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C:\Users\sedanosr\Desktop\"/>
    </mc:Choice>
  </mc:AlternateContent>
  <bookViews>
    <workbookView xWindow="0" yWindow="0" windowWidth="23040" windowHeight="9096" tabRatio="836"/>
  </bookViews>
  <sheets>
    <sheet name="ESA-Table 1" sheetId="162" r:id="rId1"/>
    <sheet name="ESA-Table 2" sheetId="68" r:id="rId2"/>
    <sheet name="ESA-Table 3" sheetId="116" r:id="rId3"/>
    <sheet name="ESA Table 4 " sheetId="153" r:id="rId4"/>
    <sheet name="ESA-Table 5" sheetId="160" r:id="rId5"/>
    <sheet name="ESA-Table 6" sheetId="114" r:id="rId6"/>
    <sheet name="ESA-Table 7" sheetId="117" r:id="rId7"/>
    <sheet name="ESA-Table 8" sheetId="154" r:id="rId8"/>
    <sheet name="ESA-Table 9" sheetId="118" r:id="rId9"/>
    <sheet name="ESA-Table 10" sheetId="119" r:id="rId10"/>
    <sheet name="ESA-Table 11" sheetId="120" r:id="rId11"/>
    <sheet name="ESA Table 12" sheetId="129" r:id="rId12"/>
    <sheet name="ESA-Table 13" sheetId="157" r:id="rId13"/>
    <sheet name="ESA -Table 14" sheetId="151" r:id="rId14"/>
    <sheet name="ESA-Table 15-" sheetId="115" r:id="rId15"/>
    <sheet name="ESA-Table 16" sheetId="156" r:id="rId16"/>
    <sheet name="CARE- Table 1" sheetId="133" r:id="rId17"/>
    <sheet name="CARE-Table 2" sheetId="134" r:id="rId18"/>
    <sheet name="CARE -Table 3" sheetId="135" r:id="rId19"/>
    <sheet name="CARE-Table 4" sheetId="136" r:id="rId20"/>
    <sheet name="CARE-Table 5" sheetId="137" r:id="rId21"/>
    <sheet name="CARE-Table 6" sheetId="138" r:id="rId22"/>
    <sheet name="CARE-Table 7" sheetId="139" r:id="rId23"/>
    <sheet name="CARE-Table 8" sheetId="140" r:id="rId24"/>
    <sheet name="CARE-Table 9" sheetId="141" r:id="rId25"/>
    <sheet name="CARE-Table 10" sheetId="142" r:id="rId26"/>
    <sheet name="CARE-Table 11" sheetId="143" r:id="rId27"/>
    <sheet name="CARE-Table 12" sheetId="144" r:id="rId28"/>
    <sheet name="CARE-Table 13" sheetId="145" r:id="rId29"/>
    <sheet name="CARE-Table 14" sheetId="146" r:id="rId30"/>
    <sheet name="CARE-Table 15" sheetId="147" r:id="rId31"/>
    <sheet name="CARE-Table 16" sheetId="148" r:id="rId32"/>
    <sheet name="CARE-Table 17" sheetId="149" r:id="rId33"/>
    <sheet name="CARE-Table 18" sheetId="158" r:id="rId34"/>
  </sheets>
  <externalReferences>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s>
  <definedNames>
    <definedName name="\0" localSheetId="13">#REF!</definedName>
    <definedName name="\0" localSheetId="3">#REF!</definedName>
    <definedName name="\0" localSheetId="0">#REF!</definedName>
    <definedName name="\0" localSheetId="15">#REF!</definedName>
    <definedName name="\0" localSheetId="7">#REF!</definedName>
    <definedName name="\0">#REF!</definedName>
    <definedName name="\a" localSheetId="13">#REF!</definedName>
    <definedName name="\a" localSheetId="3">#REF!</definedName>
    <definedName name="\a" localSheetId="0">#REF!</definedName>
    <definedName name="\a" localSheetId="15">#REF!</definedName>
    <definedName name="\a" localSheetId="7">#REF!</definedName>
    <definedName name="\a">#REF!</definedName>
    <definedName name="\b" localSheetId="13">#REF!</definedName>
    <definedName name="\b" localSheetId="3">#REF!</definedName>
    <definedName name="\b" localSheetId="0">#REF!</definedName>
    <definedName name="\b" localSheetId="15">#REF!</definedName>
    <definedName name="\b" localSheetId="7">#REF!</definedName>
    <definedName name="\b">#REF!</definedName>
    <definedName name="\c" localSheetId="3">#REF!</definedName>
    <definedName name="\c" localSheetId="0">#REF!</definedName>
    <definedName name="\c" localSheetId="15">#REF!</definedName>
    <definedName name="\c" localSheetId="7">#REF!</definedName>
    <definedName name="\c">#REF!</definedName>
    <definedName name="\d" localSheetId="3">#REF!</definedName>
    <definedName name="\d" localSheetId="0">#REF!</definedName>
    <definedName name="\d" localSheetId="15">#REF!</definedName>
    <definedName name="\d" localSheetId="7">#REF!</definedName>
    <definedName name="\d">#REF!</definedName>
    <definedName name="\f" localSheetId="3">#REF!</definedName>
    <definedName name="\f" localSheetId="0">#REF!</definedName>
    <definedName name="\f" localSheetId="15">#REF!</definedName>
    <definedName name="\f" localSheetId="7">#REF!</definedName>
    <definedName name="\f">#REF!</definedName>
    <definedName name="\k" localSheetId="3">#REF!</definedName>
    <definedName name="\k" localSheetId="0">#REF!</definedName>
    <definedName name="\k" localSheetId="15">#REF!</definedName>
    <definedName name="\k" localSheetId="7">#REF!</definedName>
    <definedName name="\k">#REF!</definedName>
    <definedName name="\m" localSheetId="3">#REF!</definedName>
    <definedName name="\m" localSheetId="0">#REF!</definedName>
    <definedName name="\m" localSheetId="15">#REF!</definedName>
    <definedName name="\m" localSheetId="7">#REF!</definedName>
    <definedName name="\m">#REF!</definedName>
    <definedName name="\p" localSheetId="3">#REF!</definedName>
    <definedName name="\p" localSheetId="0">#REF!</definedName>
    <definedName name="\p" localSheetId="15">#REF!</definedName>
    <definedName name="\p" localSheetId="7">#REF!</definedName>
    <definedName name="\p">#REF!</definedName>
    <definedName name="\s" localSheetId="3">#REF!</definedName>
    <definedName name="\s" localSheetId="0">#REF!</definedName>
    <definedName name="\s" localSheetId="15">#REF!</definedName>
    <definedName name="\s" localSheetId="7">#REF!</definedName>
    <definedName name="\s">#REF!</definedName>
    <definedName name="\t" localSheetId="3">#REF!</definedName>
    <definedName name="\t" localSheetId="0">#REF!</definedName>
    <definedName name="\t" localSheetId="15">#REF!</definedName>
    <definedName name="\t" localSheetId="7">#REF!</definedName>
    <definedName name="\t">#REF!</definedName>
    <definedName name="\u" localSheetId="3">#REF!</definedName>
    <definedName name="\u" localSheetId="0">#REF!</definedName>
    <definedName name="\u" localSheetId="15">#REF!</definedName>
    <definedName name="\u" localSheetId="7">#REF!</definedName>
    <definedName name="\u">#REF!</definedName>
    <definedName name="\x" localSheetId="3">#REF!</definedName>
    <definedName name="\x" localSheetId="0">#REF!</definedName>
    <definedName name="\x" localSheetId="15">#REF!</definedName>
    <definedName name="\x" localSheetId="7">#REF!</definedName>
    <definedName name="\x">#REF!</definedName>
    <definedName name="\z" localSheetId="3">#REF!</definedName>
    <definedName name="\z" localSheetId="0">#REF!</definedName>
    <definedName name="\z" localSheetId="15">#REF!</definedName>
    <definedName name="\z" localSheetId="7">#REF!</definedName>
    <definedName name="\z">#REF!</definedName>
    <definedName name="_____NPV2003">'[1]All Rates'!$V$7:$X$31</definedName>
    <definedName name="_____NPV2004">'[1]All Rates'!$Z$7:$AB$31</definedName>
    <definedName name="____NPV2003">'[1]All Rates'!$V$7:$X$31</definedName>
    <definedName name="____NPV2004">'[1]All Rates'!$Z$7:$AB$31</definedName>
    <definedName name="___NPV2003">'[1]All Rates'!$V$7:$X$31</definedName>
    <definedName name="___NPV2004">'[1]All Rates'!$Z$7:$AB$31</definedName>
    <definedName name="__NPV2003">'[1]All Rates'!$V$7:$X$31</definedName>
    <definedName name="__NPV2004">'[1]All Rates'!$Z$7:$AB$31</definedName>
    <definedName name="_1995_COSTS" localSheetId="16">#REF!</definedName>
    <definedName name="_1995_COSTS" localSheetId="30">#REF!</definedName>
    <definedName name="_1995_COSTS" localSheetId="31">#REF!</definedName>
    <definedName name="_1995_COSTS" localSheetId="32">#REF!</definedName>
    <definedName name="_1995_COSTS" localSheetId="11">#REF!</definedName>
    <definedName name="_1995_COSTS" localSheetId="13">#REF!</definedName>
    <definedName name="_1995_COSTS" localSheetId="3">#REF!</definedName>
    <definedName name="_1995_COSTS" localSheetId="0">#REF!</definedName>
    <definedName name="_1995_COSTS" localSheetId="15">#REF!</definedName>
    <definedName name="_1995_COSTS" localSheetId="7">#REF!</definedName>
    <definedName name="_1995_COSTS">#REF!</definedName>
    <definedName name="_ADJ2" localSheetId="16">[2]Adjustments!#REF!</definedName>
    <definedName name="_ADJ2" localSheetId="30">[2]Adjustments!#REF!</definedName>
    <definedName name="_ADJ2" localSheetId="31">[2]Adjustments!#REF!</definedName>
    <definedName name="_ADJ2" localSheetId="32">[2]Adjustments!#REF!</definedName>
    <definedName name="_ADJ2" localSheetId="11">[2]Adjustments!#REF!</definedName>
    <definedName name="_ADJ2" localSheetId="13">[2]Adjustments!#REF!</definedName>
    <definedName name="_ADJ2" localSheetId="3">[2]Adjustments!#REF!</definedName>
    <definedName name="_ADJ2" localSheetId="0">[2]Adjustments!#REF!</definedName>
    <definedName name="_ADJ2" localSheetId="15">[2]Adjustments!#REF!</definedName>
    <definedName name="_ADJ2" localSheetId="7">[2]Adjustments!#REF!</definedName>
    <definedName name="_ADJ2">[2]Adjustments!#REF!</definedName>
    <definedName name="_CRD1" localSheetId="16">#REF!</definedName>
    <definedName name="_CRD1" localSheetId="30">#REF!</definedName>
    <definedName name="_CRD1" localSheetId="31">#REF!</definedName>
    <definedName name="_CRD1" localSheetId="32">#REF!</definedName>
    <definedName name="_CRD1" localSheetId="11">#REF!</definedName>
    <definedName name="_CRD1" localSheetId="13">#REF!</definedName>
    <definedName name="_CRD1" localSheetId="3">#REF!</definedName>
    <definedName name="_CRD1" localSheetId="0">#REF!</definedName>
    <definedName name="_CRD1" localSheetId="15">#REF!</definedName>
    <definedName name="_CRD1" localSheetId="7">#REF!</definedName>
    <definedName name="_CRD1">#REF!</definedName>
    <definedName name="_CRD2" localSheetId="16">#REF!</definedName>
    <definedName name="_CRD2" localSheetId="30">#REF!</definedName>
    <definedName name="_CRD2" localSheetId="31">#REF!</definedName>
    <definedName name="_CRD2" localSheetId="32">#REF!</definedName>
    <definedName name="_CRD2" localSheetId="11">#REF!</definedName>
    <definedName name="_CRD2" localSheetId="13">#REF!</definedName>
    <definedName name="_CRD2" localSheetId="3">#REF!</definedName>
    <definedName name="_CRD2" localSheetId="0">#REF!</definedName>
    <definedName name="_CRD2" localSheetId="15">#REF!</definedName>
    <definedName name="_CRD2" localSheetId="7">#REF!</definedName>
    <definedName name="_CRD2">#REF!</definedName>
    <definedName name="_CRD3" localSheetId="16">#REF!</definedName>
    <definedName name="_CRD3" localSheetId="30">#REF!</definedName>
    <definedName name="_CRD3" localSheetId="31">#REF!</definedName>
    <definedName name="_CRD3" localSheetId="32">#REF!</definedName>
    <definedName name="_CRD3" localSheetId="11">#REF!</definedName>
    <definedName name="_CRD3" localSheetId="13">#REF!</definedName>
    <definedName name="_CRD3" localSheetId="3">#REF!</definedName>
    <definedName name="_CRD3" localSheetId="0">#REF!</definedName>
    <definedName name="_CRD3" localSheetId="15">#REF!</definedName>
    <definedName name="_CRD3" localSheetId="7">#REF!</definedName>
    <definedName name="_CRD3">#REF!</definedName>
    <definedName name="_CRD4" localSheetId="3">#REF!</definedName>
    <definedName name="_CRD4" localSheetId="0">#REF!</definedName>
    <definedName name="_CRD4" localSheetId="15">#REF!</definedName>
    <definedName name="_CRD4" localSheetId="7">#REF!</definedName>
    <definedName name="_CRD4">#REF!</definedName>
    <definedName name="_CRD5" localSheetId="3">#REF!</definedName>
    <definedName name="_CRD5" localSheetId="0">#REF!</definedName>
    <definedName name="_CRD5" localSheetId="15">#REF!</definedName>
    <definedName name="_CRD5" localSheetId="7">#REF!</definedName>
    <definedName name="_CRD5">#REF!</definedName>
    <definedName name="_DAT1" localSheetId="3">#REF!</definedName>
    <definedName name="_DAT1" localSheetId="0">#REF!</definedName>
    <definedName name="_DAT1" localSheetId="15">#REF!</definedName>
    <definedName name="_DAT1" localSheetId="7">#REF!</definedName>
    <definedName name="_DAT1">#REF!</definedName>
    <definedName name="_DAT10" localSheetId="3">#REF!</definedName>
    <definedName name="_DAT10" localSheetId="0">#REF!</definedName>
    <definedName name="_DAT10" localSheetId="15">#REF!</definedName>
    <definedName name="_DAT10" localSheetId="7">#REF!</definedName>
    <definedName name="_DAT10">#REF!</definedName>
    <definedName name="_DAT11" localSheetId="3">#REF!</definedName>
    <definedName name="_DAT11" localSheetId="0">#REF!</definedName>
    <definedName name="_DAT11" localSheetId="15">#REF!</definedName>
    <definedName name="_DAT11" localSheetId="7">#REF!</definedName>
    <definedName name="_DAT11">#REF!</definedName>
    <definedName name="_DAT12" localSheetId="3">#REF!</definedName>
    <definedName name="_DAT12" localSheetId="0">#REF!</definedName>
    <definedName name="_DAT12" localSheetId="15">#REF!</definedName>
    <definedName name="_DAT12" localSheetId="7">#REF!</definedName>
    <definedName name="_DAT12">#REF!</definedName>
    <definedName name="_DAT13" localSheetId="3">#REF!</definedName>
    <definedName name="_DAT13" localSheetId="0">#REF!</definedName>
    <definedName name="_DAT13" localSheetId="15">#REF!</definedName>
    <definedName name="_DAT13" localSheetId="7">#REF!</definedName>
    <definedName name="_DAT13">#REF!</definedName>
    <definedName name="_DAT14" localSheetId="3">#REF!</definedName>
    <definedName name="_DAT14" localSheetId="0">#REF!</definedName>
    <definedName name="_DAT14" localSheetId="15">#REF!</definedName>
    <definedName name="_DAT14" localSheetId="7">#REF!</definedName>
    <definedName name="_DAT14">#REF!</definedName>
    <definedName name="_DAT2" localSheetId="3">#REF!</definedName>
    <definedName name="_DAT2" localSheetId="0">#REF!</definedName>
    <definedName name="_DAT2" localSheetId="15">#REF!</definedName>
    <definedName name="_DAT2" localSheetId="7">#REF!</definedName>
    <definedName name="_DAT2">#REF!</definedName>
    <definedName name="_DAT3" localSheetId="3">#REF!</definedName>
    <definedName name="_DAT3" localSheetId="0">#REF!</definedName>
    <definedName name="_DAT3" localSheetId="15">#REF!</definedName>
    <definedName name="_DAT3" localSheetId="7">#REF!</definedName>
    <definedName name="_DAT3">#REF!</definedName>
    <definedName name="_DAT4" localSheetId="3">#REF!</definedName>
    <definedName name="_DAT4" localSheetId="0">#REF!</definedName>
    <definedName name="_DAT4" localSheetId="15">#REF!</definedName>
    <definedName name="_DAT4" localSheetId="7">#REF!</definedName>
    <definedName name="_DAT4">#REF!</definedName>
    <definedName name="_DAT5" localSheetId="3">#REF!</definedName>
    <definedName name="_DAT5" localSheetId="0">#REF!</definedName>
    <definedName name="_DAT5" localSheetId="15">#REF!</definedName>
    <definedName name="_DAT5" localSheetId="7">#REF!</definedName>
    <definedName name="_DAT5">#REF!</definedName>
    <definedName name="_DAT6" localSheetId="3">#REF!</definedName>
    <definedName name="_DAT6" localSheetId="0">#REF!</definedName>
    <definedName name="_DAT6" localSheetId="15">#REF!</definedName>
    <definedName name="_DAT6" localSheetId="7">#REF!</definedName>
    <definedName name="_DAT6">#REF!</definedName>
    <definedName name="_DAT7" localSheetId="3">#REF!</definedName>
    <definedName name="_DAT7" localSheetId="0">#REF!</definedName>
    <definedName name="_DAT7" localSheetId="15">#REF!</definedName>
    <definedName name="_DAT7" localSheetId="7">#REF!</definedName>
    <definedName name="_DAT7">#REF!</definedName>
    <definedName name="_DAT8" localSheetId="3">#REF!</definedName>
    <definedName name="_DAT8" localSheetId="0">#REF!</definedName>
    <definedName name="_DAT8" localSheetId="15">#REF!</definedName>
    <definedName name="_DAT8" localSheetId="7">#REF!</definedName>
    <definedName name="_DAT8">#REF!</definedName>
    <definedName name="_DAT9" localSheetId="3">#REF!</definedName>
    <definedName name="_DAT9" localSheetId="0">#REF!</definedName>
    <definedName name="_DAT9" localSheetId="15">#REF!</definedName>
    <definedName name="_DAT9" localSheetId="7">#REF!</definedName>
    <definedName name="_DAT9">#REF!</definedName>
    <definedName name="_E1" localSheetId="3">#REF!</definedName>
    <definedName name="_E1" localSheetId="0">#REF!</definedName>
    <definedName name="_E1" localSheetId="15">#REF!</definedName>
    <definedName name="_E1" localSheetId="7">#REF!</definedName>
    <definedName name="_E1">#REF!</definedName>
    <definedName name="_xlnm._FilterDatabase" localSheetId="26" hidden="1">'CARE-Table 11'!$A$2:$F$94</definedName>
    <definedName name="_xlnm._FilterDatabase" localSheetId="22" hidden="1">'CARE-Table 7'!$A$4:$H$93</definedName>
    <definedName name="_GRC1" localSheetId="16">#REF!</definedName>
    <definedName name="_GRC1" localSheetId="30">#REF!</definedName>
    <definedName name="_GRC1" localSheetId="31">#REF!</definedName>
    <definedName name="_GRC1" localSheetId="32">#REF!</definedName>
    <definedName name="_GRC1" localSheetId="11">#REF!</definedName>
    <definedName name="_GRC1" localSheetId="13">#REF!</definedName>
    <definedName name="_GRC1" localSheetId="3">#REF!</definedName>
    <definedName name="_GRC1" localSheetId="0">#REF!</definedName>
    <definedName name="_GRC1" localSheetId="15">#REF!</definedName>
    <definedName name="_GRC1" localSheetId="7">#REF!</definedName>
    <definedName name="_GRC1">#REF!</definedName>
    <definedName name="_GS1" localSheetId="16">#REF!</definedName>
    <definedName name="_GS1" localSheetId="30">#REF!</definedName>
    <definedName name="_GS1" localSheetId="31">#REF!</definedName>
    <definedName name="_GS1" localSheetId="32">#REF!</definedName>
    <definedName name="_GS1" localSheetId="11">#REF!</definedName>
    <definedName name="_GS1" localSheetId="3">#REF!</definedName>
    <definedName name="_GS1" localSheetId="0">#REF!</definedName>
    <definedName name="_GS1" localSheetId="15">#REF!</definedName>
    <definedName name="_GS1" localSheetId="7">#REF!</definedName>
    <definedName name="_GS1">#REF!</definedName>
    <definedName name="_GS2" localSheetId="16">#REF!</definedName>
    <definedName name="_GS2" localSheetId="30">#REF!</definedName>
    <definedName name="_GS2" localSheetId="31">#REF!</definedName>
    <definedName name="_GS2" localSheetId="32">#REF!</definedName>
    <definedName name="_GS2" localSheetId="11">#REF!</definedName>
    <definedName name="_GS2" localSheetId="3">#REF!</definedName>
    <definedName name="_GS2" localSheetId="0">#REF!</definedName>
    <definedName name="_GS2" localSheetId="15">#REF!</definedName>
    <definedName name="_GS2" localSheetId="7">#REF!</definedName>
    <definedName name="_GS2">#REF!</definedName>
    <definedName name="_I6" localSheetId="3">#REF!</definedName>
    <definedName name="_I6" localSheetId="0">#REF!</definedName>
    <definedName name="_I6" localSheetId="15">#REF!</definedName>
    <definedName name="_I6" localSheetId="7">#REF!</definedName>
    <definedName name="_I6">#REF!</definedName>
    <definedName name="_NPV2003" localSheetId="5">'[3]All Rates'!$Q$7:$R$31</definedName>
    <definedName name="_NPV2003">'[1]All Rates'!$V$7:$X$31</definedName>
    <definedName name="_NPV2004">'[1]All Rates'!$Z$7:$AB$31</definedName>
    <definedName name="_RD2">'[4]RD Category'!$A$2:$B$40</definedName>
    <definedName name="ACCOUNTS" localSheetId="16">[5]SummaryPaste!#REF!</definedName>
    <definedName name="ACCOUNTS" localSheetId="30">[5]SummaryPaste!#REF!</definedName>
    <definedName name="ACCOUNTS" localSheetId="31">[5]SummaryPaste!#REF!</definedName>
    <definedName name="ACCOUNTS" localSheetId="32">[5]SummaryPaste!#REF!</definedName>
    <definedName name="ACCOUNTS" localSheetId="11">[5]SummaryPaste!#REF!</definedName>
    <definedName name="ACCOUNTS" localSheetId="13">[5]SummaryPaste!#REF!</definedName>
    <definedName name="ACCOUNTS" localSheetId="3">[5]SummaryPaste!#REF!</definedName>
    <definedName name="ACCOUNTS" localSheetId="0">[5]SummaryPaste!#REF!</definedName>
    <definedName name="ACCOUNTS" localSheetId="15">[5]SummaryPaste!#REF!</definedName>
    <definedName name="ACCOUNTS" localSheetId="7">[5]SummaryPaste!#REF!</definedName>
    <definedName name="ACCOUNTS">[5]SummaryPaste!#REF!</definedName>
    <definedName name="ADJUST6" localSheetId="16">#REF!</definedName>
    <definedName name="ADJUST6" localSheetId="30">#REF!</definedName>
    <definedName name="ADJUST6" localSheetId="31">#REF!</definedName>
    <definedName name="ADJUST6" localSheetId="32">#REF!</definedName>
    <definedName name="ADJUST6" localSheetId="11">#REF!</definedName>
    <definedName name="ADJUST6" localSheetId="13">#REF!</definedName>
    <definedName name="ADJUST6" localSheetId="3">#REF!</definedName>
    <definedName name="ADJUST6" localSheetId="0">#REF!</definedName>
    <definedName name="ADJUST6" localSheetId="15">#REF!</definedName>
    <definedName name="ADJUST6" localSheetId="7">#REF!</definedName>
    <definedName name="ADJUST6">#REF!</definedName>
    <definedName name="ADJUST7" localSheetId="16">#REF!</definedName>
    <definedName name="ADJUST7" localSheetId="30">#REF!</definedName>
    <definedName name="ADJUST7" localSheetId="31">#REF!</definedName>
    <definedName name="ADJUST7" localSheetId="32">#REF!</definedName>
    <definedName name="ADJUST7" localSheetId="11">#REF!</definedName>
    <definedName name="ADJUST7" localSheetId="13">#REF!</definedName>
    <definedName name="ADJUST7" localSheetId="3">#REF!</definedName>
    <definedName name="ADJUST7" localSheetId="0">#REF!</definedName>
    <definedName name="ADJUST7" localSheetId="15">#REF!</definedName>
    <definedName name="ADJUST7" localSheetId="7">#REF!</definedName>
    <definedName name="ADJUST7">#REF!</definedName>
    <definedName name="adjustments" localSheetId="16">#REF!</definedName>
    <definedName name="adjustments" localSheetId="30">#REF!</definedName>
    <definedName name="adjustments" localSheetId="31">#REF!</definedName>
    <definedName name="adjustments" localSheetId="32">#REF!</definedName>
    <definedName name="adjustments" localSheetId="11">#REF!</definedName>
    <definedName name="adjustments" localSheetId="13">#REF!</definedName>
    <definedName name="adjustments" localSheetId="3">#REF!</definedName>
    <definedName name="adjustments" localSheetId="0">#REF!</definedName>
    <definedName name="adjustments" localSheetId="15">#REF!</definedName>
    <definedName name="adjustments" localSheetId="7">#REF!</definedName>
    <definedName name="adjustments">#REF!</definedName>
    <definedName name="atticinsulation" localSheetId="19">'[6]Unit Input'!$D$8:$D$9</definedName>
    <definedName name="atticinsulation" localSheetId="22">'[7]Unit Input'!$D$8:$D$9</definedName>
    <definedName name="atticinsulation">'[8]Unit Input'!$D$8:$D$9</definedName>
    <definedName name="atticventing" localSheetId="16">#REF!</definedName>
    <definedName name="atticventing" localSheetId="30">#REF!</definedName>
    <definedName name="atticventing" localSheetId="31">#REF!</definedName>
    <definedName name="atticventing" localSheetId="32">#REF!</definedName>
    <definedName name="atticventing" localSheetId="11">#REF!</definedName>
    <definedName name="atticventing" localSheetId="13">#REF!</definedName>
    <definedName name="atticventing" localSheetId="3">#REF!</definedName>
    <definedName name="atticventing" localSheetId="0">#REF!</definedName>
    <definedName name="atticventing" localSheetId="15">#REF!</definedName>
    <definedName name="atticventing" localSheetId="7">#REF!</definedName>
    <definedName name="atticventing">#REF!</definedName>
    <definedName name="atticweatherstripping" localSheetId="19">'[6]Unit Input'!$D$5:$D$7</definedName>
    <definedName name="atticweatherstripping" localSheetId="22">'[7]Unit Input'!$D$5:$D$7</definedName>
    <definedName name="atticweatherstripping">'[8]Unit Input'!$D$5:$D$7</definedName>
    <definedName name="AuthBudget">'[9]CARE-Table 1'!$G$6:$G$16</definedName>
    <definedName name="Base_Customers" localSheetId="19">'[6]Key to Tables'!$B$19</definedName>
    <definedName name="Base_Customers" localSheetId="22">'[7]Key to Tables'!$B$19</definedName>
    <definedName name="Base_Customers">'[8]Key to Tables'!$B$19</definedName>
    <definedName name="base_rate_annual" localSheetId="16">#REF!</definedName>
    <definedName name="base_rate_annual" localSheetId="30">#REF!</definedName>
    <definedName name="base_rate_annual" localSheetId="31">#REF!</definedName>
    <definedName name="base_rate_annual" localSheetId="32">#REF!</definedName>
    <definedName name="base_rate_annual" localSheetId="11">#REF!</definedName>
    <definedName name="base_rate_annual" localSheetId="13">#REF!</definedName>
    <definedName name="base_rate_annual" localSheetId="3">#REF!</definedName>
    <definedName name="base_rate_annual" localSheetId="0">#REF!</definedName>
    <definedName name="base_rate_annual" localSheetId="15">#REF!</definedName>
    <definedName name="base_rate_annual" localSheetId="7">#REF!</definedName>
    <definedName name="base_rate_annual">#REF!</definedName>
    <definedName name="BCOMP3" localSheetId="16">#REF!</definedName>
    <definedName name="BCOMP3" localSheetId="30">#REF!</definedName>
    <definedName name="BCOMP3" localSheetId="31">#REF!</definedName>
    <definedName name="BCOMP3" localSheetId="32">#REF!</definedName>
    <definedName name="BCOMP3" localSheetId="11">#REF!</definedName>
    <definedName name="BCOMP3" localSheetId="13">#REF!</definedName>
    <definedName name="BCOMP3" localSheetId="3">#REF!</definedName>
    <definedName name="BCOMP3" localSheetId="0">#REF!</definedName>
    <definedName name="BCOMP3" localSheetId="15">#REF!</definedName>
    <definedName name="BCOMP3" localSheetId="7">#REF!</definedName>
    <definedName name="BCOMP3">#REF!</definedName>
    <definedName name="BCOMP4" localSheetId="16">#REF!</definedName>
    <definedName name="BCOMP4" localSheetId="30">#REF!</definedName>
    <definedName name="BCOMP4" localSheetId="31">#REF!</definedName>
    <definedName name="BCOMP4" localSheetId="32">#REF!</definedName>
    <definedName name="BCOMP4" localSheetId="11">#REF!</definedName>
    <definedName name="BCOMP4" localSheetId="13">#REF!</definedName>
    <definedName name="BCOMP4" localSheetId="3">#REF!</definedName>
    <definedName name="BCOMP4" localSheetId="0">#REF!</definedName>
    <definedName name="BCOMP4" localSheetId="15">#REF!</definedName>
    <definedName name="BCOMP4" localSheetId="7">#REF!</definedName>
    <definedName name="BCOMP4">#REF!</definedName>
    <definedName name="caulking" localSheetId="19">'[6]Unit Input'!$D$12:$D$14</definedName>
    <definedName name="caulking" localSheetId="22">'[7]Unit Input'!$D$12:$D$14</definedName>
    <definedName name="caulking">'[8]Unit Input'!$D$12:$D$14</definedName>
    <definedName name="centralAC" localSheetId="19">'[6]Unit Input'!$D$48</definedName>
    <definedName name="centralAC" localSheetId="22">'[7]Unit Input'!$D$48</definedName>
    <definedName name="centralAC">'[8]Unit Input'!$D$48</definedName>
    <definedName name="CFL" localSheetId="16">#REF!</definedName>
    <definedName name="CFL" localSheetId="30">#REF!</definedName>
    <definedName name="CFL" localSheetId="31">#REF!</definedName>
    <definedName name="CFL" localSheetId="32">#REF!</definedName>
    <definedName name="CFL" localSheetId="11">#REF!</definedName>
    <definedName name="CFL" localSheetId="13">#REF!</definedName>
    <definedName name="CFL" localSheetId="3">#REF!</definedName>
    <definedName name="CFL" localSheetId="0">#REF!</definedName>
    <definedName name="CFL" localSheetId="15">#REF!</definedName>
    <definedName name="CFL" localSheetId="7">#REF!</definedName>
    <definedName name="CFL">#REF!</definedName>
    <definedName name="Closed1">[10]Sheet1!$A$2:$A$216</definedName>
    <definedName name="Closed2">[10]Sheet1!$B$2:$B$216</definedName>
    <definedName name="Connie" localSheetId="16">#REF!</definedName>
    <definedName name="Connie" localSheetId="30">#REF!</definedName>
    <definedName name="Connie" localSheetId="31">#REF!</definedName>
    <definedName name="Connie" localSheetId="32">#REF!</definedName>
    <definedName name="Connie" localSheetId="13">#REF!</definedName>
    <definedName name="Connie" localSheetId="3">#REF!</definedName>
    <definedName name="Connie" localSheetId="0">#REF!</definedName>
    <definedName name="Connie" localSheetId="15">#REF!</definedName>
    <definedName name="Connie" localSheetId="7">#REF!</definedName>
    <definedName name="Connie">#REF!</definedName>
    <definedName name="ConsolidatedRange" localSheetId="16">#REF!</definedName>
    <definedName name="ConsolidatedRange" localSheetId="30">#REF!</definedName>
    <definedName name="ConsolidatedRange" localSheetId="31">#REF!</definedName>
    <definedName name="ConsolidatedRange" localSheetId="32">#REF!</definedName>
    <definedName name="ConsolidatedRange" localSheetId="13">#REF!</definedName>
    <definedName name="ConsolidatedRange" localSheetId="3">#REF!</definedName>
    <definedName name="ConsolidatedRange" localSheetId="0">#REF!</definedName>
    <definedName name="ConsolidatedRange" localSheetId="15">#REF!</definedName>
    <definedName name="ConsolidatedRange" localSheetId="7">#REF!</definedName>
    <definedName name="ConsolidatedRange">#REF!</definedName>
    <definedName name="ConsolidationRange" localSheetId="16">#REF!</definedName>
    <definedName name="ConsolidationRange" localSheetId="30">#REF!</definedName>
    <definedName name="ConsolidationRange" localSheetId="31">#REF!</definedName>
    <definedName name="ConsolidationRange" localSheetId="32">#REF!</definedName>
    <definedName name="ConsolidationRange" localSheetId="13">#REF!</definedName>
    <definedName name="ConsolidationRange" localSheetId="3">#REF!</definedName>
    <definedName name="ConsolidationRange" localSheetId="0">#REF!</definedName>
    <definedName name="ConsolidationRange" localSheetId="15">#REF!</definedName>
    <definedName name="ConsolidationRange" localSheetId="7">#REF!</definedName>
    <definedName name="ConsolidationRange">#REF!</definedName>
    <definedName name="CREDITS" localSheetId="11">#REF!</definedName>
    <definedName name="CREDITS" localSheetId="3">#REF!</definedName>
    <definedName name="CREDITS" localSheetId="0">#REF!</definedName>
    <definedName name="CREDITS" localSheetId="15">#REF!</definedName>
    <definedName name="CREDITS" localSheetId="7">#REF!</definedName>
    <definedName name="CREDITS">#REF!</definedName>
    <definedName name="DATA1" localSheetId="3">#REF!</definedName>
    <definedName name="DATA1" localSheetId="0">#REF!</definedName>
    <definedName name="DATA1" localSheetId="15">#REF!</definedName>
    <definedName name="DATA1" localSheetId="7">#REF!</definedName>
    <definedName name="DATA1">#REF!</definedName>
    <definedName name="DATA10" localSheetId="3">#REF!</definedName>
    <definedName name="DATA10" localSheetId="0">#REF!</definedName>
    <definedName name="DATA10" localSheetId="15">#REF!</definedName>
    <definedName name="DATA10" localSheetId="7">#REF!</definedName>
    <definedName name="DATA10">#REF!</definedName>
    <definedName name="DATA11" localSheetId="3">#REF!</definedName>
    <definedName name="DATA11" localSheetId="0">#REF!</definedName>
    <definedName name="DATA11" localSheetId="15">#REF!</definedName>
    <definedName name="DATA11" localSheetId="7">#REF!</definedName>
    <definedName name="DATA11">#REF!</definedName>
    <definedName name="DATA12" localSheetId="3">#REF!</definedName>
    <definedName name="DATA12" localSheetId="0">#REF!</definedName>
    <definedName name="DATA12" localSheetId="15">#REF!</definedName>
    <definedName name="DATA12" localSheetId="7">#REF!</definedName>
    <definedName name="DATA12">#REF!</definedName>
    <definedName name="DATA13" localSheetId="3">#REF!</definedName>
    <definedName name="DATA13" localSheetId="0">#REF!</definedName>
    <definedName name="DATA13" localSheetId="15">#REF!</definedName>
    <definedName name="DATA13" localSheetId="7">#REF!</definedName>
    <definedName name="DATA13">#REF!</definedName>
    <definedName name="DATA14" localSheetId="3">#REF!</definedName>
    <definedName name="DATA14" localSheetId="0">#REF!</definedName>
    <definedName name="DATA14" localSheetId="15">#REF!</definedName>
    <definedName name="DATA14" localSheetId="7">#REF!</definedName>
    <definedName name="DATA14">#REF!</definedName>
    <definedName name="DATA2" localSheetId="3">#REF!</definedName>
    <definedName name="DATA2" localSheetId="0">#REF!</definedName>
    <definedName name="DATA2" localSheetId="15">#REF!</definedName>
    <definedName name="DATA2" localSheetId="7">#REF!</definedName>
    <definedName name="DATA2">#REF!</definedName>
    <definedName name="DATA3" localSheetId="3">#REF!</definedName>
    <definedName name="DATA3" localSheetId="0">#REF!</definedName>
    <definedName name="DATA3" localSheetId="15">#REF!</definedName>
    <definedName name="DATA3" localSheetId="7">#REF!</definedName>
    <definedName name="DATA3">#REF!</definedName>
    <definedName name="DATA4" localSheetId="3">#REF!</definedName>
    <definedName name="DATA4" localSheetId="0">#REF!</definedName>
    <definedName name="DATA4" localSheetId="15">#REF!</definedName>
    <definedName name="DATA4" localSheetId="7">#REF!</definedName>
    <definedName name="DATA4">#REF!</definedName>
    <definedName name="DATA5" localSheetId="3">#REF!</definedName>
    <definedName name="DATA5" localSheetId="0">#REF!</definedName>
    <definedName name="DATA5" localSheetId="15">#REF!</definedName>
    <definedName name="DATA5" localSheetId="7">#REF!</definedName>
    <definedName name="DATA5">#REF!</definedName>
    <definedName name="DATA6" localSheetId="3">#REF!</definedName>
    <definedName name="DATA6" localSheetId="0">#REF!</definedName>
    <definedName name="DATA6" localSheetId="15">#REF!</definedName>
    <definedName name="DATA6" localSheetId="7">#REF!</definedName>
    <definedName name="DATA6">#REF!</definedName>
    <definedName name="DATA7" localSheetId="3">#REF!</definedName>
    <definedName name="DATA7" localSheetId="0">#REF!</definedName>
    <definedName name="DATA7" localSheetId="15">#REF!</definedName>
    <definedName name="DATA7" localSheetId="7">#REF!</definedName>
    <definedName name="DATA7">#REF!</definedName>
    <definedName name="DATA8" localSheetId="3">#REF!</definedName>
    <definedName name="DATA8" localSheetId="0">#REF!</definedName>
    <definedName name="DATA8" localSheetId="15">#REF!</definedName>
    <definedName name="DATA8" localSheetId="7">#REF!</definedName>
    <definedName name="DATA8">#REF!</definedName>
    <definedName name="DATA9" localSheetId="3">#REF!</definedName>
    <definedName name="DATA9" localSheetId="0">#REF!</definedName>
    <definedName name="DATA9" localSheetId="15">#REF!</definedName>
    <definedName name="DATA9" localSheetId="7">#REF!</definedName>
    <definedName name="DATA9">#REF!</definedName>
    <definedName name="Discount" localSheetId="19">'[11]Energy Rate'!$C$44</definedName>
    <definedName name="Discount" localSheetId="22">'[12]Energy Rate'!$C$44</definedName>
    <definedName name="Discount">'[12]Energy Rate'!$C$44</definedName>
    <definedName name="Discount_Rate" localSheetId="19">#REF!</definedName>
    <definedName name="Discount_Rate" localSheetId="20">#REF!</definedName>
    <definedName name="Discount_Rate" localSheetId="22">#REF!</definedName>
    <definedName name="Discount_Rate" localSheetId="11">#REF!</definedName>
    <definedName name="Discount_Rate" localSheetId="13">#REF!</definedName>
    <definedName name="Discount_Rate" localSheetId="3">#REF!</definedName>
    <definedName name="Discount_Rate" localSheetId="0">#REF!</definedName>
    <definedName name="Discount_Rate" localSheetId="15">#REF!</definedName>
    <definedName name="Discount_Rate" localSheetId="7">#REF!</definedName>
    <definedName name="Discount_Rate">#REF!</definedName>
    <definedName name="Dixcount_Rate" localSheetId="19">#REF!</definedName>
    <definedName name="Dixcount_Rate" localSheetId="22">#REF!</definedName>
    <definedName name="Dixcount_Rate" localSheetId="13">#REF!</definedName>
    <definedName name="Dixcount_Rate" localSheetId="3">#REF!</definedName>
    <definedName name="Dixcount_Rate" localSheetId="0">#REF!</definedName>
    <definedName name="Dixcount_Rate" localSheetId="15">#REF!</definedName>
    <definedName name="Dixcount_Rate" localSheetId="7">#REF!</definedName>
    <definedName name="Dixcount_Rate">#REF!</definedName>
    <definedName name="Diycount_Rate" localSheetId="19">#REF!</definedName>
    <definedName name="Diycount_Rate" localSheetId="22">#REF!</definedName>
    <definedName name="Diycount_Rate" localSheetId="13">#REF!</definedName>
    <definedName name="Diycount_Rate" localSheetId="3">#REF!</definedName>
    <definedName name="Diycount_Rate" localSheetId="0">#REF!</definedName>
    <definedName name="Diycount_Rate" localSheetId="15">#REF!</definedName>
    <definedName name="Diycount_Rate" localSheetId="7">#REF!</definedName>
    <definedName name="Diycount_Rate">#REF!</definedName>
    <definedName name="DOM" localSheetId="3">#REF!</definedName>
    <definedName name="DOM" localSheetId="0">#REF!</definedName>
    <definedName name="DOM" localSheetId="15">#REF!</definedName>
    <definedName name="DOM" localSheetId="7">#REF!</definedName>
    <definedName name="DOM">#REF!</definedName>
    <definedName name="DOMRD" localSheetId="3">#REF!</definedName>
    <definedName name="DOMRD" localSheetId="0">#REF!</definedName>
    <definedName name="DOMRD" localSheetId="15">#REF!</definedName>
    <definedName name="DOMRD" localSheetId="7">#REF!</definedName>
    <definedName name="DOMRD">#REF!</definedName>
    <definedName name="doorweatherstripping" localSheetId="19">'[6]Unit Input'!$D$17:$D$19</definedName>
    <definedName name="doorweatherstripping" localSheetId="22">'[7]Unit Input'!$D$17:$D$19</definedName>
    <definedName name="doorweatherstripping">'[8]Unit Input'!$D$17:$D$19</definedName>
    <definedName name="Double?">'[13]Unit Input'!$D$45</definedName>
    <definedName name="Double1">'[13]Unit Input'!$D$47</definedName>
    <definedName name="DR" localSheetId="16">#REF!+#REF!</definedName>
    <definedName name="DR" localSheetId="30">#REF!+#REF!</definedName>
    <definedName name="DR" localSheetId="31">#REF!+#REF!</definedName>
    <definedName name="DR" localSheetId="32">#REF!+#REF!</definedName>
    <definedName name="DR" localSheetId="13">#REF!+#REF!</definedName>
    <definedName name="DR" localSheetId="3">#REF!+#REF!</definedName>
    <definedName name="DR" localSheetId="0">#REF!+#REF!</definedName>
    <definedName name="DR" localSheetId="15">#REF!+#REF!</definedName>
    <definedName name="DR" localSheetId="7">#REF!+#REF!</definedName>
    <definedName name="DR">#REF!+#REF!</definedName>
    <definedName name="ductrepair" localSheetId="16">'[14]Per Measure Savings'!#REF!</definedName>
    <definedName name="ductrepair" localSheetId="30">'[14]Per Measure Savings'!#REF!</definedName>
    <definedName name="ductrepair" localSheetId="31">'[14]Per Measure Savings'!#REF!</definedName>
    <definedName name="ductrepair" localSheetId="32">'[14]Per Measure Savings'!#REF!</definedName>
    <definedName name="ductrepair" localSheetId="19">'[15]Per Measure Savings'!#REF!</definedName>
    <definedName name="ductrepair" localSheetId="22">'[16]Per Measure Savings'!#REF!</definedName>
    <definedName name="ductrepair" localSheetId="11">'[14]Per Measure Savings'!#REF!</definedName>
    <definedName name="ductrepair" localSheetId="13">'[14]Per Measure Savings'!#REF!</definedName>
    <definedName name="ductrepair" localSheetId="3">'[14]Per Measure Savings'!#REF!</definedName>
    <definedName name="ductrepair" localSheetId="0">'[14]Per Measure Savings'!#REF!</definedName>
    <definedName name="ductrepair" localSheetId="15">'[14]Per Measure Savings'!#REF!</definedName>
    <definedName name="ductrepair" localSheetId="7">'[14]Per Measure Savings'!#REF!</definedName>
    <definedName name="ductrepair">'[14]Per Measure Savings'!#REF!</definedName>
    <definedName name="ductsealandrepair" localSheetId="19">'[6]Unit Input'!$D$49:$D$51</definedName>
    <definedName name="ductsealandrepair" localSheetId="22">'[7]Unit Input'!$D$49:$D$51</definedName>
    <definedName name="ductsealandrepair">'[8]Unit Input'!$D$49:$D$51</definedName>
    <definedName name="DWL" localSheetId="16">'[17]Effective-Rates'!#REF!</definedName>
    <definedName name="DWL" localSheetId="30">'[17]Effective-Rates'!#REF!</definedName>
    <definedName name="DWL" localSheetId="31">'[17]Effective-Rates'!#REF!</definedName>
    <definedName name="DWL" localSheetId="32">'[17]Effective-Rates'!#REF!</definedName>
    <definedName name="DWL" localSheetId="11">'[17]Effective-Rates'!#REF!</definedName>
    <definedName name="DWL" localSheetId="13">'[17]Effective-Rates'!#REF!</definedName>
    <definedName name="DWL" localSheetId="3">'[17]Effective-Rates'!#REF!</definedName>
    <definedName name="DWL" localSheetId="0">'[17]Effective-Rates'!#REF!</definedName>
    <definedName name="DWL" localSheetId="15">'[17]Effective-Rates'!#REF!</definedName>
    <definedName name="DWL" localSheetId="7">'[17]Effective-Rates'!#REF!</definedName>
    <definedName name="DWL">'[17]Effective-Rates'!#REF!</definedName>
    <definedName name="ecabf_summer" localSheetId="16">'[17]Effective-Rates'!#REF!</definedName>
    <definedName name="ecabf_summer" localSheetId="30">'[17]Effective-Rates'!#REF!</definedName>
    <definedName name="ecabf_summer" localSheetId="31">'[17]Effective-Rates'!#REF!</definedName>
    <definedName name="ecabf_summer" localSheetId="32">'[17]Effective-Rates'!#REF!</definedName>
    <definedName name="ecabf_summer" localSheetId="11">'[17]Effective-Rates'!#REF!</definedName>
    <definedName name="ecabf_summer" localSheetId="13">'[17]Effective-Rates'!#REF!</definedName>
    <definedName name="ecabf_summer" localSheetId="3">'[17]Effective-Rates'!#REF!</definedName>
    <definedName name="ecabf_summer" localSheetId="0">'[17]Effective-Rates'!#REF!</definedName>
    <definedName name="ecabf_summer" localSheetId="15">'[17]Effective-Rates'!#REF!</definedName>
    <definedName name="ecabf_summer" localSheetId="7">'[17]Effective-Rates'!#REF!</definedName>
    <definedName name="ecabf_summer">'[17]Effective-Rates'!#REF!</definedName>
    <definedName name="ecabf_winter" localSheetId="16">'[17]Effective-Rates'!#REF!</definedName>
    <definedName name="ecabf_winter" localSheetId="30">'[17]Effective-Rates'!#REF!</definedName>
    <definedName name="ecabf_winter" localSheetId="31">'[17]Effective-Rates'!#REF!</definedName>
    <definedName name="ecabf_winter" localSheetId="32">'[17]Effective-Rates'!#REF!</definedName>
    <definedName name="ecabf_winter" localSheetId="11">'[17]Effective-Rates'!#REF!</definedName>
    <definedName name="ecabf_winter" localSheetId="13">'[17]Effective-Rates'!#REF!</definedName>
    <definedName name="ecabf_winter" localSheetId="3">'[17]Effective-Rates'!#REF!</definedName>
    <definedName name="ecabf_winter" localSheetId="0">'[17]Effective-Rates'!#REF!</definedName>
    <definedName name="ecabf_winter" localSheetId="15">'[17]Effective-Rates'!#REF!</definedName>
    <definedName name="ecabf_winter" localSheetId="7">'[17]Effective-Rates'!#REF!</definedName>
    <definedName name="ecabf_winter">'[17]Effective-Rates'!#REF!</definedName>
    <definedName name="educworkshop" localSheetId="19">'[6]Unit Input'!$D$63</definedName>
    <definedName name="educworkshop" localSheetId="22">'[7]Unit Input'!$D$63</definedName>
    <definedName name="educworkshop">'[8]Unit Input'!$D$63</definedName>
    <definedName name="elasticity" localSheetId="16">#REF!</definedName>
    <definedName name="elasticity" localSheetId="30">#REF!</definedName>
    <definedName name="elasticity" localSheetId="31">#REF!</definedName>
    <definedName name="elasticity" localSheetId="32">#REF!</definedName>
    <definedName name="elasticity" localSheetId="11">#REF!</definedName>
    <definedName name="elasticity" localSheetId="13">#REF!</definedName>
    <definedName name="elasticity" localSheetId="3">#REF!</definedName>
    <definedName name="elasticity" localSheetId="0">#REF!</definedName>
    <definedName name="elasticity" localSheetId="15">#REF!</definedName>
    <definedName name="elasticity" localSheetId="7">#REF!</definedName>
    <definedName name="elasticity">#REF!</definedName>
    <definedName name="electricfurnacerepair" localSheetId="19">'[6]Unit Input'!$D$40</definedName>
    <definedName name="electricfurnacerepair" localSheetId="22">'[7]Unit Input'!$D$40</definedName>
    <definedName name="electricfurnacerepair">'[8]Unit Input'!$D$40</definedName>
    <definedName name="electricfurnacereplacement" localSheetId="19">'[6]Unit Input'!$D$41</definedName>
    <definedName name="electricfurnacereplacement" localSheetId="22">'[7]Unit Input'!$D$41</definedName>
    <definedName name="electricfurnacereplacement">'[8]Unit Input'!$D$41</definedName>
    <definedName name="electricwaterheaterreplacement" localSheetId="19">'[6]Unit Input'!$D$54</definedName>
    <definedName name="electricwaterheaterreplacement" localSheetId="22">'[7]Unit Input'!$D$54</definedName>
    <definedName name="electricwaterheaterreplacement">'[8]Unit Input'!$D$54</definedName>
    <definedName name="EPMC1" localSheetId="16">#REF!</definedName>
    <definedName name="EPMC1" localSheetId="30">#REF!</definedName>
    <definedName name="EPMC1" localSheetId="31">#REF!</definedName>
    <definedName name="EPMC1" localSheetId="32">#REF!</definedName>
    <definedName name="EPMC1" localSheetId="11">#REF!</definedName>
    <definedName name="EPMC1" localSheetId="13">#REF!</definedName>
    <definedName name="EPMC1" localSheetId="3">#REF!</definedName>
    <definedName name="EPMC1" localSheetId="0">#REF!</definedName>
    <definedName name="EPMC1" localSheetId="15">#REF!</definedName>
    <definedName name="EPMC1" localSheetId="7">#REF!</definedName>
    <definedName name="EPMC1">#REF!</definedName>
    <definedName name="EPMC2" localSheetId="16">#REF!</definedName>
    <definedName name="EPMC2" localSheetId="30">#REF!</definedName>
    <definedName name="EPMC2" localSheetId="31">#REF!</definedName>
    <definedName name="EPMC2" localSheetId="32">#REF!</definedName>
    <definedName name="EPMC2" localSheetId="11">#REF!</definedName>
    <definedName name="EPMC2" localSheetId="13">#REF!</definedName>
    <definedName name="EPMC2" localSheetId="3">#REF!</definedName>
    <definedName name="EPMC2" localSheetId="0">#REF!</definedName>
    <definedName name="EPMC2" localSheetId="15">#REF!</definedName>
    <definedName name="EPMC2" localSheetId="7">#REF!</definedName>
    <definedName name="EPMC2">#REF!</definedName>
    <definedName name="EPMC3" localSheetId="16">#REF!</definedName>
    <definedName name="EPMC3" localSheetId="30">#REF!</definedName>
    <definedName name="EPMC3" localSheetId="31">#REF!</definedName>
    <definedName name="EPMC3" localSheetId="32">#REF!</definedName>
    <definedName name="EPMC3" localSheetId="11">#REF!</definedName>
    <definedName name="EPMC3" localSheetId="13">#REF!</definedName>
    <definedName name="EPMC3" localSheetId="3">#REF!</definedName>
    <definedName name="EPMC3" localSheetId="0">#REF!</definedName>
    <definedName name="EPMC3" localSheetId="15">#REF!</definedName>
    <definedName name="EPMC3" localSheetId="7">#REF!</definedName>
    <definedName name="EPMC3">#REF!</definedName>
    <definedName name="EPMC4" localSheetId="3">#REF!</definedName>
    <definedName name="EPMC4" localSheetId="0">#REF!</definedName>
    <definedName name="EPMC4" localSheetId="15">#REF!</definedName>
    <definedName name="EPMC4" localSheetId="7">#REF!</definedName>
    <definedName name="EPMC4">#REF!</definedName>
    <definedName name="Escalation_2001_2004">'[18]Customer MC'!$C$63</definedName>
    <definedName name="Escalation_2004_2006">'[19]Customer MC'!$C$72</definedName>
    <definedName name="Estimated_Month" localSheetId="16">'[14]Key to Tables'!#REF!</definedName>
    <definedName name="Estimated_Month" localSheetId="30">'[14]Key to Tables'!#REF!</definedName>
    <definedName name="Estimated_Month" localSheetId="31">'[14]Key to Tables'!#REF!</definedName>
    <definedName name="Estimated_Month" localSheetId="32">'[14]Key to Tables'!#REF!</definedName>
    <definedName name="Estimated_Month" localSheetId="19">'[15]Key to Tables'!#REF!</definedName>
    <definedName name="Estimated_Month" localSheetId="22">'[16]Key to Tables'!#REF!</definedName>
    <definedName name="Estimated_Month" localSheetId="11">'[14]Key to Tables'!#REF!</definedName>
    <definedName name="Estimated_Month" localSheetId="13">'[14]Key to Tables'!#REF!</definedName>
    <definedName name="Estimated_Month" localSheetId="3">'[14]Key to Tables'!#REF!</definedName>
    <definedName name="Estimated_Month" localSheetId="0">'[14]Key to Tables'!#REF!</definedName>
    <definedName name="Estimated_Month" localSheetId="15">'[14]Key to Tables'!#REF!</definedName>
    <definedName name="Estimated_Month" localSheetId="7">'[14]Key to Tables'!#REF!</definedName>
    <definedName name="Estimated_Month">'[14]Key to Tables'!#REF!</definedName>
    <definedName name="EstimatedMonth" localSheetId="16">'[20]Key to Tables'!#REF!</definedName>
    <definedName name="EstimatedMonth" localSheetId="30">'[20]Key to Tables'!#REF!</definedName>
    <definedName name="EstimatedMonth" localSheetId="31">'[20]Key to Tables'!#REF!</definedName>
    <definedName name="EstimatedMonth" localSheetId="32">'[20]Key to Tables'!#REF!</definedName>
    <definedName name="EstimatedMonth" localSheetId="11">'[20]Key to Tables'!#REF!</definedName>
    <definedName name="EstimatedMonth" localSheetId="13">'[20]Key to Tables'!#REF!</definedName>
    <definedName name="EstimatedMonth" localSheetId="3">'[20]Key to Tables'!#REF!</definedName>
    <definedName name="EstimatedMonth" localSheetId="0">'[20]Key to Tables'!#REF!</definedName>
    <definedName name="EstimatedMonth" localSheetId="15">'[20]Key to Tables'!#REF!</definedName>
    <definedName name="EstimatedMonth" localSheetId="7">'[20]Key to Tables'!#REF!</definedName>
    <definedName name="EstimatedMonth">'[20]Key to Tables'!#REF!</definedName>
    <definedName name="EUL" localSheetId="16">#REF!</definedName>
    <definedName name="EUL" localSheetId="30">#REF!</definedName>
    <definedName name="EUL" localSheetId="31">#REF!</definedName>
    <definedName name="EUL" localSheetId="32">#REF!</definedName>
    <definedName name="EUL" localSheetId="11">#REF!</definedName>
    <definedName name="EUL" localSheetId="13">#REF!</definedName>
    <definedName name="EUL" localSheetId="3">#REF!</definedName>
    <definedName name="EUL" localSheetId="0">#REF!</definedName>
    <definedName name="EUL" localSheetId="15">#REF!</definedName>
    <definedName name="EUL" localSheetId="7">#REF!</definedName>
    <definedName name="EUL" localSheetId="8">'ESA-Table 9'!$P$3:$R$44</definedName>
    <definedName name="EUL">#REF!</definedName>
    <definedName name="evap">'[21]Unit Input'!$D$46</definedName>
    <definedName name="evapcoolercover" localSheetId="19">'[6]Unit Input'!$D$20</definedName>
    <definedName name="evapcoolercover" localSheetId="22">'[7]Unit Input'!$D$20</definedName>
    <definedName name="evapcoolercover">'[8]Unit Input'!$D$20</definedName>
    <definedName name="evapcoolermaintenance" localSheetId="19">'[6]Unit Input'!$D$58:$D$60</definedName>
    <definedName name="evapcoolermaintenance" localSheetId="22">'[7]Unit Input'!$D$58:$D$60</definedName>
    <definedName name="evapcoolermaintenance">'[8]Unit Input'!$D$58:$D$60</definedName>
    <definedName name="EXHIBIT" localSheetId="16">#REF!</definedName>
    <definedName name="EXHIBIT" localSheetId="30">#REF!</definedName>
    <definedName name="EXHIBIT" localSheetId="31">#REF!</definedName>
    <definedName name="EXHIBIT" localSheetId="32">#REF!</definedName>
    <definedName name="EXHIBIT" localSheetId="11">#REF!</definedName>
    <definedName name="EXHIBIT" localSheetId="13">#REF!</definedName>
    <definedName name="EXHIBIT" localSheetId="3">#REF!</definedName>
    <definedName name="EXHIBIT" localSheetId="0">#REF!</definedName>
    <definedName name="EXHIBIT" localSheetId="15">#REF!</definedName>
    <definedName name="EXHIBIT" localSheetId="7">#REF!</definedName>
    <definedName name="EXHIBIT">#REF!</definedName>
    <definedName name="faucetaerator" localSheetId="19">'[6]Unit Input'!$D$21</definedName>
    <definedName name="faucetaerator" localSheetId="22">'[7]Unit Input'!$D$21</definedName>
    <definedName name="faucetaerator">'[8]Unit Input'!$D$21</definedName>
    <definedName name="Final___5_yr_TDBU_Capital_Budget" localSheetId="16">#REF!</definedName>
    <definedName name="Final___5_yr_TDBU_Capital_Budget" localSheetId="30">#REF!</definedName>
    <definedName name="Final___5_yr_TDBU_Capital_Budget" localSheetId="31">#REF!</definedName>
    <definedName name="Final___5_yr_TDBU_Capital_Budget" localSheetId="32">#REF!</definedName>
    <definedName name="Final___5_yr_TDBU_Capital_Budget" localSheetId="11">#REF!</definedName>
    <definedName name="Final___5_yr_TDBU_Capital_Budget" localSheetId="13">#REF!</definedName>
    <definedName name="Final___5_yr_TDBU_Capital_Budget" localSheetId="3">#REF!</definedName>
    <definedName name="Final___5_yr_TDBU_Capital_Budget" localSheetId="0">#REF!</definedName>
    <definedName name="Final___5_yr_TDBU_Capital_Budget" localSheetId="15">#REF!</definedName>
    <definedName name="Final___5_yr_TDBU_Capital_Budget" localSheetId="7">#REF!</definedName>
    <definedName name="Final___5_yr_TDBU_Capital_Budget">#REF!</definedName>
    <definedName name="FOOTNOTES" localSheetId="16">#REF!</definedName>
    <definedName name="FOOTNOTES" localSheetId="30">#REF!</definedName>
    <definedName name="FOOTNOTES" localSheetId="31">#REF!</definedName>
    <definedName name="FOOTNOTES" localSheetId="32">#REF!</definedName>
    <definedName name="FOOTNOTES" localSheetId="11">#REF!</definedName>
    <definedName name="FOOTNOTES" localSheetId="13">#REF!</definedName>
    <definedName name="FOOTNOTES" localSheetId="3">#REF!</definedName>
    <definedName name="FOOTNOTES" localSheetId="0">#REF!</definedName>
    <definedName name="FOOTNOTES" localSheetId="15">#REF!</definedName>
    <definedName name="FOOTNOTES" localSheetId="7">#REF!</definedName>
    <definedName name="FOOTNOTES">#REF!</definedName>
    <definedName name="furnacefilter" localSheetId="19">'[6]Unit Input'!$D$22:$D$24</definedName>
    <definedName name="furnacefilter" localSheetId="22">'[7]Unit Input'!$D$22:$D$24</definedName>
    <definedName name="furnacefilter">'[8]Unit Input'!$D$22:$D$24</definedName>
    <definedName name="gasfurnacerepair" localSheetId="19">'[6]Unit Input'!$D$38</definedName>
    <definedName name="gasfurnacerepair" localSheetId="22">'[7]Unit Input'!$D$38</definedName>
    <definedName name="gasfurnacerepair">'[8]Unit Input'!$D$38</definedName>
    <definedName name="gasfurnacereplacement" localSheetId="19">'[6]Unit Input'!$D$39</definedName>
    <definedName name="gasfurnacereplacement" localSheetId="22">'[7]Unit Input'!$D$39</definedName>
    <definedName name="gasfurnacereplacement">'[8]Unit Input'!$D$39</definedName>
    <definedName name="gaskets" localSheetId="19">'[6]Unit Input'!$D$29</definedName>
    <definedName name="gaskets" localSheetId="22">'[7]Unit Input'!$D$29</definedName>
    <definedName name="gaskets">'[8]Unit Input'!$D$29</definedName>
    <definedName name="gaswaterheaterreplacement" localSheetId="19">'[6]Unit Input'!$D$53</definedName>
    <definedName name="gaswaterheaterreplacement" localSheetId="22">'[7]Unit Input'!$D$53</definedName>
    <definedName name="gaswaterheaterreplacement">'[8]Unit Input'!$D$53</definedName>
    <definedName name="Gen.plant_loading_factor">[22]Loaders!$B$9</definedName>
    <definedName name="GRC" localSheetId="16">#REF!</definedName>
    <definedName name="GRC" localSheetId="30">#REF!</definedName>
    <definedName name="GRC" localSheetId="31">#REF!</definedName>
    <definedName name="GRC" localSheetId="32">#REF!</definedName>
    <definedName name="GRC" localSheetId="11">#REF!</definedName>
    <definedName name="GRC" localSheetId="13">#REF!</definedName>
    <definedName name="GRC" localSheetId="3">#REF!</definedName>
    <definedName name="GRC" localSheetId="0">#REF!</definedName>
    <definedName name="GRC" localSheetId="15">#REF!</definedName>
    <definedName name="GRC" localSheetId="7">#REF!</definedName>
    <definedName name="GRC">#REF!</definedName>
    <definedName name="Henry" localSheetId="16">#REF!</definedName>
    <definedName name="Henry" localSheetId="30">#REF!</definedName>
    <definedName name="Henry" localSheetId="31">#REF!</definedName>
    <definedName name="Henry" localSheetId="32">#REF!</definedName>
    <definedName name="Henry" localSheetId="13">#REF!</definedName>
    <definedName name="Henry" localSheetId="3">#REF!</definedName>
    <definedName name="Henry" localSheetId="0">#REF!</definedName>
    <definedName name="Henry" localSheetId="15">#REF!</definedName>
    <definedName name="Henry" localSheetId="7">#REF!</definedName>
    <definedName name="Henry">#REF!</definedName>
    <definedName name="inhomeeduc" localSheetId="19">'[6]Unit Input'!$D$62</definedName>
    <definedName name="inhomeeduc" localSheetId="22">'[7]Unit Input'!$D$62</definedName>
    <definedName name="inhomeeduc">'[8]Unit Input'!$D$62</definedName>
    <definedName name="io" localSheetId="16">#REF!</definedName>
    <definedName name="io" localSheetId="30">#REF!</definedName>
    <definedName name="io" localSheetId="31">#REF!</definedName>
    <definedName name="io" localSheetId="32">#REF!</definedName>
    <definedName name="io" localSheetId="13">#REF!</definedName>
    <definedName name="io" localSheetId="3">#REF!</definedName>
    <definedName name="io" localSheetId="0">#REF!</definedName>
    <definedName name="io" localSheetId="15">#REF!</definedName>
    <definedName name="io" localSheetId="7">#REF!</definedName>
    <definedName name="io">#REF!</definedName>
    <definedName name="iso.T.land">[23]RCN!$E$23:$CG$23,[23]RCN!$E$15:$CG$15</definedName>
    <definedName name="JETSET" localSheetId="16">#REF!</definedName>
    <definedName name="JETSET" localSheetId="30">#REF!</definedName>
    <definedName name="JETSET" localSheetId="31">#REF!</definedName>
    <definedName name="JETSET" localSheetId="32">#REF!</definedName>
    <definedName name="JETSET" localSheetId="11">#REF!</definedName>
    <definedName name="JETSET" localSheetId="13">#REF!</definedName>
    <definedName name="JETSET" localSheetId="3">#REF!</definedName>
    <definedName name="JETSET" localSheetId="0">#REF!</definedName>
    <definedName name="JETSET" localSheetId="15">#REF!</definedName>
    <definedName name="JETSET" localSheetId="7">#REF!</definedName>
    <definedName name="JETSET">#REF!</definedName>
    <definedName name="kWh" localSheetId="19">'[6]Key to Tables'!$B$17</definedName>
    <definedName name="kWh" localSheetId="22">'[7]Key to Tables'!$B$17</definedName>
    <definedName name="kWh">'[8]Key to Tables'!$B$17</definedName>
    <definedName name="landlordcentralac" localSheetId="19">'[6]Unit Input'!$D$45</definedName>
    <definedName name="landlordcentralac" localSheetId="22">'[7]Unit Input'!$D$45</definedName>
    <definedName name="landlordcentralac">'[8]Unit Input'!$D$45</definedName>
    <definedName name="landlordrefrigerator" localSheetId="19">'[6]Unit Input'!$D$43</definedName>
    <definedName name="landlordrefrigerator" localSheetId="22">'[7]Unit Input'!$D$43</definedName>
    <definedName name="landlordrefrigerator">'[8]Unit Input'!$D$43</definedName>
    <definedName name="landlordwindowac" localSheetId="19">'[6]Unit Input'!$D$44</definedName>
    <definedName name="landlordwindowac" localSheetId="22">'[7]Unit Input'!$D$44</definedName>
    <definedName name="landlordwindowac">'[8]Unit Input'!$D$44</definedName>
    <definedName name="low_income_discount_Baseline" localSheetId="16">'[17]Effective-Rates'!#REF!</definedName>
    <definedName name="low_income_discount_Baseline" localSheetId="30">'[17]Effective-Rates'!#REF!</definedName>
    <definedName name="low_income_discount_Baseline" localSheetId="31">'[17]Effective-Rates'!#REF!</definedName>
    <definedName name="low_income_discount_Baseline" localSheetId="32">'[17]Effective-Rates'!#REF!</definedName>
    <definedName name="low_income_discount_Baseline" localSheetId="11">'[17]Effective-Rates'!#REF!</definedName>
    <definedName name="low_income_discount_Baseline" localSheetId="13">'[17]Effective-Rates'!#REF!</definedName>
    <definedName name="low_income_discount_Baseline" localSheetId="3">'[17]Effective-Rates'!#REF!</definedName>
    <definedName name="low_income_discount_Baseline" localSheetId="0">'[17]Effective-Rates'!#REF!</definedName>
    <definedName name="low_income_discount_Baseline" localSheetId="15">'[17]Effective-Rates'!#REF!</definedName>
    <definedName name="low_income_discount_Baseline" localSheetId="7">'[17]Effective-Rates'!#REF!</definedName>
    <definedName name="low_income_discount_Baseline">'[17]Effective-Rates'!#REF!</definedName>
    <definedName name="lowflowshowerhead" localSheetId="19">'[6]Unit Input'!$D$25</definedName>
    <definedName name="lowflowshowerhead" localSheetId="22">'[7]Unit Input'!$D$25</definedName>
    <definedName name="lowflowshowerhead">'[8]Unit Input'!$D$25</definedName>
    <definedName name="LS_1_allnight" localSheetId="16">'[17]Effective-Rates'!#REF!</definedName>
    <definedName name="LS_1_allnight" localSheetId="30">'[17]Effective-Rates'!#REF!</definedName>
    <definedName name="LS_1_allnight" localSheetId="31">'[17]Effective-Rates'!#REF!</definedName>
    <definedName name="LS_1_allnight" localSheetId="32">'[17]Effective-Rates'!#REF!</definedName>
    <definedName name="LS_1_allnight" localSheetId="11">'[17]Effective-Rates'!#REF!</definedName>
    <definedName name="LS_1_allnight" localSheetId="13">'[17]Effective-Rates'!#REF!</definedName>
    <definedName name="LS_1_allnight" localSheetId="3">'[17]Effective-Rates'!#REF!</definedName>
    <definedName name="LS_1_allnight" localSheetId="0">'[17]Effective-Rates'!#REF!</definedName>
    <definedName name="LS_1_allnight" localSheetId="15">'[17]Effective-Rates'!#REF!</definedName>
    <definedName name="LS_1_allnight" localSheetId="7">'[17]Effective-Rates'!#REF!</definedName>
    <definedName name="LS_1_allnight">'[17]Effective-Rates'!#REF!</definedName>
    <definedName name="LS_1_midnight" localSheetId="16">'[17]Effective-Rates'!#REF!</definedName>
    <definedName name="LS_1_midnight" localSheetId="30">'[17]Effective-Rates'!#REF!</definedName>
    <definedName name="LS_1_midnight" localSheetId="31">'[17]Effective-Rates'!#REF!</definedName>
    <definedName name="LS_1_midnight" localSheetId="32">'[17]Effective-Rates'!#REF!</definedName>
    <definedName name="LS_1_midnight" localSheetId="11">'[17]Effective-Rates'!#REF!</definedName>
    <definedName name="LS_1_midnight" localSheetId="13">'[17]Effective-Rates'!#REF!</definedName>
    <definedName name="LS_1_midnight" localSheetId="3">'[17]Effective-Rates'!#REF!</definedName>
    <definedName name="LS_1_midnight" localSheetId="0">'[17]Effective-Rates'!#REF!</definedName>
    <definedName name="LS_1_midnight" localSheetId="15">'[17]Effective-Rates'!#REF!</definedName>
    <definedName name="LS_1_midnight" localSheetId="7">'[17]Effective-Rates'!#REF!</definedName>
    <definedName name="LS_1_midnight">'[17]Effective-Rates'!#REF!</definedName>
    <definedName name="LS_2_allnight" localSheetId="16">'[17]Effective-Rates'!#REF!</definedName>
    <definedName name="LS_2_allnight" localSheetId="30">'[17]Effective-Rates'!#REF!</definedName>
    <definedName name="LS_2_allnight" localSheetId="31">'[17]Effective-Rates'!#REF!</definedName>
    <definedName name="LS_2_allnight" localSheetId="32">'[17]Effective-Rates'!#REF!</definedName>
    <definedName name="LS_2_allnight" localSheetId="11">'[17]Effective-Rates'!#REF!</definedName>
    <definedName name="LS_2_allnight" localSheetId="13">'[17]Effective-Rates'!#REF!</definedName>
    <definedName name="LS_2_allnight" localSheetId="3">'[17]Effective-Rates'!#REF!</definedName>
    <definedName name="LS_2_allnight" localSheetId="0">'[17]Effective-Rates'!#REF!</definedName>
    <definedName name="LS_2_allnight" localSheetId="15">'[17]Effective-Rates'!#REF!</definedName>
    <definedName name="LS_2_allnight" localSheetId="7">'[17]Effective-Rates'!#REF!</definedName>
    <definedName name="LS_2_allnight">'[17]Effective-Rates'!#REF!</definedName>
    <definedName name="LS_2_midnight" localSheetId="16">'[17]Effective-Rates'!#REF!</definedName>
    <definedName name="LS_2_midnight" localSheetId="30">'[17]Effective-Rates'!#REF!</definedName>
    <definedName name="LS_2_midnight" localSheetId="31">'[17]Effective-Rates'!#REF!</definedName>
    <definedName name="LS_2_midnight" localSheetId="32">'[17]Effective-Rates'!#REF!</definedName>
    <definedName name="LS_2_midnight" localSheetId="11">'[17]Effective-Rates'!#REF!</definedName>
    <definedName name="LS_2_midnight" localSheetId="13">'[17]Effective-Rates'!#REF!</definedName>
    <definedName name="LS_2_midnight" localSheetId="3">'[17]Effective-Rates'!#REF!</definedName>
    <definedName name="LS_2_midnight" localSheetId="0">'[17]Effective-Rates'!#REF!</definedName>
    <definedName name="LS_2_midnight" localSheetId="15">'[17]Effective-Rates'!#REF!</definedName>
    <definedName name="LS_2_midnight" localSheetId="7">'[17]Effective-Rates'!#REF!</definedName>
    <definedName name="LS_2_midnight">'[17]Effective-Rates'!#REF!</definedName>
    <definedName name="LS_3" localSheetId="3">'[17]Effective-Rates'!#REF!</definedName>
    <definedName name="LS_3" localSheetId="0">'[17]Effective-Rates'!#REF!</definedName>
    <definedName name="LS_3" localSheetId="15">'[17]Effective-Rates'!#REF!</definedName>
    <definedName name="LS_3" localSheetId="7">'[17]Effective-Rates'!#REF!</definedName>
    <definedName name="LS_3">'[17]Effective-Rates'!#REF!</definedName>
    <definedName name="MC__T_Land" localSheetId="16">#REF!</definedName>
    <definedName name="MC__T_Land" localSheetId="30">#REF!</definedName>
    <definedName name="MC__T_Land" localSheetId="31">#REF!</definedName>
    <definedName name="MC__T_Land" localSheetId="32">#REF!</definedName>
    <definedName name="MC__T_Land" localSheetId="11">#REF!</definedName>
    <definedName name="MC__T_Land" localSheetId="13">#REF!</definedName>
    <definedName name="MC__T_Land" localSheetId="3">#REF!</definedName>
    <definedName name="MC__T_Land" localSheetId="0">#REF!</definedName>
    <definedName name="MC__T_Land" localSheetId="15">#REF!</definedName>
    <definedName name="MC__T_Land" localSheetId="7">#REF!</definedName>
    <definedName name="MC__T_Land">#REF!</definedName>
    <definedName name="mc_dist_circuits" localSheetId="16">#REF!</definedName>
    <definedName name="mc_dist_circuits" localSheetId="30">#REF!</definedName>
    <definedName name="mc_dist_circuits" localSheetId="31">#REF!</definedName>
    <definedName name="mc_dist_circuits" localSheetId="32">#REF!</definedName>
    <definedName name="mc_dist_circuits" localSheetId="11">#REF!</definedName>
    <definedName name="mc_dist_circuits" localSheetId="13">#REF!</definedName>
    <definedName name="mc_dist_circuits" localSheetId="3">#REF!</definedName>
    <definedName name="mc_dist_circuits" localSheetId="0">#REF!</definedName>
    <definedName name="mc_dist_circuits" localSheetId="15">#REF!</definedName>
    <definedName name="mc_dist_circuits" localSheetId="7">#REF!</definedName>
    <definedName name="mc_dist_circuits">#REF!</definedName>
    <definedName name="mc_dist_land" localSheetId="16">#REF!</definedName>
    <definedName name="mc_dist_land" localSheetId="30">#REF!</definedName>
    <definedName name="mc_dist_land" localSheetId="31">#REF!</definedName>
    <definedName name="mc_dist_land" localSheetId="32">#REF!</definedName>
    <definedName name="mc_dist_land" localSheetId="11">#REF!</definedName>
    <definedName name="mc_dist_land" localSheetId="13">#REF!</definedName>
    <definedName name="mc_dist_land" localSheetId="3">#REF!</definedName>
    <definedName name="mc_dist_land" localSheetId="0">#REF!</definedName>
    <definedName name="mc_dist_land" localSheetId="15">#REF!</definedName>
    <definedName name="mc_dist_land" localSheetId="7">#REF!</definedName>
    <definedName name="mc_dist_land">#REF!</definedName>
    <definedName name="mc_dist_station" localSheetId="3">#REF!</definedName>
    <definedName name="mc_dist_station" localSheetId="0">#REF!</definedName>
    <definedName name="mc_dist_station" localSheetId="15">#REF!</definedName>
    <definedName name="mc_dist_station" localSheetId="7">#REF!</definedName>
    <definedName name="mc_dist_station">#REF!</definedName>
    <definedName name="mc_non_iso_t_circuits" localSheetId="3">#REF!</definedName>
    <definedName name="mc_non_iso_t_circuits" localSheetId="0">#REF!</definedName>
    <definedName name="mc_non_iso_t_circuits" localSheetId="15">#REF!</definedName>
    <definedName name="mc_non_iso_t_circuits" localSheetId="7">#REF!</definedName>
    <definedName name="mc_non_iso_t_circuits">#REF!</definedName>
    <definedName name="MC_non_iso_T_Land" localSheetId="3">#REF!</definedName>
    <definedName name="MC_non_iso_T_Land" localSheetId="0">#REF!</definedName>
    <definedName name="MC_non_iso_T_Land" localSheetId="15">#REF!</definedName>
    <definedName name="MC_non_iso_T_Land" localSheetId="7">#REF!</definedName>
    <definedName name="MC_non_iso_T_Land">#REF!</definedName>
    <definedName name="MC_non_iso_t_station" localSheetId="3">#REF!</definedName>
    <definedName name="MC_non_iso_t_station" localSheetId="0">#REF!</definedName>
    <definedName name="MC_non_iso_t_station" localSheetId="15">#REF!</definedName>
    <definedName name="MC_non_iso_t_station" localSheetId="7">#REF!</definedName>
    <definedName name="MC_non_iso_t_station">#REF!</definedName>
    <definedName name="mc_t_circuits" localSheetId="3">#REF!</definedName>
    <definedName name="mc_t_circuits" localSheetId="0">#REF!</definedName>
    <definedName name="mc_t_circuits" localSheetId="15">#REF!</definedName>
    <definedName name="mc_t_circuits" localSheetId="7">#REF!</definedName>
    <definedName name="mc_t_circuits">#REF!</definedName>
    <definedName name="MC_T_Land" localSheetId="3">#REF!</definedName>
    <definedName name="MC_T_Land" localSheetId="0">#REF!</definedName>
    <definedName name="MC_T_Land" localSheetId="15">#REF!</definedName>
    <definedName name="MC_T_Land" localSheetId="7">#REF!</definedName>
    <definedName name="MC_T_Land">#REF!</definedName>
    <definedName name="MC_t_station" localSheetId="3">#REF!</definedName>
    <definedName name="MC_t_station" localSheetId="0">#REF!</definedName>
    <definedName name="MC_t_station" localSheetId="15">#REF!</definedName>
    <definedName name="MC_t_station" localSheetId="7">#REF!</definedName>
    <definedName name="MC_t_station">#REF!</definedName>
    <definedName name="MCRR_22" localSheetId="3">#REF!</definedName>
    <definedName name="MCRR_22" localSheetId="0">#REF!</definedName>
    <definedName name="MCRR_22" localSheetId="15">#REF!</definedName>
    <definedName name="MCRR_22" localSheetId="7">#REF!</definedName>
    <definedName name="MCRR_22">#REF!</definedName>
    <definedName name="MCRR_TABLE" localSheetId="3">#REF!</definedName>
    <definedName name="MCRR_TABLE" localSheetId="0">#REF!</definedName>
    <definedName name="MCRR_TABLE" localSheetId="15">#REF!</definedName>
    <definedName name="MCRR_TABLE" localSheetId="7">#REF!</definedName>
    <definedName name="MCRR_TABLE">#REF!</definedName>
    <definedName name="MCRR_TABLE_W_RD" localSheetId="3">#REF!</definedName>
    <definedName name="MCRR_TABLE_W_RD" localSheetId="0">#REF!</definedName>
    <definedName name="MCRR_TABLE_W_RD" localSheetId="15">#REF!</definedName>
    <definedName name="MCRR_TABLE_W_RD" localSheetId="7">#REF!</definedName>
    <definedName name="MCRR_TABLE_W_RD">#REF!</definedName>
    <definedName name="MDD_Sector_1" localSheetId="3">#REF!</definedName>
    <definedName name="MDD_Sector_1" localSheetId="0">#REF!</definedName>
    <definedName name="MDD_Sector_1" localSheetId="15">#REF!</definedName>
    <definedName name="MDD_Sector_1" localSheetId="7">#REF!</definedName>
    <definedName name="MDD_Sector_1">#REF!</definedName>
    <definedName name="MDD_Sector_2" localSheetId="3">#REF!</definedName>
    <definedName name="MDD_Sector_2" localSheetId="0">#REF!</definedName>
    <definedName name="MDD_Sector_2" localSheetId="15">#REF!</definedName>
    <definedName name="MDD_Sector_2" localSheetId="7">#REF!</definedName>
    <definedName name="MDD_Sector_2">#REF!</definedName>
    <definedName name="minorhomerepair" localSheetId="19">'[6]Unit Input'!$D$26:$D$28</definedName>
    <definedName name="minorhomerepair" localSheetId="22">'[7]Unit Input'!$D$26:$D$28</definedName>
    <definedName name="minorhomerepair">'[8]Unit Input'!$D$26:$D$28</definedName>
    <definedName name="misc" localSheetId="19">'[6]Unit Input'!$D$42</definedName>
    <definedName name="misc" localSheetId="22">'[7]Unit Input'!$D$42</definedName>
    <definedName name="misc">'[8]Unit Input'!$D$42</definedName>
    <definedName name="Month" localSheetId="19">'[24]Key to Tables'!$B$15</definedName>
    <definedName name="Month" localSheetId="22">'[25]Key to Tables'!$B$15</definedName>
    <definedName name="Month">'[26]Key to Tables'!$B$15</definedName>
    <definedName name="Month1" localSheetId="3">'[27]PP Calc 2005'!#REF!</definedName>
    <definedName name="Month1" localSheetId="0">'[27]PP Calc 2005'!#REF!</definedName>
    <definedName name="Month1" localSheetId="15">'[27]PP Calc 2005'!#REF!</definedName>
    <definedName name="Month1" localSheetId="7">'[27]PP Calc 2005'!#REF!</definedName>
    <definedName name="Month1">'[27]PP Calc 2005'!#REF!</definedName>
    <definedName name="Month2" localSheetId="3">'[27]PP Calc 2005'!#REF!</definedName>
    <definedName name="Month2" localSheetId="0">'[27]PP Calc 2005'!#REF!</definedName>
    <definedName name="Month2" localSheetId="15">'[27]PP Calc 2005'!#REF!</definedName>
    <definedName name="Month2" localSheetId="7">'[27]PP Calc 2005'!#REF!</definedName>
    <definedName name="Month2">'[27]PP Calc 2005'!#REF!</definedName>
    <definedName name="Month3" localSheetId="3">'[27]PP Calc 2005'!#REF!</definedName>
    <definedName name="Month3" localSheetId="0">'[27]PP Calc 2005'!#REF!</definedName>
    <definedName name="Month3" localSheetId="15">'[27]PP Calc 2005'!#REF!</definedName>
    <definedName name="Month3" localSheetId="7">'[27]PP Calc 2005'!#REF!</definedName>
    <definedName name="Month3">'[27]PP Calc 2005'!#REF!</definedName>
    <definedName name="Name" localSheetId="16">'[28]Proposed-RTP-Scalers'!#REF!</definedName>
    <definedName name="Name" localSheetId="30">'[28]Proposed-RTP-Scalers'!#REF!</definedName>
    <definedName name="Name" localSheetId="31">'[28]Proposed-RTP-Scalers'!#REF!</definedName>
    <definedName name="Name" localSheetId="32">'[28]Proposed-RTP-Scalers'!#REF!</definedName>
    <definedName name="Name" localSheetId="11">'[28]Proposed-RTP-Scalers'!#REF!</definedName>
    <definedName name="Name" localSheetId="13">'[28]Proposed-RTP-Scalers'!#REF!</definedName>
    <definedName name="Name" localSheetId="3">'[28]Proposed-RTP-Scalers'!#REF!</definedName>
    <definedName name="Name" localSheetId="0">'[28]Proposed-RTP-Scalers'!#REF!</definedName>
    <definedName name="Name" localSheetId="15">'[28]Proposed-RTP-Scalers'!#REF!</definedName>
    <definedName name="Name" localSheetId="7">'[28]Proposed-RTP-Scalers'!#REF!</definedName>
    <definedName name="Name">'[28]Proposed-RTP-Scalers'!#REF!</definedName>
    <definedName name="Name1" localSheetId="11">'[28]Proposed-RTP-Scalers'!#REF!</definedName>
    <definedName name="Name1" localSheetId="3">'[28]Proposed-RTP-Scalers'!#REF!</definedName>
    <definedName name="Name1" localSheetId="0">'[28]Proposed-RTP-Scalers'!#REF!</definedName>
    <definedName name="Name1" localSheetId="15">'[28]Proposed-RTP-Scalers'!#REF!</definedName>
    <definedName name="Name1" localSheetId="7">'[28]Proposed-RTP-Scalers'!#REF!</definedName>
    <definedName name="Name1">'[28]Proposed-RTP-Scalers'!#REF!</definedName>
    <definedName name="non.iso.T.land">[23]RCN!$E$53:$CG$53,[23]RCN!$E$61:$CG$61</definedName>
    <definedName name="OL_1_Allnight" localSheetId="16">'[17]Effective-Rates'!#REF!</definedName>
    <definedName name="OL_1_Allnight" localSheetId="30">'[17]Effective-Rates'!#REF!</definedName>
    <definedName name="OL_1_Allnight" localSheetId="31">'[17]Effective-Rates'!#REF!</definedName>
    <definedName name="OL_1_Allnight" localSheetId="32">'[17]Effective-Rates'!#REF!</definedName>
    <definedName name="OL_1_Allnight" localSheetId="11">'[17]Effective-Rates'!#REF!</definedName>
    <definedName name="OL_1_Allnight" localSheetId="13">'[17]Effective-Rates'!#REF!</definedName>
    <definedName name="OL_1_Allnight" localSheetId="3">'[17]Effective-Rates'!#REF!</definedName>
    <definedName name="OL_1_Allnight" localSheetId="0">'[17]Effective-Rates'!#REF!</definedName>
    <definedName name="OL_1_Allnight" localSheetId="15">'[17]Effective-Rates'!#REF!</definedName>
    <definedName name="OL_1_Allnight" localSheetId="7">'[17]Effective-Rates'!#REF!</definedName>
    <definedName name="OL_1_Allnight">'[17]Effective-Rates'!#REF!</definedName>
    <definedName name="OL_1_Midnight" localSheetId="16">'[17]Effective-Rates'!#REF!</definedName>
    <definedName name="OL_1_Midnight" localSheetId="30">'[17]Effective-Rates'!#REF!</definedName>
    <definedName name="OL_1_Midnight" localSheetId="31">'[17]Effective-Rates'!#REF!</definedName>
    <definedName name="OL_1_Midnight" localSheetId="32">'[17]Effective-Rates'!#REF!</definedName>
    <definedName name="OL_1_Midnight" localSheetId="11">'[17]Effective-Rates'!#REF!</definedName>
    <definedName name="OL_1_Midnight" localSheetId="13">'[17]Effective-Rates'!#REF!</definedName>
    <definedName name="OL_1_Midnight" localSheetId="3">'[17]Effective-Rates'!#REF!</definedName>
    <definedName name="OL_1_Midnight" localSheetId="0">'[17]Effective-Rates'!#REF!</definedName>
    <definedName name="OL_1_Midnight" localSheetId="15">'[17]Effective-Rates'!#REF!</definedName>
    <definedName name="OL_1_Midnight" localSheetId="7">'[17]Effective-Rates'!#REF!</definedName>
    <definedName name="OL_1_Midnight">'[17]Effective-Rates'!#REF!</definedName>
    <definedName name="Other_offsets" localSheetId="16">#REF!</definedName>
    <definedName name="Other_offsets" localSheetId="30">#REF!</definedName>
    <definedName name="Other_offsets" localSheetId="31">#REF!</definedName>
    <definedName name="Other_offsets" localSheetId="32">#REF!</definedName>
    <definedName name="Other_offsets" localSheetId="11">#REF!</definedName>
    <definedName name="Other_offsets" localSheetId="13">#REF!</definedName>
    <definedName name="Other_offsets" localSheetId="3">#REF!</definedName>
    <definedName name="Other_offsets" localSheetId="0">#REF!</definedName>
    <definedName name="Other_offsets" localSheetId="15">#REF!</definedName>
    <definedName name="Other_offsets" localSheetId="7">#REF!</definedName>
    <definedName name="Other_offsets">#REF!</definedName>
    <definedName name="outreachassess" localSheetId="16">#REF!</definedName>
    <definedName name="outreachassess" localSheetId="30">#REF!</definedName>
    <definedName name="outreachassess" localSheetId="31">#REF!</definedName>
    <definedName name="outreachassess" localSheetId="32">#REF!</definedName>
    <definedName name="outreachassess" localSheetId="11">#REF!</definedName>
    <definedName name="outreachassess" localSheetId="13">#REF!</definedName>
    <definedName name="outreachassess" localSheetId="3">#REF!</definedName>
    <definedName name="outreachassess" localSheetId="0">#REF!</definedName>
    <definedName name="outreachassess" localSheetId="15">#REF!</definedName>
    <definedName name="outreachassess" localSheetId="7">#REF!</definedName>
    <definedName name="outreachassess">#REF!</definedName>
    <definedName name="PAGE1.1_MCRR_21" localSheetId="16">#REF!</definedName>
    <definedName name="PAGE1.1_MCRR_21" localSheetId="30">#REF!</definedName>
    <definedName name="PAGE1.1_MCRR_21" localSheetId="31">#REF!</definedName>
    <definedName name="PAGE1.1_MCRR_21" localSheetId="32">#REF!</definedName>
    <definedName name="PAGE1.1_MCRR_21" localSheetId="11">#REF!</definedName>
    <definedName name="PAGE1.1_MCRR_21" localSheetId="13">#REF!</definedName>
    <definedName name="PAGE1.1_MCRR_21" localSheetId="3">#REF!</definedName>
    <definedName name="PAGE1.1_MCRR_21" localSheetId="0">#REF!</definedName>
    <definedName name="PAGE1.1_MCRR_21" localSheetId="15">#REF!</definedName>
    <definedName name="PAGE1.1_MCRR_21" localSheetId="7">#REF!</definedName>
    <definedName name="PAGE1.1_MCRR_21">#REF!</definedName>
    <definedName name="PAGE1_MCRR_16" localSheetId="3">#REF!</definedName>
    <definedName name="PAGE1_MCRR_16" localSheetId="0">#REF!</definedName>
    <definedName name="PAGE1_MCRR_16" localSheetId="15">#REF!</definedName>
    <definedName name="PAGE1_MCRR_16" localSheetId="7">#REF!</definedName>
    <definedName name="PAGE1_MCRR_16">#REF!</definedName>
    <definedName name="PAGE1_MCRR_21" localSheetId="3">#REF!</definedName>
    <definedName name="PAGE1_MCRR_21" localSheetId="0">#REF!</definedName>
    <definedName name="PAGE1_MCRR_21" localSheetId="15">#REF!</definedName>
    <definedName name="PAGE1_MCRR_21" localSheetId="7">#REF!</definedName>
    <definedName name="PAGE1_MCRR_21">#REF!</definedName>
    <definedName name="PAGE1_MCRR_30" localSheetId="3">#REF!</definedName>
    <definedName name="PAGE1_MCRR_30" localSheetId="0">#REF!</definedName>
    <definedName name="PAGE1_MCRR_30" localSheetId="15">#REF!</definedName>
    <definedName name="PAGE1_MCRR_30" localSheetId="7">#REF!</definedName>
    <definedName name="PAGE1_MCRR_30">#REF!</definedName>
    <definedName name="PAGE2.1_MCRR_21" localSheetId="3">#REF!</definedName>
    <definedName name="PAGE2.1_MCRR_21" localSheetId="0">#REF!</definedName>
    <definedName name="PAGE2.1_MCRR_21" localSheetId="15">#REF!</definedName>
    <definedName name="PAGE2.1_MCRR_21" localSheetId="7">#REF!</definedName>
    <definedName name="PAGE2.1_MCRR_21">#REF!</definedName>
    <definedName name="PAGE2_MCRR_16" localSheetId="3">#REF!</definedName>
    <definedName name="PAGE2_MCRR_16" localSheetId="0">#REF!</definedName>
    <definedName name="PAGE2_MCRR_16" localSheetId="15">#REF!</definedName>
    <definedName name="PAGE2_MCRR_16" localSheetId="7">#REF!</definedName>
    <definedName name="PAGE2_MCRR_16">#REF!</definedName>
    <definedName name="PAGE2_MCRR_21" localSheetId="3">#REF!</definedName>
    <definedName name="PAGE2_MCRR_21" localSheetId="0">#REF!</definedName>
    <definedName name="PAGE2_MCRR_21" localSheetId="15">#REF!</definedName>
    <definedName name="PAGE2_MCRR_21" localSheetId="7">#REF!</definedName>
    <definedName name="PAGE2_MCRR_21">#REF!</definedName>
    <definedName name="PAGE2_MCRR_30" localSheetId="3">#REF!</definedName>
    <definedName name="PAGE2_MCRR_30" localSheetId="0">#REF!</definedName>
    <definedName name="PAGE2_MCRR_30" localSheetId="15">#REF!</definedName>
    <definedName name="PAGE2_MCRR_30" localSheetId="7">#REF!</definedName>
    <definedName name="PAGE2_MCRR_30">#REF!</definedName>
    <definedName name="PAGE3.1_MCRR_21" localSheetId="3">#REF!</definedName>
    <definedName name="PAGE3.1_MCRR_21" localSheetId="0">#REF!</definedName>
    <definedName name="PAGE3.1_MCRR_21" localSheetId="15">#REF!</definedName>
    <definedName name="PAGE3.1_MCRR_21" localSheetId="7">#REF!</definedName>
    <definedName name="PAGE3.1_MCRR_21">#REF!</definedName>
    <definedName name="PAGE3_MCRR_16" localSheetId="3">#REF!</definedName>
    <definedName name="PAGE3_MCRR_16" localSheetId="0">#REF!</definedName>
    <definedName name="PAGE3_MCRR_16" localSheetId="15">#REF!</definedName>
    <definedName name="PAGE3_MCRR_16" localSheetId="7">#REF!</definedName>
    <definedName name="PAGE3_MCRR_16">#REF!</definedName>
    <definedName name="PAGE3_MCRR_21" localSheetId="3">#REF!</definedName>
    <definedName name="PAGE3_MCRR_21" localSheetId="0">#REF!</definedName>
    <definedName name="PAGE3_MCRR_21" localSheetId="15">#REF!</definedName>
    <definedName name="PAGE3_MCRR_21" localSheetId="7">#REF!</definedName>
    <definedName name="PAGE3_MCRR_21">#REF!</definedName>
    <definedName name="PAGE3_MCRR_30" localSheetId="3">#REF!</definedName>
    <definedName name="PAGE3_MCRR_30" localSheetId="0">#REF!</definedName>
    <definedName name="PAGE3_MCRR_30" localSheetId="15">#REF!</definedName>
    <definedName name="PAGE3_MCRR_30" localSheetId="7">#REF!</definedName>
    <definedName name="PAGE3_MCRR_30">#REF!</definedName>
    <definedName name="PAGE4_MCRR_16" localSheetId="3">#REF!</definedName>
    <definedName name="PAGE4_MCRR_16" localSheetId="0">#REF!</definedName>
    <definedName name="PAGE4_MCRR_16" localSheetId="15">#REF!</definedName>
    <definedName name="PAGE4_MCRR_16" localSheetId="7">#REF!</definedName>
    <definedName name="PAGE4_MCRR_16">#REF!</definedName>
    <definedName name="PAGE4_MCRR_21" localSheetId="3">#REF!</definedName>
    <definedName name="PAGE4_MCRR_21" localSheetId="0">#REF!</definedName>
    <definedName name="PAGE4_MCRR_21" localSheetId="15">#REF!</definedName>
    <definedName name="PAGE4_MCRR_21" localSheetId="7">#REF!</definedName>
    <definedName name="PAGE4_MCRR_21">#REF!</definedName>
    <definedName name="PAGE4_MCRR_30" localSheetId="3">#REF!</definedName>
    <definedName name="PAGE4_MCRR_30" localSheetId="0">#REF!</definedName>
    <definedName name="PAGE4_MCRR_30" localSheetId="15">#REF!</definedName>
    <definedName name="PAGE4_MCRR_30" localSheetId="7">#REF!</definedName>
    <definedName name="PAGE4_MCRR_30">#REF!</definedName>
    <definedName name="PAGE5_MCRR_16" localSheetId="3">#REF!</definedName>
    <definedName name="PAGE5_MCRR_16" localSheetId="0">#REF!</definedName>
    <definedName name="PAGE5_MCRR_16" localSheetId="15">#REF!</definedName>
    <definedName name="PAGE5_MCRR_16" localSheetId="7">#REF!</definedName>
    <definedName name="PAGE5_MCRR_16">#REF!</definedName>
    <definedName name="PAGE6.1_MCRR_16" localSheetId="3">#REF!</definedName>
    <definedName name="PAGE6.1_MCRR_16" localSheetId="0">#REF!</definedName>
    <definedName name="PAGE6.1_MCRR_16" localSheetId="15">#REF!</definedName>
    <definedName name="PAGE6.1_MCRR_16" localSheetId="7">#REF!</definedName>
    <definedName name="PAGE6.1_MCRR_16">#REF!</definedName>
    <definedName name="PAGE6_MCRR_16" localSheetId="3">#REF!</definedName>
    <definedName name="PAGE6_MCRR_16" localSheetId="0">#REF!</definedName>
    <definedName name="PAGE6_MCRR_16" localSheetId="15">#REF!</definedName>
    <definedName name="PAGE6_MCRR_16" localSheetId="7">#REF!</definedName>
    <definedName name="PAGE6_MCRR_16">#REF!</definedName>
    <definedName name="PAGE7.1_MCRR_16">#N/A</definedName>
    <definedName name="PAGE7_MCRR_16" localSheetId="16">#REF!</definedName>
    <definedName name="PAGE7_MCRR_16" localSheetId="30">#REF!</definedName>
    <definedName name="PAGE7_MCRR_16" localSheetId="31">#REF!</definedName>
    <definedName name="PAGE7_MCRR_16" localSheetId="32">#REF!</definedName>
    <definedName name="PAGE7_MCRR_16" localSheetId="11">#REF!</definedName>
    <definedName name="PAGE7_MCRR_16" localSheetId="13">#REF!</definedName>
    <definedName name="PAGE7_MCRR_16" localSheetId="3">#REF!</definedName>
    <definedName name="PAGE7_MCRR_16" localSheetId="0">#REF!</definedName>
    <definedName name="PAGE7_MCRR_16" localSheetId="15">#REF!</definedName>
    <definedName name="PAGE7_MCRR_16" localSheetId="7">#REF!</definedName>
    <definedName name="PAGE7_MCRR_16">#REF!</definedName>
    <definedName name="PAGE8_MCRR_16">#N/A</definedName>
    <definedName name="Percent_AC" localSheetId="16">#REF!</definedName>
    <definedName name="Percent_AC" localSheetId="30">#REF!</definedName>
    <definedName name="Percent_AC" localSheetId="31">#REF!</definedName>
    <definedName name="Percent_AC" localSheetId="32">#REF!</definedName>
    <definedName name="Percent_AC" localSheetId="11">#REF!</definedName>
    <definedName name="Percent_AC" localSheetId="13">#REF!</definedName>
    <definedName name="Percent_AC" localSheetId="3">#REF!</definedName>
    <definedName name="Percent_AC" localSheetId="0">#REF!</definedName>
    <definedName name="Percent_AC" localSheetId="15">#REF!</definedName>
    <definedName name="Percent_AC" localSheetId="7">#REF!</definedName>
    <definedName name="Percent_AC">#REF!</definedName>
    <definedName name="Percent_Elec_Water" localSheetId="16">#REF!</definedName>
    <definedName name="Percent_Elec_Water" localSheetId="30">#REF!</definedName>
    <definedName name="Percent_Elec_Water" localSheetId="31">#REF!</definedName>
    <definedName name="Percent_Elec_Water" localSheetId="32">#REF!</definedName>
    <definedName name="Percent_Elec_Water" localSheetId="11">#REF!</definedName>
    <definedName name="Percent_Elec_Water" localSheetId="13">#REF!</definedName>
    <definedName name="Percent_Elec_Water" localSheetId="3">#REF!</definedName>
    <definedName name="Percent_Elec_Water" localSheetId="0">#REF!</definedName>
    <definedName name="Percent_Elec_Water" localSheetId="15">#REF!</definedName>
    <definedName name="Percent_Elec_Water" localSheetId="7">#REF!</definedName>
    <definedName name="Percent_Elec_Water">#REF!</definedName>
    <definedName name="Percent_Gas_Heat" localSheetId="19">'[6]Per Measure Savings'!$M$8</definedName>
    <definedName name="Percent_Gas_Heat" localSheetId="22">'[7]Per Measure Savings'!$M$8</definedName>
    <definedName name="Percent_Gas_Heat">'[8]Per Measure Savings'!$M$8</definedName>
    <definedName name="Percent_Gas_Water" localSheetId="19">'[6]Per Measure Savings'!$L$8</definedName>
    <definedName name="Percent_Gas_Water" localSheetId="22">'[7]Per Measure Savings'!$L$8</definedName>
    <definedName name="Percent_Gas_Water">'[8]Per Measure Savings'!$L$8</definedName>
    <definedName name="Percent_SH" localSheetId="16">#REF!</definedName>
    <definedName name="Percent_SH" localSheetId="30">#REF!</definedName>
    <definedName name="Percent_SH" localSheetId="31">#REF!</definedName>
    <definedName name="Percent_SH" localSheetId="32">#REF!</definedName>
    <definedName name="Percent_SH" localSheetId="11">#REF!</definedName>
    <definedName name="Percent_SH" localSheetId="13">#REF!</definedName>
    <definedName name="Percent_SH" localSheetId="3">#REF!</definedName>
    <definedName name="Percent_SH" localSheetId="0">#REF!</definedName>
    <definedName name="Percent_SH" localSheetId="15">#REF!</definedName>
    <definedName name="Percent_SH" localSheetId="7">#REF!</definedName>
    <definedName name="Percent_SH">#REF!</definedName>
    <definedName name="permanentevapcooler" localSheetId="19">'[6]Unit Input'!$D$46</definedName>
    <definedName name="permanentevapcooler" localSheetId="22">'[7]Unit Input'!$D$46</definedName>
    <definedName name="permanentevapcooler">'[8]Unit Input'!$D$46</definedName>
    <definedName name="portableevapcooler" localSheetId="19">'[6]Unit Input'!$D$30</definedName>
    <definedName name="portableevapcooler" localSheetId="22">'[7]Unit Input'!$D$30</definedName>
    <definedName name="portableevapcooler">'[8]Unit Input'!$D$30</definedName>
    <definedName name="_xlnm.Print_Area" localSheetId="16">'CARE- Table 1'!$A$1:$H$23</definedName>
    <definedName name="_xlnm.Print_Area" localSheetId="18">'CARE -Table 3'!$A$1:$I$40</definedName>
    <definedName name="_xlnm.Print_Area" localSheetId="25">'CARE-Table 10'!$A$1:$F$27</definedName>
    <definedName name="_xlnm.Print_Area" localSheetId="26">'CARE-Table 11'!$A$1:$F$95</definedName>
    <definedName name="_xlnm.Print_Area" localSheetId="27">'CARE-Table 12'!$A$1:$G$32</definedName>
    <definedName name="_xlnm.Print_Area" localSheetId="28">'CARE-Table 13'!$A$1:$J$12</definedName>
    <definedName name="_xlnm.Print_Area" localSheetId="29">'CARE-Table 14'!$A$1:$B$16</definedName>
    <definedName name="_xlnm.Print_Area" localSheetId="30">'CARE-Table 15'!$A$1:$E$33</definedName>
    <definedName name="_xlnm.Print_Area" localSheetId="31">'CARE-Table 16'!$A$1:$E$33</definedName>
    <definedName name="_xlnm.Print_Area" localSheetId="32">'CARE-Table 17'!$A$1:$E$33</definedName>
    <definedName name="_xlnm.Print_Area" localSheetId="33">'CARE-Table 18'!$A$1:$E$33</definedName>
    <definedName name="_xlnm.Print_Area" localSheetId="17">'CARE-Table 2'!$A$1:$Y$23</definedName>
    <definedName name="_xlnm.Print_Area" localSheetId="19">'CARE-Table 4'!$A$1:$G$10</definedName>
    <definedName name="_xlnm.Print_Area" localSheetId="20">'CARE-Table 5'!$A$1:$J$22</definedName>
    <definedName name="_xlnm.Print_Area" localSheetId="21">'CARE-Table 6'!$A$1:$H$17</definedName>
    <definedName name="_xlnm.Print_Area" localSheetId="22">'CARE-Table 7'!$A$1:$H$98</definedName>
    <definedName name="_xlnm.Print_Area" localSheetId="23">'CARE-Table 8'!$A$1:$H$16</definedName>
    <definedName name="_xlnm.Print_Area" localSheetId="24">'CARE-Table 9'!$A$1:$D$25</definedName>
    <definedName name="_xlnm.Print_Area" localSheetId="11">'ESA Table 12'!$A$1:$Y$37</definedName>
    <definedName name="_xlnm.Print_Area" localSheetId="13">'ESA -Table 14'!$A$1:$L$14</definedName>
    <definedName name="_xlnm.Print_Area" localSheetId="3">'ESA Table 4 '!$A$1:$G$69</definedName>
    <definedName name="_xlnm.Print_Area" localSheetId="0">'ESA-Table 1'!$A$1:$J$32</definedName>
    <definedName name="_xlnm.Print_Area" localSheetId="9">'ESA-Table 10'!$A$1:$C$28</definedName>
    <definedName name="_xlnm.Print_Area" localSheetId="10">'ESA-Table 11'!$A$1:$E$5</definedName>
    <definedName name="_xlnm.Print_Area" localSheetId="12">'ESA-Table 13'!$A$1:$B$15</definedName>
    <definedName name="_xlnm.Print_Area" localSheetId="14">'ESA-Table 15-'!$A$1:$F$17</definedName>
    <definedName name="_xlnm.Print_Area" localSheetId="15">'ESA-Table 16'!$A$1:$H$49</definedName>
    <definedName name="_xlnm.Print_Area" localSheetId="1">'ESA-Table 2'!$A$1:$H$65</definedName>
    <definedName name="_xlnm.Print_Area" localSheetId="2">'ESA-Table 3'!$A$1:$G$34</definedName>
    <definedName name="_xlnm.Print_Area" localSheetId="4">'ESA-Table 5'!$A$1:$G$44</definedName>
    <definedName name="_xlnm.Print_Area" localSheetId="5">'ESA-Table 6'!$A$1:$S$48</definedName>
    <definedName name="_xlnm.Print_Area" localSheetId="6">'ESA-Table 7'!$A$1:$E$29</definedName>
    <definedName name="_xlnm.Print_Area" localSheetId="7">'ESA-Table 8'!$A$1:$I$22</definedName>
    <definedName name="_xlnm.Print_Area" localSheetId="8">'ESA-Table 9'!$A$1:$G$46</definedName>
    <definedName name="_xlnm.Print_Area">#REF!</definedName>
    <definedName name="PRINT_AREA_MI" localSheetId="16">#REF!</definedName>
    <definedName name="PRINT_AREA_MI" localSheetId="30">#REF!</definedName>
    <definedName name="PRINT_AREA_MI" localSheetId="31">#REF!</definedName>
    <definedName name="PRINT_AREA_MI" localSheetId="32">#REF!</definedName>
    <definedName name="PRINT_AREA_MI" localSheetId="11">#REF!</definedName>
    <definedName name="PRINT_AREA_MI" localSheetId="13">#REF!</definedName>
    <definedName name="PRINT_AREA_MI" localSheetId="3">#REF!</definedName>
    <definedName name="PRINT_AREA_MI" localSheetId="0">#REF!</definedName>
    <definedName name="PRINT_AREA_MI" localSheetId="15">#REF!</definedName>
    <definedName name="PRINT_AREA_MI" localSheetId="7">#REF!</definedName>
    <definedName name="PRINT_AREA_MI">#REF!</definedName>
    <definedName name="_xlnm.Print_Titles" localSheetId="26">'CARE-Table 11'!$1:$2</definedName>
    <definedName name="_xlnm.Print_Titles" localSheetId="22">'CARE-Table 7'!$1:$3</definedName>
    <definedName name="_xlnm.Print_Titles" localSheetId="1">'ESA-Table 2'!$A:$B</definedName>
    <definedName name="RCN_sector_1" localSheetId="16">#REF!</definedName>
    <definedName name="RCN_sector_1" localSheetId="30">#REF!</definedName>
    <definedName name="RCN_sector_1" localSheetId="31">#REF!</definedName>
    <definedName name="RCN_sector_1" localSheetId="32">#REF!</definedName>
    <definedName name="RCN_sector_1" localSheetId="11">#REF!</definedName>
    <definedName name="RCN_sector_1" localSheetId="13">#REF!</definedName>
    <definedName name="RCN_sector_1" localSheetId="3">#REF!</definedName>
    <definedName name="RCN_sector_1" localSheetId="0">#REF!</definedName>
    <definedName name="RCN_sector_1" localSheetId="15">#REF!</definedName>
    <definedName name="RCN_sector_1" localSheetId="7">#REF!</definedName>
    <definedName name="RCN_sector_1">#REF!</definedName>
    <definedName name="RCN_sector_2" localSheetId="16">#REF!</definedName>
    <definedName name="RCN_sector_2" localSheetId="30">#REF!</definedName>
    <definedName name="RCN_sector_2" localSheetId="31">#REF!</definedName>
    <definedName name="RCN_sector_2" localSheetId="32">#REF!</definedName>
    <definedName name="RCN_sector_2" localSheetId="11">#REF!</definedName>
    <definedName name="RCN_sector_2" localSheetId="3">#REF!</definedName>
    <definedName name="RCN_sector_2" localSheetId="0">#REF!</definedName>
    <definedName name="RCN_sector_2" localSheetId="15">#REF!</definedName>
    <definedName name="RCN_sector_2" localSheetId="7">#REF!</definedName>
    <definedName name="RCN_sector_2">#REF!</definedName>
    <definedName name="RD" localSheetId="16">#REF!</definedName>
    <definedName name="RD" localSheetId="30">#REF!</definedName>
    <definedName name="RD" localSheetId="31">#REF!</definedName>
    <definedName name="RD" localSheetId="32">#REF!</definedName>
    <definedName name="RD" localSheetId="3">#REF!</definedName>
    <definedName name="RD" localSheetId="0">#REF!</definedName>
    <definedName name="RD" localSheetId="15">#REF!</definedName>
    <definedName name="RD" localSheetId="7">#REF!</definedName>
    <definedName name="RD">#REF!</definedName>
    <definedName name="refrigerator" localSheetId="19">'[6]Unit Input'!$D$31:$D$33</definedName>
    <definedName name="refrigerator" localSheetId="22">'[7]Unit Input'!$D$31:$D$33</definedName>
    <definedName name="refrigerator">'[8]Unit Input'!$D$31:$D$33</definedName>
    <definedName name="RELAMP" localSheetId="16">#REF!</definedName>
    <definedName name="RELAMP" localSheetId="30">#REF!</definedName>
    <definedName name="RELAMP" localSheetId="31">#REF!</definedName>
    <definedName name="RELAMP" localSheetId="32">#REF!</definedName>
    <definedName name="RELAMP" localSheetId="11">#REF!</definedName>
    <definedName name="RELAMP" localSheetId="13">#REF!</definedName>
    <definedName name="RELAMP" localSheetId="3">#REF!</definedName>
    <definedName name="RELAMP" localSheetId="0">#REF!</definedName>
    <definedName name="RELAMP" localSheetId="15">#REF!</definedName>
    <definedName name="RELAMP" localSheetId="7">#REF!</definedName>
    <definedName name="RELAMP">#REF!</definedName>
    <definedName name="Rob" localSheetId="16">#REF!</definedName>
    <definedName name="Rob" localSheetId="30">#REF!</definedName>
    <definedName name="Rob" localSheetId="31">#REF!</definedName>
    <definedName name="Rob" localSheetId="32">#REF!</definedName>
    <definedName name="Rob" localSheetId="13">#REF!</definedName>
    <definedName name="Rob" localSheetId="3">#REF!</definedName>
    <definedName name="Rob" localSheetId="0">#REF!</definedName>
    <definedName name="Rob" localSheetId="15">#REF!</definedName>
    <definedName name="Rob" localSheetId="7">#REF!</definedName>
    <definedName name="Rob">#REF!</definedName>
    <definedName name="setbackthermostat" localSheetId="19">'[6]Unit Input'!$D$55</definedName>
    <definedName name="setbackthermostat" localSheetId="22">'[7]Unit Input'!$D$55</definedName>
    <definedName name="setbackthermostat">'[8]Unit Input'!$D$55</definedName>
    <definedName name="SUMM_1" localSheetId="16">#REF!</definedName>
    <definedName name="SUMM_1" localSheetId="30">#REF!</definedName>
    <definedName name="SUMM_1" localSheetId="31">#REF!</definedName>
    <definedName name="SUMM_1" localSheetId="32">#REF!</definedName>
    <definedName name="SUMM_1" localSheetId="11">#REF!</definedName>
    <definedName name="SUMM_1" localSheetId="13">#REF!</definedName>
    <definedName name="SUMM_1" localSheetId="3">#REF!</definedName>
    <definedName name="SUMM_1" localSheetId="0">#REF!</definedName>
    <definedName name="SUMM_1" localSheetId="15">#REF!</definedName>
    <definedName name="SUMM_1" localSheetId="7">#REF!</definedName>
    <definedName name="SUMM_1">#REF!</definedName>
    <definedName name="SYS_ADJ2" localSheetId="16">#REF!</definedName>
    <definedName name="SYS_ADJ2" localSheetId="30">#REF!</definedName>
    <definedName name="SYS_ADJ2" localSheetId="31">#REF!</definedName>
    <definedName name="SYS_ADJ2" localSheetId="32">#REF!</definedName>
    <definedName name="SYS_ADJ2" localSheetId="11">#REF!</definedName>
    <definedName name="SYS_ADJ2" localSheetId="13">#REF!</definedName>
    <definedName name="SYS_ADJ2" localSheetId="3">#REF!</definedName>
    <definedName name="SYS_ADJ2" localSheetId="0">#REF!</definedName>
    <definedName name="SYS_ADJ2" localSheetId="15">#REF!</definedName>
    <definedName name="SYS_ADJ2" localSheetId="7">#REF!</definedName>
    <definedName name="SYS_ADJ2">#REF!</definedName>
    <definedName name="t" localSheetId="19">'[6]Unit Input'!$D$21</definedName>
    <definedName name="t" localSheetId="22">'[7]Unit Input'!$D$21</definedName>
    <definedName name="t">'[8]Unit Input'!$D$21</definedName>
    <definedName name="table" localSheetId="19">'[6]Unit Input'!$D$48</definedName>
    <definedName name="table" localSheetId="22">'[7]Unit Input'!$D$48</definedName>
    <definedName name="table">'[8]Unit Input'!$D$48</definedName>
    <definedName name="table29">'[29]Unit Input'!$D$29</definedName>
    <definedName name="table29a">'[8]Unit Input'!$D$29</definedName>
    <definedName name="tbale" localSheetId="19">'[6]Unit Input'!$D$40</definedName>
    <definedName name="tbale" localSheetId="22">'[7]Unit Input'!$D$40</definedName>
    <definedName name="tbale">'[8]Unit Input'!$D$40</definedName>
    <definedName name="tblChgCodes" localSheetId="16">#REF!</definedName>
    <definedName name="tblChgCodes" localSheetId="30">#REF!</definedName>
    <definedName name="tblChgCodes" localSheetId="31">#REF!</definedName>
    <definedName name="tblChgCodes" localSheetId="32">#REF!</definedName>
    <definedName name="tblChgCodes" localSheetId="13">#REF!</definedName>
    <definedName name="tblChgCodes" localSheetId="3">#REF!</definedName>
    <definedName name="tblChgCodes" localSheetId="0">#REF!</definedName>
    <definedName name="tblChgCodes" localSheetId="15">#REF!</definedName>
    <definedName name="tblChgCodes" localSheetId="7">#REF!</definedName>
    <definedName name="tblChgCodes">#REF!</definedName>
    <definedName name="TblConsTypes" localSheetId="16">#REF!</definedName>
    <definedName name="TblConsTypes" localSheetId="30">#REF!</definedName>
    <definedName name="TblConsTypes" localSheetId="31">#REF!</definedName>
    <definedName name="TblConsTypes" localSheetId="32">#REF!</definedName>
    <definedName name="TblConsTypes" localSheetId="13">#REF!</definedName>
    <definedName name="TblConsTypes" localSheetId="3">#REF!</definedName>
    <definedName name="TblConsTypes" localSheetId="0">#REF!</definedName>
    <definedName name="TblConsTypes" localSheetId="15">#REF!</definedName>
    <definedName name="TblConsTypes" localSheetId="7">#REF!</definedName>
    <definedName name="TblConsTypes">#REF!</definedName>
    <definedName name="tblRates" localSheetId="16">#REF!</definedName>
    <definedName name="tblRates" localSheetId="30">#REF!</definedName>
    <definedName name="tblRates" localSheetId="31">#REF!</definedName>
    <definedName name="tblRates" localSheetId="32">#REF!</definedName>
    <definedName name="tblRates" localSheetId="13">#REF!</definedName>
    <definedName name="tblRates" localSheetId="3">#REF!</definedName>
    <definedName name="tblRates" localSheetId="0">#REF!</definedName>
    <definedName name="tblRates" localSheetId="15">#REF!</definedName>
    <definedName name="tblRates" localSheetId="7">#REF!</definedName>
    <definedName name="tblRates">#REF!</definedName>
    <definedName name="tblrptrate" localSheetId="3">#REF!</definedName>
    <definedName name="tblrptrate" localSheetId="0">#REF!</definedName>
    <definedName name="tblrptrate" localSheetId="15">#REF!</definedName>
    <definedName name="tblrptrate" localSheetId="7">#REF!</definedName>
    <definedName name="tblrptrate">#REF!</definedName>
    <definedName name="TC_1" localSheetId="11">#REF!</definedName>
    <definedName name="TC_1" localSheetId="3">#REF!</definedName>
    <definedName name="TC_1" localSheetId="0">#REF!</definedName>
    <definedName name="TC_1" localSheetId="15">#REF!</definedName>
    <definedName name="TC_1" localSheetId="7">#REF!</definedName>
    <definedName name="TC_1">#REF!</definedName>
    <definedName name="TEST0" localSheetId="3">#REF!</definedName>
    <definedName name="TEST0" localSheetId="0">#REF!</definedName>
    <definedName name="TEST0" localSheetId="15">#REF!</definedName>
    <definedName name="TEST0" localSheetId="7">#REF!</definedName>
    <definedName name="TEST0">#REF!</definedName>
    <definedName name="TESTHKEY" localSheetId="3">#REF!</definedName>
    <definedName name="TESTHKEY" localSheetId="0">#REF!</definedName>
    <definedName name="TESTHKEY" localSheetId="15">#REF!</definedName>
    <definedName name="TESTHKEY" localSheetId="7">#REF!</definedName>
    <definedName name="TESTHKEY">#REF!</definedName>
    <definedName name="TESTKEYS" localSheetId="3">#REF!</definedName>
    <definedName name="TESTKEYS" localSheetId="0">#REF!</definedName>
    <definedName name="TESTKEYS" localSheetId="15">#REF!</definedName>
    <definedName name="TESTKEYS" localSheetId="7">#REF!</definedName>
    <definedName name="TESTKEYS">#REF!</definedName>
    <definedName name="TESTVKEY" localSheetId="3">#REF!</definedName>
    <definedName name="TESTVKEY" localSheetId="0">#REF!</definedName>
    <definedName name="TESTVKEY" localSheetId="15">#REF!</definedName>
    <definedName name="TESTVKEY" localSheetId="7">#REF!</definedName>
    <definedName name="TESTVKEY">#REF!</definedName>
    <definedName name="Therm" localSheetId="19">'[6]Key to Tables'!$B$18</definedName>
    <definedName name="Therm" localSheetId="22">'[7]Key to Tables'!$B$18</definedName>
    <definedName name="Therm">'[8]Key to Tables'!$B$18</definedName>
    <definedName name="total_offsets_summer" localSheetId="16">#REF!</definedName>
    <definedName name="total_offsets_summer" localSheetId="30">#REF!</definedName>
    <definedName name="total_offsets_summer" localSheetId="31">#REF!</definedName>
    <definedName name="total_offsets_summer" localSheetId="32">#REF!</definedName>
    <definedName name="total_offsets_summer" localSheetId="11">#REF!</definedName>
    <definedName name="total_offsets_summer" localSheetId="13">#REF!</definedName>
    <definedName name="total_offsets_summer" localSheetId="3">#REF!</definedName>
    <definedName name="total_offsets_summer" localSheetId="0">#REF!</definedName>
    <definedName name="total_offsets_summer" localSheetId="15">#REF!</definedName>
    <definedName name="total_offsets_summer" localSheetId="7">#REF!</definedName>
    <definedName name="total_offsets_summer">#REF!</definedName>
    <definedName name="Total_offsets_winter" localSheetId="16">'[17]Effective-Rates'!#REF!</definedName>
    <definedName name="Total_offsets_winter" localSheetId="30">'[17]Effective-Rates'!#REF!</definedName>
    <definedName name="Total_offsets_winter" localSheetId="31">'[17]Effective-Rates'!#REF!</definedName>
    <definedName name="Total_offsets_winter" localSheetId="32">'[17]Effective-Rates'!#REF!</definedName>
    <definedName name="Total_offsets_winter" localSheetId="11">'[17]Effective-Rates'!#REF!</definedName>
    <definedName name="Total_offsets_winter" localSheetId="13">'[17]Effective-Rates'!#REF!</definedName>
    <definedName name="Total_offsets_winter" localSheetId="3">'[17]Effective-Rates'!#REF!</definedName>
    <definedName name="Total_offsets_winter" localSheetId="0">'[17]Effective-Rates'!#REF!</definedName>
    <definedName name="Total_offsets_winter" localSheetId="15">'[17]Effective-Rates'!#REF!</definedName>
    <definedName name="Total_offsets_winter" localSheetId="7">'[17]Effective-Rates'!#REF!</definedName>
    <definedName name="Total_offsets_winter">'[17]Effective-Rates'!#REF!</definedName>
    <definedName name="total_rates_summer" localSheetId="16">'[17]Effective-Rates'!#REF!</definedName>
    <definedName name="total_rates_summer" localSheetId="30">'[17]Effective-Rates'!#REF!</definedName>
    <definedName name="total_rates_summer" localSheetId="31">'[17]Effective-Rates'!#REF!</definedName>
    <definedName name="total_rates_summer" localSheetId="32">'[17]Effective-Rates'!#REF!</definedName>
    <definedName name="total_rates_summer" localSheetId="13">'[17]Effective-Rates'!#REF!</definedName>
    <definedName name="total_rates_summer" localSheetId="3">'[17]Effective-Rates'!#REF!</definedName>
    <definedName name="total_rates_summer" localSheetId="0">'[17]Effective-Rates'!#REF!</definedName>
    <definedName name="total_rates_summer" localSheetId="15">'[17]Effective-Rates'!#REF!</definedName>
    <definedName name="total_rates_summer" localSheetId="7">'[17]Effective-Rates'!#REF!</definedName>
    <definedName name="total_rates_summer">'[17]Effective-Rates'!#REF!</definedName>
    <definedName name="total_rates_winter" localSheetId="3">'[17]Effective-Rates'!#REF!</definedName>
    <definedName name="total_rates_winter" localSheetId="0">'[17]Effective-Rates'!#REF!</definedName>
    <definedName name="total_rates_winter" localSheetId="15">'[17]Effective-Rates'!#REF!</definedName>
    <definedName name="total_rates_winter" localSheetId="7">'[17]Effective-Rates'!#REF!</definedName>
    <definedName name="total_rates_winter">'[17]Effective-Rates'!#REF!</definedName>
    <definedName name="TOU_HEADER" localSheetId="16">#REF!</definedName>
    <definedName name="TOU_HEADER" localSheetId="30">#REF!</definedName>
    <definedName name="TOU_HEADER" localSheetId="31">#REF!</definedName>
    <definedName name="TOU_HEADER" localSheetId="32">#REF!</definedName>
    <definedName name="TOU_HEADER" localSheetId="11">#REF!</definedName>
    <definedName name="TOU_HEADER" localSheetId="13">#REF!</definedName>
    <definedName name="TOU_HEADER" localSheetId="3">#REF!</definedName>
    <definedName name="TOU_HEADER" localSheetId="0">#REF!</definedName>
    <definedName name="TOU_HEADER" localSheetId="15">#REF!</definedName>
    <definedName name="TOU_HEADER" localSheetId="7">#REF!</definedName>
    <definedName name="TOU_HEADER">#REF!</definedName>
    <definedName name="TOU_PA_5_1" localSheetId="16">#REF!</definedName>
    <definedName name="TOU_PA_5_1" localSheetId="30">#REF!</definedName>
    <definedName name="TOU_PA_5_1" localSheetId="31">#REF!</definedName>
    <definedName name="TOU_PA_5_1" localSheetId="32">#REF!</definedName>
    <definedName name="TOU_PA_5_1" localSheetId="11">#REF!</definedName>
    <definedName name="TOU_PA_5_1" localSheetId="13">#REF!</definedName>
    <definedName name="TOU_PA_5_1" localSheetId="3">#REF!</definedName>
    <definedName name="TOU_PA_5_1" localSheetId="0">#REF!</definedName>
    <definedName name="TOU_PA_5_1" localSheetId="15">#REF!</definedName>
    <definedName name="TOU_PA_5_1" localSheetId="7">#REF!</definedName>
    <definedName name="TOU_PA_5_1">#REF!</definedName>
    <definedName name="TOU_PA_5_2" localSheetId="16">'[30]RevReq-Detail'!#REF!</definedName>
    <definedName name="TOU_PA_5_2" localSheetId="30">'[30]RevReq-Detail'!#REF!</definedName>
    <definedName name="TOU_PA_5_2" localSheetId="31">'[30]RevReq-Detail'!#REF!</definedName>
    <definedName name="TOU_PA_5_2" localSheetId="32">'[30]RevReq-Detail'!#REF!</definedName>
    <definedName name="TOU_PA_5_2" localSheetId="11">'[30]RevReq-Detail'!#REF!</definedName>
    <definedName name="TOU_PA_5_2" localSheetId="13">'[30]RevReq-Detail'!#REF!</definedName>
    <definedName name="TOU_PA_5_2" localSheetId="3">'[30]RevReq-Detail'!#REF!</definedName>
    <definedName name="TOU_PA_5_2" localSheetId="0">'[30]RevReq-Detail'!#REF!</definedName>
    <definedName name="TOU_PA_5_2" localSheetId="15">'[30]RevReq-Detail'!#REF!</definedName>
    <definedName name="TOU_PA_5_2" localSheetId="7">'[30]RevReq-Detail'!#REF!</definedName>
    <definedName name="TOU_PA_5_2">'[30]RevReq-Detail'!#REF!</definedName>
    <definedName name="TownCode" localSheetId="16">#REF!</definedName>
    <definedName name="TownCode" localSheetId="30">#REF!</definedName>
    <definedName name="TownCode" localSheetId="31">#REF!</definedName>
    <definedName name="TownCode" localSheetId="32">#REF!</definedName>
    <definedName name="TownCode" localSheetId="13">#REF!</definedName>
    <definedName name="TownCode" localSheetId="3">#REF!</definedName>
    <definedName name="TownCode" localSheetId="0">#REF!</definedName>
    <definedName name="TownCode" localSheetId="15">#REF!</definedName>
    <definedName name="TownCode" localSheetId="7">#REF!</definedName>
    <definedName name="TownCode">#REF!</definedName>
    <definedName name="UMC_PAGE1" localSheetId="16">#REF!</definedName>
    <definedName name="UMC_PAGE1" localSheetId="11">#REF!</definedName>
    <definedName name="UMC_PAGE1" localSheetId="13">#REF!</definedName>
    <definedName name="UMC_PAGE1" localSheetId="3">#REF!</definedName>
    <definedName name="UMC_PAGE1" localSheetId="0">#REF!</definedName>
    <definedName name="UMC_PAGE1" localSheetId="15">#REF!</definedName>
    <definedName name="UMC_PAGE1" localSheetId="7">#REF!</definedName>
    <definedName name="UMC_PAGE1">#REF!</definedName>
    <definedName name="UMC_PAGE2" localSheetId="16">#REF!</definedName>
    <definedName name="UMC_PAGE2" localSheetId="11">#REF!</definedName>
    <definedName name="UMC_PAGE2" localSheetId="13">#REF!</definedName>
    <definedName name="UMC_PAGE2" localSheetId="3">#REF!</definedName>
    <definedName name="UMC_PAGE2" localSheetId="0">#REF!</definedName>
    <definedName name="UMC_PAGE2" localSheetId="15">#REF!</definedName>
    <definedName name="UMC_PAGE2" localSheetId="7">#REF!</definedName>
    <definedName name="UMC_PAGE2">#REF!</definedName>
    <definedName name="UMC_PAGE3" localSheetId="16">#REF!</definedName>
    <definedName name="UMC_PAGE3" localSheetId="11">#REF!</definedName>
    <definedName name="UMC_PAGE3" localSheetId="3">#REF!</definedName>
    <definedName name="UMC_PAGE3" localSheetId="0">#REF!</definedName>
    <definedName name="UMC_PAGE3" localSheetId="15">#REF!</definedName>
    <definedName name="UMC_PAGE3" localSheetId="7">#REF!</definedName>
    <definedName name="UMC_PAGE3">#REF!</definedName>
    <definedName name="UMC_PAGE4" localSheetId="3">#REF!</definedName>
    <definedName name="UMC_PAGE4" localSheetId="0">#REF!</definedName>
    <definedName name="UMC_PAGE4" localSheetId="15">#REF!</definedName>
    <definedName name="UMC_PAGE4" localSheetId="7">#REF!</definedName>
    <definedName name="UMC_PAGE4">#REF!</definedName>
    <definedName name="UMC_PAGE4.1" localSheetId="3">#REF!</definedName>
    <definedName name="UMC_PAGE4.1" localSheetId="0">#REF!</definedName>
    <definedName name="UMC_PAGE4.1" localSheetId="15">#REF!</definedName>
    <definedName name="UMC_PAGE4.1" localSheetId="7">#REF!</definedName>
    <definedName name="UMC_PAGE4.1">#REF!</definedName>
    <definedName name="UMC_PAGE5" localSheetId="3">#REF!</definedName>
    <definedName name="UMC_PAGE5" localSheetId="0">#REF!</definedName>
    <definedName name="UMC_PAGE5" localSheetId="15">#REF!</definedName>
    <definedName name="UMC_PAGE5" localSheetId="7">#REF!</definedName>
    <definedName name="UMC_PAGE5">#REF!</definedName>
    <definedName name="UMC_PAGE6" localSheetId="3">#REF!</definedName>
    <definedName name="UMC_PAGE6" localSheetId="0">#REF!</definedName>
    <definedName name="UMC_PAGE6" localSheetId="15">#REF!</definedName>
    <definedName name="UMC_PAGE6" localSheetId="7">#REF!</definedName>
    <definedName name="UMC_PAGE6">#REF!</definedName>
    <definedName name="waterheaterblanket" localSheetId="19">'[6]Unit Input'!$D$34:$D$36</definedName>
    <definedName name="waterheaterblanket" localSheetId="22">'[7]Unit Input'!$D$34:$D$36</definedName>
    <definedName name="waterheaterblanket">'[8]Unit Input'!$D$34:$D$36</definedName>
    <definedName name="waterheaterpipewrap" localSheetId="19">'[6]Unit Input'!$D$37</definedName>
    <definedName name="waterheaterpipewrap" localSheetId="22">'[7]Unit Input'!$D$37</definedName>
    <definedName name="waterheaterpipewrap">'[8]Unit Input'!$D$37</definedName>
    <definedName name="wholehousefan" localSheetId="19">'[6]Unit Input'!$D$52</definedName>
    <definedName name="wholehousefan" localSheetId="22">'[7]Unit Input'!$D$52</definedName>
    <definedName name="wholehousefan">'[8]Unit Input'!$D$52</definedName>
    <definedName name="windowAC" localSheetId="19">'[6]Unit Input'!$D$47</definedName>
    <definedName name="windowAC" localSheetId="22">'[7]Unit Input'!$D$47</definedName>
    <definedName name="windowAC">'[8]Unit Input'!$D$47</definedName>
    <definedName name="working_capital_factor">[22]Loaders!$D$20</definedName>
    <definedName name="XmnRefRange" localSheetId="16">#REF!</definedName>
    <definedName name="XmnRefRange" localSheetId="30">#REF!</definedName>
    <definedName name="XmnRefRange" localSheetId="31">#REF!</definedName>
    <definedName name="XmnRefRange" localSheetId="32">#REF!</definedName>
    <definedName name="XmnRefRange" localSheetId="13">#REF!</definedName>
    <definedName name="XmnRefRange" localSheetId="3">#REF!</definedName>
    <definedName name="XmnRefRange" localSheetId="0">#REF!</definedName>
    <definedName name="XmnRefRange" localSheetId="15">#REF!</definedName>
    <definedName name="XmnRefRange" localSheetId="7">#REF!</definedName>
    <definedName name="XmnRefRange">#REF!</definedName>
    <definedName name="xsTYPE">"tbl"</definedName>
    <definedName name="xx" localSheetId="16">#REF!</definedName>
    <definedName name="xx" localSheetId="30">#REF!</definedName>
    <definedName name="xx" localSheetId="31">#REF!</definedName>
    <definedName name="xx" localSheetId="32">#REF!</definedName>
    <definedName name="xx" localSheetId="19">#REF!</definedName>
    <definedName name="xx" localSheetId="22">#REF!</definedName>
    <definedName name="xx" localSheetId="11">#REF!</definedName>
    <definedName name="xx" localSheetId="13">#REF!</definedName>
    <definedName name="xx" localSheetId="3">#REF!</definedName>
    <definedName name="xx" localSheetId="0">#REF!</definedName>
    <definedName name="xx" localSheetId="15">#REF!</definedName>
    <definedName name="xx" localSheetId="7">#REF!</definedName>
    <definedName name="xx">#REF!</definedName>
    <definedName name="Year" localSheetId="19">'[31]Key to Tables'!$B$16</definedName>
    <definedName name="Year" localSheetId="22">'[32]Key to Tables'!$B$16</definedName>
    <definedName name="Year">'[33]Key to Tables'!$B$16</definedName>
  </definedNames>
  <calcPr calcId="152511"/>
</workbook>
</file>

<file path=xl/calcChain.xml><?xml version="1.0" encoding="utf-8"?>
<calcChain xmlns="http://schemas.openxmlformats.org/spreadsheetml/2006/main">
  <c r="E6" i="133" l="1"/>
  <c r="E5" i="133"/>
  <c r="E15" i="133" l="1"/>
  <c r="B15" i="133"/>
  <c r="D31" i="158" l="1"/>
  <c r="C31" i="158"/>
  <c r="B31" i="158"/>
  <c r="P31" i="129" l="1"/>
  <c r="N31" i="129"/>
  <c r="J31" i="129"/>
  <c r="H31" i="129"/>
  <c r="E28" i="129"/>
  <c r="G28" i="129" s="1"/>
  <c r="B28" i="129"/>
  <c r="D28" i="129" s="1"/>
  <c r="E27" i="129"/>
  <c r="G27" i="129" s="1"/>
  <c r="B27" i="129"/>
  <c r="D27" i="129" s="1"/>
  <c r="E26" i="129"/>
  <c r="G26" i="129" s="1"/>
  <c r="B26" i="129"/>
  <c r="D26" i="129" s="1"/>
  <c r="E25" i="129"/>
  <c r="G25" i="129" s="1"/>
  <c r="B25" i="129"/>
  <c r="D25" i="129" s="1"/>
  <c r="E24" i="129"/>
  <c r="G24" i="129" s="1"/>
  <c r="B24" i="129"/>
  <c r="D24" i="129" s="1"/>
  <c r="E23" i="129"/>
  <c r="G23" i="129" s="1"/>
  <c r="B23" i="129"/>
  <c r="D23" i="129" s="1"/>
  <c r="E22" i="129"/>
  <c r="G22" i="129" s="1"/>
  <c r="B22" i="129"/>
  <c r="D22" i="129" s="1"/>
  <c r="E21" i="129"/>
  <c r="G21" i="129" s="1"/>
  <c r="B21" i="129"/>
  <c r="D21" i="129" s="1"/>
  <c r="E18" i="129"/>
  <c r="G18" i="129" s="1"/>
  <c r="D18" i="129"/>
  <c r="E17" i="129"/>
  <c r="G17" i="129" s="1"/>
  <c r="B17" i="129"/>
  <c r="D17" i="129" s="1"/>
  <c r="E16" i="129"/>
  <c r="G16" i="129" s="1"/>
  <c r="B16" i="129"/>
  <c r="D16" i="129" s="1"/>
  <c r="E15" i="129"/>
  <c r="G15" i="129" s="1"/>
  <c r="B15" i="129"/>
  <c r="D15" i="129" s="1"/>
  <c r="E14" i="129"/>
  <c r="G14" i="129" s="1"/>
  <c r="B14" i="129"/>
  <c r="D14" i="129" s="1"/>
  <c r="E13" i="129"/>
  <c r="G13" i="129" s="1"/>
  <c r="B13" i="129"/>
  <c r="D13" i="129" s="1"/>
  <c r="E12" i="129"/>
  <c r="G12" i="129" s="1"/>
  <c r="B12" i="129"/>
  <c r="D12" i="129" s="1"/>
  <c r="E11" i="129"/>
  <c r="G11" i="129" s="1"/>
  <c r="B11" i="129"/>
  <c r="D11" i="129" s="1"/>
  <c r="E10" i="129"/>
  <c r="G10" i="129" s="1"/>
  <c r="B10" i="129"/>
  <c r="D10" i="129" s="1"/>
  <c r="E9" i="129"/>
  <c r="G9" i="129" s="1"/>
  <c r="B9" i="129"/>
  <c r="B19" i="129" s="1"/>
  <c r="B30" i="129" s="1"/>
  <c r="B33" i="129" s="1"/>
  <c r="B4" i="119"/>
  <c r="B5" i="119" s="1"/>
  <c r="B6" i="119" s="1"/>
  <c r="B7" i="119" s="1"/>
  <c r="B8" i="119" s="1"/>
  <c r="B9" i="119" s="1"/>
  <c r="B10" i="119" s="1"/>
  <c r="B11" i="119" s="1"/>
  <c r="B12" i="119" s="1"/>
  <c r="B13" i="119" s="1"/>
  <c r="B14" i="119" s="1"/>
  <c r="B15" i="119" s="1"/>
  <c r="B16" i="119" s="1"/>
  <c r="B17" i="119" s="1"/>
  <c r="B18" i="119" s="1"/>
  <c r="B19" i="119" s="1"/>
  <c r="B20" i="119" s="1"/>
  <c r="B21" i="119" s="1"/>
  <c r="B22" i="119" s="1"/>
  <c r="B23" i="119" s="1"/>
  <c r="B24" i="119" s="1"/>
  <c r="A4" i="119"/>
  <c r="A5" i="119" s="1"/>
  <c r="A6" i="119" s="1"/>
  <c r="A7" i="119" s="1"/>
  <c r="A8" i="119" s="1"/>
  <c r="A9" i="119" s="1"/>
  <c r="A10" i="119" s="1"/>
  <c r="A11" i="119" s="1"/>
  <c r="A12" i="119" s="1"/>
  <c r="A13" i="119" s="1"/>
  <c r="A14" i="119" s="1"/>
  <c r="A15" i="119" s="1"/>
  <c r="A16" i="119" s="1"/>
  <c r="A17" i="119" s="1"/>
  <c r="A18" i="119" s="1"/>
  <c r="A19" i="119" s="1"/>
  <c r="A20" i="119" s="1"/>
  <c r="A21" i="119" s="1"/>
  <c r="A22" i="119" s="1"/>
  <c r="A23" i="119" s="1"/>
  <c r="A24" i="119" s="1"/>
  <c r="A25" i="119" s="1"/>
  <c r="A26" i="119" s="1"/>
  <c r="A27" i="119" s="1"/>
  <c r="B43" i="118"/>
  <c r="G44" i="118" s="1"/>
  <c r="C39" i="118"/>
  <c r="C38" i="118"/>
  <c r="C34" i="118"/>
  <c r="C33" i="118"/>
  <c r="C31" i="118"/>
  <c r="C28" i="118"/>
  <c r="C25" i="118"/>
  <c r="C24" i="118"/>
  <c r="C22" i="118"/>
  <c r="C21" i="118"/>
  <c r="C20" i="118"/>
  <c r="C19" i="118"/>
  <c r="C16" i="118"/>
  <c r="C15" i="118"/>
  <c r="C11" i="118"/>
  <c r="C10" i="118"/>
  <c r="C9" i="118"/>
  <c r="C8" i="118"/>
  <c r="C5" i="118"/>
  <c r="D9" i="129" l="1"/>
  <c r="D19" i="129" s="1"/>
  <c r="D30" i="129" s="1"/>
  <c r="D33" i="129" s="1"/>
  <c r="G19" i="129"/>
  <c r="G30" i="129" s="1"/>
  <c r="G33" i="129" s="1"/>
  <c r="E19" i="129"/>
  <c r="E30" i="129" s="1"/>
  <c r="E33" i="129" s="1"/>
  <c r="B25" i="119"/>
  <c r="B27" i="119" s="1"/>
  <c r="B26" i="119"/>
  <c r="E23" i="117"/>
  <c r="C22" i="117"/>
  <c r="B22" i="117"/>
  <c r="E22" i="117" s="1"/>
  <c r="C21" i="117"/>
  <c r="E21" i="117" s="1"/>
  <c r="D20" i="117"/>
  <c r="E20" i="117" s="1"/>
  <c r="C20" i="117"/>
  <c r="E19" i="117"/>
  <c r="C18" i="117"/>
  <c r="E18" i="117" s="1"/>
  <c r="D17" i="117"/>
  <c r="C17" i="117"/>
  <c r="E17" i="117" s="1"/>
  <c r="E16" i="117"/>
  <c r="C16" i="117"/>
  <c r="C15" i="117"/>
  <c r="B15" i="117"/>
  <c r="E13" i="117"/>
  <c r="D12" i="117"/>
  <c r="E12" i="117" s="1"/>
  <c r="D11" i="117"/>
  <c r="E11" i="117" s="1"/>
  <c r="D10" i="117"/>
  <c r="E10" i="117" s="1"/>
  <c r="D9" i="117"/>
  <c r="E9" i="117" s="1"/>
  <c r="D8" i="117"/>
  <c r="E8" i="117" s="1"/>
  <c r="D7" i="117"/>
  <c r="E7" i="117" s="1"/>
  <c r="D6" i="117"/>
  <c r="E6" i="117" s="1"/>
  <c r="D5" i="117"/>
  <c r="E5" i="117" s="1"/>
  <c r="D4" i="117"/>
  <c r="G32" i="153"/>
  <c r="F32" i="153"/>
  <c r="E32" i="153"/>
  <c r="D32" i="153"/>
  <c r="C32" i="153"/>
  <c r="E25" i="116"/>
  <c r="G5" i="116"/>
  <c r="F5" i="116"/>
  <c r="E5" i="116"/>
  <c r="D5" i="116"/>
  <c r="C5" i="116"/>
  <c r="B5" i="116"/>
  <c r="D14" i="117" l="1"/>
  <c r="E14" i="117" s="1"/>
  <c r="E25" i="117" s="1"/>
  <c r="B25" i="117"/>
  <c r="E4" i="117"/>
  <c r="C25" i="117"/>
  <c r="G28" i="162"/>
  <c r="H24" i="162"/>
  <c r="J24" i="162" s="1"/>
  <c r="G24" i="162"/>
  <c r="D24" i="162"/>
  <c r="H23" i="162"/>
  <c r="J23" i="162" s="1"/>
  <c r="G23" i="162"/>
  <c r="D23" i="162"/>
  <c r="B23" i="162"/>
  <c r="H22" i="162"/>
  <c r="J22" i="162" s="1"/>
  <c r="G22" i="162"/>
  <c r="D22" i="162"/>
  <c r="H21" i="162"/>
  <c r="J21" i="162" s="1"/>
  <c r="G21" i="162"/>
  <c r="D21" i="162"/>
  <c r="J20" i="162"/>
  <c r="G20" i="162"/>
  <c r="D20" i="162"/>
  <c r="H19" i="162"/>
  <c r="J19" i="162" s="1"/>
  <c r="G19" i="162"/>
  <c r="D19" i="162"/>
  <c r="H18" i="162"/>
  <c r="J18" i="162" s="1"/>
  <c r="G18" i="162"/>
  <c r="D18" i="162"/>
  <c r="H17" i="162"/>
  <c r="J17" i="162" s="1"/>
  <c r="G17" i="162"/>
  <c r="D17" i="162"/>
  <c r="E15" i="162"/>
  <c r="E26" i="162" s="1"/>
  <c r="J14" i="162"/>
  <c r="G14" i="162"/>
  <c r="D14" i="162"/>
  <c r="H13" i="162"/>
  <c r="J13" i="162" s="1"/>
  <c r="G13" i="162"/>
  <c r="D13" i="162"/>
  <c r="H12" i="162"/>
  <c r="J12" i="162" s="1"/>
  <c r="G12" i="162"/>
  <c r="D12" i="162"/>
  <c r="H11" i="162"/>
  <c r="J11" i="162" s="1"/>
  <c r="G11" i="162"/>
  <c r="D11" i="162"/>
  <c r="H10" i="162"/>
  <c r="J10" i="162" s="1"/>
  <c r="G10" i="162"/>
  <c r="D10" i="162"/>
  <c r="H9" i="162"/>
  <c r="J9" i="162" s="1"/>
  <c r="G9" i="162"/>
  <c r="D9" i="162"/>
  <c r="H8" i="162"/>
  <c r="J8" i="162" s="1"/>
  <c r="G8" i="162"/>
  <c r="G15" i="162" s="1"/>
  <c r="G26" i="162" s="1"/>
  <c r="B8" i="162"/>
  <c r="D8" i="162" s="1"/>
  <c r="H7" i="162"/>
  <c r="J7" i="162" s="1"/>
  <c r="G7" i="162"/>
  <c r="D7" i="162"/>
  <c r="H6" i="162"/>
  <c r="J6" i="162" s="1"/>
  <c r="G6" i="162"/>
  <c r="D6" i="162"/>
  <c r="H5" i="162"/>
  <c r="J5" i="162" s="1"/>
  <c r="G5" i="162"/>
  <c r="D5" i="162"/>
  <c r="D15" i="162" s="1"/>
  <c r="D26" i="162" s="1"/>
  <c r="D25" i="117" l="1"/>
  <c r="B15" i="162"/>
  <c r="B26" i="162" s="1"/>
  <c r="H26" i="162" s="1"/>
  <c r="J26" i="162" s="1"/>
  <c r="Q5" i="114"/>
  <c r="H15" i="162" l="1"/>
  <c r="J15" i="162" s="1"/>
  <c r="R48" i="114"/>
  <c r="Q48" i="114"/>
  <c r="S48" i="114" s="1"/>
  <c r="P48" i="114"/>
  <c r="L48" i="114" s="1"/>
  <c r="O48" i="114"/>
  <c r="N48" i="114"/>
  <c r="J48" i="114"/>
  <c r="H48" i="114"/>
  <c r="F48" i="114"/>
  <c r="D48" i="114"/>
  <c r="Q47" i="114"/>
  <c r="R47" i="114" s="1"/>
  <c r="P47" i="114"/>
  <c r="O47" i="114"/>
  <c r="J47" i="114" s="1"/>
  <c r="L47" i="114"/>
  <c r="F47" i="114"/>
  <c r="D47" i="114"/>
  <c r="R42" i="114"/>
  <c r="Q42" i="114"/>
  <c r="S42" i="114" s="1"/>
  <c r="P42" i="114"/>
  <c r="L42" i="114" s="1"/>
  <c r="O42" i="114"/>
  <c r="N42" i="114"/>
  <c r="J42" i="114"/>
  <c r="D42" i="114"/>
  <c r="S41" i="114"/>
  <c r="Q41" i="114"/>
  <c r="N41" i="114" s="1"/>
  <c r="L41" i="114"/>
  <c r="J41" i="114"/>
  <c r="H41" i="114"/>
  <c r="F41" i="114"/>
  <c r="D41" i="114"/>
  <c r="R37" i="114"/>
  <c r="Q37" i="114"/>
  <c r="S37" i="114" s="1"/>
  <c r="P37" i="114"/>
  <c r="L37" i="114" s="1"/>
  <c r="O37" i="114"/>
  <c r="N37" i="114"/>
  <c r="J37" i="114"/>
  <c r="D37" i="114"/>
  <c r="S36" i="114"/>
  <c r="R36" i="114"/>
  <c r="N36" i="114"/>
  <c r="L36" i="114"/>
  <c r="J36" i="114"/>
  <c r="H36" i="114"/>
  <c r="F36" i="114"/>
  <c r="D36" i="114"/>
  <c r="S34" i="114"/>
  <c r="Q34" i="114"/>
  <c r="R34" i="114" s="1"/>
  <c r="P34" i="114"/>
  <c r="F34" i="114" s="1"/>
  <c r="O34" i="114"/>
  <c r="J34" i="114" s="1"/>
  <c r="L34" i="114"/>
  <c r="H34" i="114"/>
  <c r="S31" i="114"/>
  <c r="R31" i="114"/>
  <c r="H31" i="114"/>
  <c r="F31" i="114"/>
  <c r="D31" i="114"/>
  <c r="S28" i="114"/>
  <c r="R28" i="114"/>
  <c r="H28" i="114"/>
  <c r="F28" i="114"/>
  <c r="D28" i="114"/>
  <c r="S27" i="114"/>
  <c r="R27" i="114"/>
  <c r="H27" i="114"/>
  <c r="F27" i="114"/>
  <c r="D27" i="114"/>
  <c r="S25" i="114"/>
  <c r="R25" i="114"/>
  <c r="H25" i="114"/>
  <c r="F25" i="114"/>
  <c r="D25" i="114"/>
  <c r="S24" i="114"/>
  <c r="R24" i="114"/>
  <c r="Q24" i="114"/>
  <c r="H24" i="114"/>
  <c r="F24" i="114"/>
  <c r="D24" i="114"/>
  <c r="S23" i="114"/>
  <c r="R23" i="114"/>
  <c r="H23" i="114"/>
  <c r="F23" i="114"/>
  <c r="D23" i="114"/>
  <c r="S19" i="114"/>
  <c r="R19" i="114"/>
  <c r="H19" i="114"/>
  <c r="F19" i="114"/>
  <c r="D19" i="114"/>
  <c r="S18" i="114"/>
  <c r="R18" i="114"/>
  <c r="H18" i="114"/>
  <c r="F18" i="114"/>
  <c r="D18" i="114"/>
  <c r="S14" i="114"/>
  <c r="Q14" i="114"/>
  <c r="R14" i="114" s="1"/>
  <c r="P14" i="114"/>
  <c r="O14" i="114"/>
  <c r="D14" i="114" s="1"/>
  <c r="F14" i="114"/>
  <c r="S13" i="114"/>
  <c r="Q13" i="114"/>
  <c r="R13" i="114" s="1"/>
  <c r="P13" i="114"/>
  <c r="O13" i="114"/>
  <c r="D13" i="114" s="1"/>
  <c r="F13" i="114"/>
  <c r="S12" i="114"/>
  <c r="Q12" i="114"/>
  <c r="R12" i="114" s="1"/>
  <c r="P12" i="114"/>
  <c r="O12" i="114"/>
  <c r="D12" i="114" s="1"/>
  <c r="F12" i="114"/>
  <c r="S11" i="114"/>
  <c r="R11" i="114"/>
  <c r="H11" i="114"/>
  <c r="F11" i="114"/>
  <c r="D11" i="114"/>
  <c r="S8" i="114"/>
  <c r="R8" i="114"/>
  <c r="H8" i="114"/>
  <c r="F8" i="114"/>
  <c r="D8" i="114"/>
  <c r="S5" i="114"/>
  <c r="D34" i="114" l="1"/>
  <c r="F37" i="114"/>
  <c r="F42" i="114"/>
  <c r="H47" i="114"/>
  <c r="S47" i="114"/>
  <c r="H12" i="114"/>
  <c r="H13" i="114"/>
  <c r="H14" i="114"/>
  <c r="N34" i="114"/>
  <c r="H37" i="114"/>
  <c r="R41" i="114"/>
  <c r="H42" i="114"/>
  <c r="N47" i="114"/>
  <c r="G16" i="68"/>
  <c r="D48" i="68" l="1"/>
  <c r="E30" i="149" l="1"/>
  <c r="E29" i="149"/>
  <c r="E28" i="149"/>
  <c r="E27" i="149"/>
  <c r="E26" i="149"/>
  <c r="E25" i="149"/>
  <c r="E24" i="149"/>
  <c r="E23" i="149"/>
  <c r="E22" i="149"/>
  <c r="E21" i="149"/>
  <c r="D16" i="149"/>
  <c r="C16" i="149"/>
  <c r="B16" i="149"/>
  <c r="E15" i="149"/>
  <c r="E14" i="149"/>
  <c r="E13" i="149"/>
  <c r="E12" i="149"/>
  <c r="E11" i="149"/>
  <c r="E10" i="149"/>
  <c r="E9" i="149"/>
  <c r="E8" i="149"/>
  <c r="E7" i="149"/>
  <c r="E6" i="149"/>
  <c r="D31" i="148"/>
  <c r="C31" i="148"/>
  <c r="B31" i="148"/>
  <c r="E30" i="148"/>
  <c r="E29" i="148"/>
  <c r="E28" i="148"/>
  <c r="E27" i="148"/>
  <c r="E26" i="148"/>
  <c r="E25" i="148"/>
  <c r="E24" i="148"/>
  <c r="E23" i="148"/>
  <c r="E22" i="148"/>
  <c r="E21" i="148"/>
  <c r="D16" i="148"/>
  <c r="C16" i="148"/>
  <c r="B16" i="148"/>
  <c r="E15" i="148"/>
  <c r="E14" i="148"/>
  <c r="E13" i="148"/>
  <c r="E12" i="148"/>
  <c r="E11" i="148"/>
  <c r="E10" i="148"/>
  <c r="E9" i="148"/>
  <c r="E8" i="148"/>
  <c r="E7" i="148"/>
  <c r="E6" i="148"/>
  <c r="D31" i="147"/>
  <c r="C31" i="147"/>
  <c r="B31" i="147"/>
  <c r="E30" i="147"/>
  <c r="E29" i="147"/>
  <c r="E28" i="147"/>
  <c r="E27" i="147"/>
  <c r="E26" i="147"/>
  <c r="E25" i="147"/>
  <c r="E24" i="147"/>
  <c r="E23" i="147"/>
  <c r="E22" i="147"/>
  <c r="E21" i="147"/>
  <c r="D16" i="147"/>
  <c r="C16" i="147"/>
  <c r="B16" i="147"/>
  <c r="E15" i="147"/>
  <c r="E14" i="147"/>
  <c r="E13" i="147"/>
  <c r="E12" i="147"/>
  <c r="E11" i="147"/>
  <c r="E10" i="147"/>
  <c r="E9" i="147"/>
  <c r="E8" i="147"/>
  <c r="E7" i="147"/>
  <c r="E6" i="147"/>
  <c r="F93" i="143"/>
  <c r="F92" i="143"/>
  <c r="F91" i="143"/>
  <c r="F90" i="143"/>
  <c r="F89" i="143"/>
  <c r="F88" i="143"/>
  <c r="F87" i="143"/>
  <c r="F86" i="143"/>
  <c r="F85" i="143"/>
  <c r="F84" i="143"/>
  <c r="F83" i="143"/>
  <c r="F82" i="143"/>
  <c r="F81" i="143"/>
  <c r="F80" i="143"/>
  <c r="F79" i="143"/>
  <c r="F78" i="143"/>
  <c r="F77" i="143"/>
  <c r="F76" i="143"/>
  <c r="F75" i="143"/>
  <c r="F74" i="143"/>
  <c r="F73" i="143"/>
  <c r="F72" i="143"/>
  <c r="F71" i="143"/>
  <c r="F70" i="143"/>
  <c r="F69" i="143"/>
  <c r="F68" i="143"/>
  <c r="F67" i="143"/>
  <c r="F66" i="143"/>
  <c r="F65" i="143"/>
  <c r="F64" i="143"/>
  <c r="F63" i="143"/>
  <c r="F62" i="143"/>
  <c r="F61" i="143"/>
  <c r="F60" i="143"/>
  <c r="F59" i="143"/>
  <c r="F58" i="143"/>
  <c r="F57" i="143"/>
  <c r="F56" i="143"/>
  <c r="F55" i="143"/>
  <c r="F54" i="143"/>
  <c r="F53" i="143"/>
  <c r="F52" i="143"/>
  <c r="F51" i="143"/>
  <c r="F50" i="143"/>
  <c r="F49" i="143"/>
  <c r="F48" i="143"/>
  <c r="F47" i="143"/>
  <c r="F46" i="143"/>
  <c r="F45" i="143"/>
  <c r="F44" i="143"/>
  <c r="F43" i="143"/>
  <c r="F42" i="143"/>
  <c r="F41" i="143"/>
  <c r="F40" i="143"/>
  <c r="F39" i="143"/>
  <c r="F38" i="143"/>
  <c r="F37" i="143"/>
  <c r="F36" i="143"/>
  <c r="F35" i="143"/>
  <c r="F34" i="143"/>
  <c r="F33" i="143"/>
  <c r="F32" i="143"/>
  <c r="F31" i="143"/>
  <c r="F30" i="143"/>
  <c r="F29" i="143"/>
  <c r="F28" i="143"/>
  <c r="F27" i="143"/>
  <c r="F26" i="143"/>
  <c r="F25" i="143"/>
  <c r="F24" i="143"/>
  <c r="F23" i="143"/>
  <c r="F22" i="143"/>
  <c r="F21" i="143"/>
  <c r="F20" i="143"/>
  <c r="F19" i="143"/>
  <c r="F18" i="143"/>
  <c r="F17" i="143"/>
  <c r="F16" i="143"/>
  <c r="F15" i="143"/>
  <c r="F14" i="143"/>
  <c r="F13" i="143"/>
  <c r="F12" i="143"/>
  <c r="F11" i="143"/>
  <c r="F10" i="143"/>
  <c r="F9" i="143"/>
  <c r="F8" i="143"/>
  <c r="F7" i="143"/>
  <c r="F6" i="143"/>
  <c r="F5" i="143"/>
  <c r="F4" i="143"/>
  <c r="F3" i="143"/>
  <c r="D13" i="141"/>
  <c r="D12" i="141"/>
  <c r="D7" i="141"/>
  <c r="F94" i="139"/>
  <c r="G94" i="139"/>
  <c r="H91" i="139"/>
  <c r="H90" i="139"/>
  <c r="H89" i="139"/>
  <c r="H88" i="139"/>
  <c r="H87" i="139"/>
  <c r="H86" i="139"/>
  <c r="H85" i="139"/>
  <c r="H84" i="139"/>
  <c r="H83" i="139"/>
  <c r="H82" i="139"/>
  <c r="B35" i="135"/>
  <c r="B34" i="135"/>
  <c r="B33" i="135"/>
  <c r="B32" i="135"/>
  <c r="B31" i="135"/>
  <c r="B30" i="135"/>
  <c r="B29" i="135"/>
  <c r="B28" i="135"/>
  <c r="B27" i="135"/>
  <c r="B26" i="135"/>
  <c r="B25" i="135"/>
  <c r="B24" i="135"/>
  <c r="Y16" i="134"/>
  <c r="Y15" i="134"/>
  <c r="Y14" i="134"/>
  <c r="Y13" i="134"/>
  <c r="Y12" i="134"/>
  <c r="Y11" i="134"/>
  <c r="Y10" i="134"/>
  <c r="Y9" i="134"/>
  <c r="Y8" i="134"/>
  <c r="Y7" i="134"/>
  <c r="E31" i="148" l="1"/>
  <c r="E16" i="147"/>
  <c r="E16" i="149"/>
  <c r="E31" i="147"/>
  <c r="E31" i="149"/>
  <c r="E16" i="148"/>
  <c r="B56" i="153"/>
  <c r="E48" i="68" l="1"/>
  <c r="F4" i="140" l="1"/>
  <c r="F5" i="140"/>
  <c r="F6" i="140"/>
  <c r="F7" i="140"/>
  <c r="F8" i="140"/>
  <c r="F9" i="140"/>
  <c r="F10" i="140"/>
  <c r="F11" i="140"/>
  <c r="F12" i="140"/>
  <c r="F13" i="140"/>
  <c r="F14" i="140"/>
  <c r="F3" i="140"/>
  <c r="D4" i="140"/>
  <c r="E4" i="140" s="1"/>
  <c r="D5" i="140"/>
  <c r="E5" i="140" s="1"/>
  <c r="D6" i="140"/>
  <c r="E6" i="140" s="1"/>
  <c r="D7" i="140"/>
  <c r="E7" i="140" s="1"/>
  <c r="D8" i="140"/>
  <c r="E8" i="140" s="1"/>
  <c r="D9" i="140"/>
  <c r="E9" i="140" s="1"/>
  <c r="D10" i="140"/>
  <c r="E10" i="140" s="1"/>
  <c r="D11" i="140"/>
  <c r="E11" i="140" s="1"/>
  <c r="D12" i="140"/>
  <c r="E12" i="140" s="1"/>
  <c r="D13" i="140"/>
  <c r="E13" i="140" s="1"/>
  <c r="D14" i="140"/>
  <c r="E14" i="140" s="1"/>
  <c r="D3" i="140"/>
  <c r="E3" i="140" s="1"/>
  <c r="H93" i="139"/>
  <c r="H92" i="139"/>
  <c r="H81" i="139"/>
  <c r="H80" i="139"/>
  <c r="H79" i="139"/>
  <c r="H78" i="139"/>
  <c r="H77" i="139"/>
  <c r="H76" i="139"/>
  <c r="H75" i="139"/>
  <c r="H74" i="139"/>
  <c r="H73" i="139"/>
  <c r="H72" i="139"/>
  <c r="H71" i="139"/>
  <c r="H70" i="139"/>
  <c r="H69" i="139"/>
  <c r="H68" i="139"/>
  <c r="H67" i="139"/>
  <c r="H66" i="139"/>
  <c r="H65" i="139"/>
  <c r="H64" i="139"/>
  <c r="H63" i="139"/>
  <c r="H62" i="139"/>
  <c r="H61" i="139"/>
  <c r="H60" i="139"/>
  <c r="H59" i="139"/>
  <c r="H58" i="139"/>
  <c r="H57" i="139"/>
  <c r="H56" i="139"/>
  <c r="H55" i="139"/>
  <c r="H54" i="139"/>
  <c r="H53" i="139"/>
  <c r="H52" i="139"/>
  <c r="H51" i="139"/>
  <c r="H50" i="139"/>
  <c r="H49" i="139"/>
  <c r="H48" i="139"/>
  <c r="H47" i="139"/>
  <c r="H46" i="139"/>
  <c r="H45" i="139"/>
  <c r="H44" i="139"/>
  <c r="H43" i="139"/>
  <c r="H42" i="139"/>
  <c r="H41" i="139"/>
  <c r="H40" i="139"/>
  <c r="H39" i="139"/>
  <c r="H38" i="139"/>
  <c r="H37" i="139"/>
  <c r="H36" i="139"/>
  <c r="H35" i="139"/>
  <c r="H34" i="139"/>
  <c r="H33" i="139"/>
  <c r="H32" i="139"/>
  <c r="H31" i="139"/>
  <c r="H30" i="139"/>
  <c r="H29" i="139"/>
  <c r="H28" i="139"/>
  <c r="H27" i="139"/>
  <c r="H26" i="139"/>
  <c r="H25" i="139"/>
  <c r="H24" i="139"/>
  <c r="H23" i="139"/>
  <c r="H22" i="139"/>
  <c r="H21" i="139"/>
  <c r="H20" i="139"/>
  <c r="H19" i="139"/>
  <c r="H18" i="139"/>
  <c r="H17" i="139"/>
  <c r="H16" i="139"/>
  <c r="H15" i="139"/>
  <c r="H14" i="139"/>
  <c r="H13" i="139"/>
  <c r="H12" i="139"/>
  <c r="H11" i="139"/>
  <c r="H10" i="139"/>
  <c r="H9" i="139"/>
  <c r="H8" i="139"/>
  <c r="H7" i="139"/>
  <c r="H6" i="139"/>
  <c r="H5" i="139"/>
  <c r="H4" i="139"/>
  <c r="D14" i="138"/>
  <c r="D13" i="138"/>
  <c r="D12" i="138"/>
  <c r="D11" i="138"/>
  <c r="D10" i="138"/>
  <c r="D9" i="138"/>
  <c r="D8" i="138"/>
  <c r="D7" i="138"/>
  <c r="D6" i="138"/>
  <c r="D5" i="138"/>
  <c r="D4" i="138"/>
  <c r="D3" i="138"/>
  <c r="G4" i="136"/>
  <c r="F4" i="136"/>
  <c r="E4" i="136"/>
  <c r="D4" i="136"/>
  <c r="D11" i="135"/>
  <c r="D14" i="135"/>
  <c r="D13" i="135"/>
  <c r="D12" i="135"/>
  <c r="D10" i="135"/>
  <c r="D9" i="135"/>
  <c r="D8" i="135"/>
  <c r="D7" i="135"/>
  <c r="D6" i="135"/>
  <c r="D5" i="135"/>
  <c r="D4" i="135"/>
  <c r="D3" i="135"/>
  <c r="D25" i="135"/>
  <c r="D26" i="135"/>
  <c r="D27" i="135"/>
  <c r="D28" i="135"/>
  <c r="D29" i="135"/>
  <c r="D30" i="135"/>
  <c r="D31" i="135"/>
  <c r="D32" i="135"/>
  <c r="D33" i="135"/>
  <c r="D34" i="135"/>
  <c r="D35" i="135"/>
  <c r="D24" i="135"/>
  <c r="C15" i="133"/>
  <c r="G35" i="160" l="1"/>
  <c r="E6" i="158" l="1"/>
  <c r="E7" i="158"/>
  <c r="E8" i="158"/>
  <c r="E9" i="158"/>
  <c r="E10" i="158"/>
  <c r="E11" i="158"/>
  <c r="E12" i="158"/>
  <c r="E13" i="158"/>
  <c r="E14" i="158"/>
  <c r="E15" i="158"/>
  <c r="B16" i="158"/>
  <c r="C16" i="158"/>
  <c r="D16" i="158"/>
  <c r="E21" i="158"/>
  <c r="E22" i="158"/>
  <c r="E23" i="158"/>
  <c r="E24" i="158"/>
  <c r="E25" i="158"/>
  <c r="E26" i="158"/>
  <c r="E27" i="158"/>
  <c r="E28" i="158"/>
  <c r="E29" i="158"/>
  <c r="E30" i="158"/>
  <c r="E31" i="158" l="1"/>
  <c r="E16" i="158"/>
  <c r="K17" i="134" l="1"/>
  <c r="E49" i="153" l="1"/>
  <c r="E48" i="153"/>
  <c r="E47" i="153"/>
  <c r="E46" i="153"/>
  <c r="E45" i="153"/>
  <c r="E44" i="153"/>
  <c r="E12" i="115" l="1"/>
  <c r="R17" i="134" l="1"/>
  <c r="Q17" i="134"/>
  <c r="P17" i="134"/>
  <c r="O16" i="134"/>
  <c r="U16" i="134" s="1"/>
  <c r="O15" i="134"/>
  <c r="U15" i="134" s="1"/>
  <c r="O14" i="134"/>
  <c r="U14" i="134" s="1"/>
  <c r="O13" i="134"/>
  <c r="U13" i="134" s="1"/>
  <c r="O12" i="134"/>
  <c r="U12" i="134" s="1"/>
  <c r="O11" i="134"/>
  <c r="U11" i="134" s="1"/>
  <c r="O10" i="134"/>
  <c r="U10" i="134" s="1"/>
  <c r="O9" i="134"/>
  <c r="U9" i="134" s="1"/>
  <c r="O8" i="134"/>
  <c r="U8" i="134" s="1"/>
  <c r="O7" i="134"/>
  <c r="U7" i="134" s="1"/>
  <c r="O6" i="134"/>
  <c r="U6" i="134" s="1"/>
  <c r="O5" i="134"/>
  <c r="E16" i="134"/>
  <c r="E15" i="134"/>
  <c r="E14" i="134"/>
  <c r="E13" i="134"/>
  <c r="E12" i="134"/>
  <c r="E11" i="134"/>
  <c r="E10" i="134"/>
  <c r="E9" i="134"/>
  <c r="E8" i="134"/>
  <c r="E7" i="134"/>
  <c r="E6" i="134"/>
  <c r="E5" i="134"/>
  <c r="U5" i="134" l="1"/>
  <c r="O17" i="134"/>
  <c r="E29" i="144" l="1"/>
  <c r="F29" i="144"/>
  <c r="B94" i="143"/>
  <c r="C94" i="143"/>
  <c r="D94" i="143"/>
  <c r="E94" i="143"/>
  <c r="F94" i="143"/>
  <c r="G3" i="140"/>
  <c r="G4" i="140"/>
  <c r="G5" i="140"/>
  <c r="G6" i="140"/>
  <c r="G7" i="140"/>
  <c r="G8" i="140"/>
  <c r="G9" i="140"/>
  <c r="G10" i="140"/>
  <c r="G11" i="140"/>
  <c r="G12" i="140"/>
  <c r="G13" i="140"/>
  <c r="G14" i="140"/>
  <c r="H94" i="139"/>
  <c r="G3" i="138"/>
  <c r="H3" i="138"/>
  <c r="G4" i="138"/>
  <c r="H4" i="138"/>
  <c r="G5" i="138"/>
  <c r="H5" i="138"/>
  <c r="G6" i="138"/>
  <c r="H6" i="138"/>
  <c r="G7" i="138"/>
  <c r="H7" i="138"/>
  <c r="G8" i="138"/>
  <c r="H8" i="138"/>
  <c r="G9" i="138"/>
  <c r="H9" i="138"/>
  <c r="G10" i="138"/>
  <c r="H10" i="138"/>
  <c r="G11" i="138"/>
  <c r="H11" i="138"/>
  <c r="G12" i="138"/>
  <c r="H12" i="138"/>
  <c r="G13" i="138"/>
  <c r="H13" i="138"/>
  <c r="G14" i="138"/>
  <c r="H14" i="138"/>
  <c r="B15" i="138"/>
  <c r="C15" i="138"/>
  <c r="D15" i="138" s="1"/>
  <c r="E15" i="138"/>
  <c r="F15" i="138"/>
  <c r="D4" i="137"/>
  <c r="G4" i="137"/>
  <c r="H4" i="137"/>
  <c r="I4" i="137"/>
  <c r="D5" i="137"/>
  <c r="G5" i="137"/>
  <c r="H5" i="137"/>
  <c r="I5" i="137"/>
  <c r="D6" i="137"/>
  <c r="G6" i="137"/>
  <c r="H6" i="137"/>
  <c r="I6" i="137"/>
  <c r="D7" i="137"/>
  <c r="G7" i="137"/>
  <c r="H7" i="137"/>
  <c r="I7" i="137"/>
  <c r="D8" i="137"/>
  <c r="G8" i="137"/>
  <c r="H8" i="137"/>
  <c r="I8" i="137"/>
  <c r="D9" i="137"/>
  <c r="G9" i="137"/>
  <c r="H9" i="137"/>
  <c r="I9" i="137"/>
  <c r="D10" i="137"/>
  <c r="G10" i="137"/>
  <c r="H10" i="137"/>
  <c r="I10" i="137"/>
  <c r="D11" i="137"/>
  <c r="G11" i="137"/>
  <c r="H11" i="137"/>
  <c r="I11" i="137"/>
  <c r="D12" i="137"/>
  <c r="G12" i="137"/>
  <c r="H12" i="137"/>
  <c r="I12" i="137"/>
  <c r="D13" i="137"/>
  <c r="G13" i="137"/>
  <c r="H13" i="137"/>
  <c r="I13" i="137"/>
  <c r="D14" i="137"/>
  <c r="G14" i="137"/>
  <c r="H14" i="137"/>
  <c r="I14" i="137"/>
  <c r="D15" i="137"/>
  <c r="G15" i="137"/>
  <c r="H15" i="137"/>
  <c r="I15" i="137"/>
  <c r="D16" i="137"/>
  <c r="G16" i="137"/>
  <c r="H16" i="137"/>
  <c r="I16" i="137"/>
  <c r="D17" i="137"/>
  <c r="G17" i="137"/>
  <c r="H17" i="137"/>
  <c r="I17" i="137"/>
  <c r="D18" i="137"/>
  <c r="G18" i="137"/>
  <c r="H18" i="137"/>
  <c r="I18" i="137"/>
  <c r="B19" i="137"/>
  <c r="C19" i="137"/>
  <c r="E19" i="137"/>
  <c r="F19" i="137"/>
  <c r="G3" i="135"/>
  <c r="H3" i="135" s="1"/>
  <c r="G4" i="135"/>
  <c r="I4" i="135" s="1"/>
  <c r="G5" i="135"/>
  <c r="I5" i="135" s="1"/>
  <c r="G6" i="135"/>
  <c r="I6" i="135" s="1"/>
  <c r="G7" i="135"/>
  <c r="I7" i="135" s="1"/>
  <c r="H7" i="135"/>
  <c r="G8" i="135"/>
  <c r="H8" i="135" s="1"/>
  <c r="G9" i="135"/>
  <c r="I9" i="135" s="1"/>
  <c r="G10" i="135"/>
  <c r="H10" i="135" s="1"/>
  <c r="G11" i="135"/>
  <c r="I11" i="135" s="1"/>
  <c r="G12" i="135"/>
  <c r="H12" i="135" s="1"/>
  <c r="G13" i="135"/>
  <c r="I13" i="135" s="1"/>
  <c r="G14" i="135"/>
  <c r="H14" i="135" s="1"/>
  <c r="B15" i="135"/>
  <c r="C15" i="135"/>
  <c r="E15" i="135"/>
  <c r="G15" i="135" s="1"/>
  <c r="F15" i="135"/>
  <c r="G24" i="135"/>
  <c r="G25" i="135"/>
  <c r="H25" i="135" s="1"/>
  <c r="G26" i="135"/>
  <c r="H26" i="135" s="1"/>
  <c r="G27" i="135"/>
  <c r="H27" i="135" s="1"/>
  <c r="G28" i="135"/>
  <c r="H28" i="135" s="1"/>
  <c r="G29" i="135"/>
  <c r="G30" i="135"/>
  <c r="G31" i="135"/>
  <c r="H31" i="135" s="1"/>
  <c r="G32" i="135"/>
  <c r="G33" i="135"/>
  <c r="G34" i="135"/>
  <c r="G35" i="135"/>
  <c r="B36" i="135"/>
  <c r="C36" i="135"/>
  <c r="E36" i="135"/>
  <c r="F36" i="135"/>
  <c r="I5" i="134"/>
  <c r="Y5" i="134"/>
  <c r="I6" i="134"/>
  <c r="Y6" i="134"/>
  <c r="I7" i="134"/>
  <c r="I8" i="134"/>
  <c r="I9" i="134"/>
  <c r="I10" i="134"/>
  <c r="I11" i="134"/>
  <c r="I12" i="134"/>
  <c r="I13" i="134"/>
  <c r="I14" i="134"/>
  <c r="I15" i="134"/>
  <c r="I16" i="134"/>
  <c r="B17" i="134"/>
  <c r="C17" i="134"/>
  <c r="D17" i="134"/>
  <c r="F17" i="134"/>
  <c r="H17" i="134"/>
  <c r="J17" i="134"/>
  <c r="L17" i="134"/>
  <c r="M17" i="134"/>
  <c r="N17" i="134"/>
  <c r="W17" i="134"/>
  <c r="X17" i="134"/>
  <c r="D4" i="133"/>
  <c r="D5" i="133"/>
  <c r="F5" i="133" s="1"/>
  <c r="D6" i="133"/>
  <c r="F6" i="133" s="1"/>
  <c r="D7" i="133"/>
  <c r="F7" i="133" s="1"/>
  <c r="D8" i="133"/>
  <c r="F8" i="133" s="1"/>
  <c r="D9" i="133"/>
  <c r="F9" i="133" s="1"/>
  <c r="D10" i="133"/>
  <c r="F10" i="133" s="1"/>
  <c r="D11" i="133"/>
  <c r="F11" i="133" s="1"/>
  <c r="D12" i="133"/>
  <c r="F12" i="133" s="1"/>
  <c r="D13" i="133"/>
  <c r="F13" i="133" s="1"/>
  <c r="C20" i="133"/>
  <c r="D17" i="133"/>
  <c r="E20" i="133"/>
  <c r="F4" i="133" l="1"/>
  <c r="D15" i="133"/>
  <c r="I30" i="135"/>
  <c r="H30" i="135"/>
  <c r="D36" i="135"/>
  <c r="I33" i="135"/>
  <c r="H33" i="135"/>
  <c r="I29" i="135"/>
  <c r="H29" i="135"/>
  <c r="D15" i="135"/>
  <c r="I34" i="135"/>
  <c r="H34" i="135"/>
  <c r="I32" i="135"/>
  <c r="H32" i="135"/>
  <c r="I24" i="135"/>
  <c r="H24" i="135"/>
  <c r="G36" i="135"/>
  <c r="I36" i="135" s="1"/>
  <c r="I35" i="135"/>
  <c r="H35" i="135"/>
  <c r="J18" i="137"/>
  <c r="J16" i="137"/>
  <c r="J15" i="137"/>
  <c r="J14" i="137"/>
  <c r="J12" i="137"/>
  <c r="J11" i="137"/>
  <c r="J10" i="137"/>
  <c r="J8" i="137"/>
  <c r="J7" i="137"/>
  <c r="I14" i="135"/>
  <c r="H9" i="135"/>
  <c r="I3" i="135"/>
  <c r="H11" i="135"/>
  <c r="H19" i="137"/>
  <c r="Y17" i="134"/>
  <c r="H13" i="135"/>
  <c r="H15" i="138"/>
  <c r="J6" i="137"/>
  <c r="J4" i="137"/>
  <c r="J17" i="137"/>
  <c r="I25" i="135"/>
  <c r="H6" i="135"/>
  <c r="H4" i="135"/>
  <c r="I8" i="135"/>
  <c r="E17" i="134"/>
  <c r="G15" i="138"/>
  <c r="J9" i="137"/>
  <c r="J13" i="137"/>
  <c r="I19" i="137"/>
  <c r="J5" i="137"/>
  <c r="I31" i="135"/>
  <c r="I28" i="135"/>
  <c r="I26" i="135"/>
  <c r="I15" i="135"/>
  <c r="I12" i="135"/>
  <c r="H5" i="135"/>
  <c r="G19" i="137"/>
  <c r="H15" i="135"/>
  <c r="B20" i="133"/>
  <c r="I27" i="135"/>
  <c r="I10" i="135"/>
  <c r="F17" i="133"/>
  <c r="G17" i="134"/>
  <c r="I17" i="134" s="1"/>
  <c r="D19" i="137"/>
  <c r="H36" i="135" l="1"/>
  <c r="F15" i="133"/>
  <c r="U17" i="134"/>
  <c r="D20" i="133"/>
  <c r="F20" i="133" s="1"/>
  <c r="J19" i="137"/>
  <c r="C58" i="68" l="1"/>
  <c r="G48" i="68"/>
  <c r="H46" i="68" l="1"/>
  <c r="H35" i="68"/>
  <c r="H26" i="68"/>
  <c r="H22" i="68"/>
  <c r="H16" i="68"/>
  <c r="H9" i="68"/>
  <c r="H45" i="68"/>
  <c r="H34" i="68"/>
  <c r="H25" i="68"/>
  <c r="H21" i="68"/>
  <c r="H12" i="68"/>
  <c r="H6" i="68"/>
  <c r="H40" i="68"/>
  <c r="H32" i="68"/>
  <c r="H24" i="68"/>
  <c r="H20" i="68"/>
  <c r="H11" i="68"/>
  <c r="H39" i="68"/>
  <c r="H29" i="68"/>
  <c r="H23" i="68"/>
  <c r="H17" i="68"/>
  <c r="H10" i="68"/>
  <c r="S17" i="134" l="1"/>
  <c r="T17" i="134" s="1"/>
  <c r="V17" i="134" s="1"/>
</calcChain>
</file>

<file path=xl/sharedStrings.xml><?xml version="1.0" encoding="utf-8"?>
<sst xmlns="http://schemas.openxmlformats.org/spreadsheetml/2006/main" count="1974" uniqueCount="807">
  <si>
    <t>Eligible Households in Shared Service Territory</t>
  </si>
  <si>
    <t>Eligible households treated by both utilities in shared service territory</t>
  </si>
  <si>
    <t>Electric</t>
  </si>
  <si>
    <t>Energy Efficiency</t>
  </si>
  <si>
    <t>Energy Efficiency TOTAL</t>
  </si>
  <si>
    <t>Training Center</t>
  </si>
  <si>
    <t>Inspections</t>
  </si>
  <si>
    <t>Regulatory Compliance</t>
  </si>
  <si>
    <t>CPUC Energy Division</t>
  </si>
  <si>
    <t>TOTAL PROGRAM COSTS</t>
  </si>
  <si>
    <t>Indirect Costs</t>
  </si>
  <si>
    <t>Measures</t>
  </si>
  <si>
    <t>Units</t>
  </si>
  <si>
    <t>Each</t>
  </si>
  <si>
    <t>Home</t>
  </si>
  <si>
    <t>Refrigerators</t>
  </si>
  <si>
    <t>Total Savings</t>
  </si>
  <si>
    <t>.</t>
  </si>
  <si>
    <t>Life Cycle Bill Savings Per Home</t>
  </si>
  <si>
    <t>Year</t>
  </si>
  <si>
    <t>$/Therm</t>
  </si>
  <si>
    <t>Ratio of Benefits Over Costs</t>
  </si>
  <si>
    <t>Program         Bill Savings/ Cost Ratio</t>
  </si>
  <si>
    <t>Homes Treated</t>
  </si>
  <si>
    <t>Net Benefits;  $ Millions</t>
  </si>
  <si>
    <t>Contractor Type
(Check one or more if applicable)</t>
  </si>
  <si>
    <t>Contractor</t>
  </si>
  <si>
    <t>Private</t>
  </si>
  <si>
    <t>CBO</t>
  </si>
  <si>
    <t>WMDVBE</t>
  </si>
  <si>
    <t>LIHEAP</t>
  </si>
  <si>
    <t>Pilots</t>
  </si>
  <si>
    <t xml:space="preserve"> - Single Family Homes Treated</t>
  </si>
  <si>
    <t>Utility 
Cost 
Test</t>
  </si>
  <si>
    <t>Single Family</t>
  </si>
  <si>
    <t>Unit of Measure</t>
  </si>
  <si>
    <t xml:space="preserve">CBO/WMDVBE </t>
  </si>
  <si>
    <t xml:space="preserve">Non-CBO/WMDVBE </t>
  </si>
  <si>
    <t>Dwellings</t>
  </si>
  <si>
    <t>Costs</t>
  </si>
  <si>
    <t>Cost/ Unit</t>
  </si>
  <si>
    <t>Installations</t>
  </si>
  <si>
    <t>%</t>
  </si>
  <si>
    <t>$</t>
  </si>
  <si>
    <t>Modified
Participant
Test</t>
  </si>
  <si>
    <t>General Administration</t>
  </si>
  <si>
    <t>Quantity
Installed</t>
  </si>
  <si>
    <t>Multi Family</t>
  </si>
  <si>
    <t xml:space="preserve"> - Mobile Homes Treated</t>
  </si>
  <si>
    <t xml:space="preserve"> - Total Master-Metered Homes Treated</t>
  </si>
  <si>
    <t>Total</t>
  </si>
  <si>
    <t>Per 
Measure 
Gas Impact 
(Therms)</t>
  </si>
  <si>
    <t>Total Homes Served By the Program</t>
  </si>
  <si>
    <t>Mobile Homes</t>
  </si>
  <si>
    <t>Cost/ 
Household</t>
  </si>
  <si>
    <t>Housing Type</t>
  </si>
  <si>
    <t>Climate Zone</t>
  </si>
  <si>
    <t># Homes Treated</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</si>
  <si>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</si>
  <si>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</si>
  <si>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</si>
  <si>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</si>
  <si>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</si>
  <si>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</si>
  <si>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</si>
  <si>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</si>
  <si>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</si>
  <si>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Measure</t>
  </si>
  <si>
    <t>Utility Cost Test</t>
  </si>
  <si>
    <t>Modified Participant Test</t>
  </si>
  <si>
    <t>Total Resource Cost Test</t>
  </si>
  <si>
    <t>Bulb Name / Identification</t>
  </si>
  <si>
    <t>Bulb Cost (material)</t>
  </si>
  <si>
    <t>Admin Cost (overhead, contractor fee, marketing, etc.)</t>
  </si>
  <si>
    <t>Total Bulb Cost (material + admin)</t>
  </si>
  <si>
    <t>Number of Homes Provided CFLs</t>
  </si>
  <si>
    <t>Avg. # of CFL bulbs given per home</t>
  </si>
  <si>
    <t>Partner</t>
  </si>
  <si>
    <t>Meets all Criteria</t>
  </si>
  <si>
    <t>If not,  Explain</t>
  </si>
  <si>
    <t>Relationship outside the IOU?</t>
  </si>
  <si>
    <t>Enrollment</t>
  </si>
  <si>
    <t>County</t>
  </si>
  <si>
    <t>Penetration Rate</t>
  </si>
  <si>
    <t>Type of Enrollment</t>
  </si>
  <si>
    <t>MW</t>
  </si>
  <si>
    <t>Lighting</t>
  </si>
  <si>
    <t>Evaporative Cooler Maintenance</t>
  </si>
  <si>
    <t>Attic Insulation</t>
  </si>
  <si>
    <t>Interior Hard wired CFL fixtures</t>
  </si>
  <si>
    <t>Exterior Hard wired CFL fixtures</t>
  </si>
  <si>
    <t>Torchiere</t>
  </si>
  <si>
    <t>Pool Pumps</t>
  </si>
  <si>
    <t>Furnace Clean and Tune</t>
  </si>
  <si>
    <t>LED Night Lights</t>
  </si>
  <si>
    <t>Customer Enrollment</t>
  </si>
  <si>
    <t>Outreach &amp; Assessment</t>
  </si>
  <si>
    <t>In-Home Education</t>
  </si>
  <si>
    <t>High Efficiency Clothes Washer</t>
  </si>
  <si>
    <t>Thermostatic Shower Valve</t>
  </si>
  <si>
    <t>Occupancy Sensor</t>
  </si>
  <si>
    <t>% of Expenditure</t>
  </si>
  <si>
    <t>Total Homes Treated since 2002</t>
  </si>
  <si>
    <t>Households</t>
  </si>
  <si>
    <t>Quantity Installed</t>
  </si>
  <si>
    <t>Bulb Description (wattage, lumens)</t>
  </si>
  <si>
    <t>Instructions:  Please identify the CFL bulbs used within your ESA program and fill in the remaining columns for each</t>
  </si>
  <si>
    <t>Number of Homes Treated in ESA Program</t>
  </si>
  <si>
    <t>Funded Outside of ESA Program Budget</t>
  </si>
  <si>
    <t>ESA Program:</t>
  </si>
  <si>
    <t>ESA Program CFL Tracking Table</t>
  </si>
  <si>
    <t>Service Establishment Charge Discount</t>
  </si>
  <si>
    <t>CARE Rate Discount</t>
  </si>
  <si>
    <t>Measurement &amp; Evaluation</t>
  </si>
  <si>
    <t>IT Programming</t>
  </si>
  <si>
    <t>Outreach</t>
  </si>
  <si>
    <t>Gas</t>
  </si>
  <si>
    <t>Authorized Budget</t>
  </si>
  <si>
    <t>Category</t>
  </si>
  <si>
    <t>YTD Total</t>
  </si>
  <si>
    <t>December</t>
  </si>
  <si>
    <t>November</t>
  </si>
  <si>
    <t>October</t>
  </si>
  <si>
    <t>September</t>
  </si>
  <si>
    <t>August</t>
  </si>
  <si>
    <t>July</t>
  </si>
  <si>
    <t>June</t>
  </si>
  <si>
    <t>May</t>
  </si>
  <si>
    <t>April</t>
  </si>
  <si>
    <t>March</t>
  </si>
  <si>
    <t>February</t>
  </si>
  <si>
    <t>January</t>
  </si>
  <si>
    <t>Automatic Enrollment</t>
  </si>
  <si>
    <t>Estimated
CARE
Eligible</t>
  </si>
  <si>
    <t>Total 
CARE 
Participants</t>
  </si>
  <si>
    <t xml:space="preserve">% of 
Population 
Total </t>
  </si>
  <si>
    <t>Total CARE Population</t>
  </si>
  <si>
    <t>Duplicates</t>
  </si>
  <si>
    <t>Pending/ Never Completed</t>
  </si>
  <si>
    <t>Denied</t>
  </si>
  <si>
    <t>Approved</t>
  </si>
  <si>
    <t>Received</t>
  </si>
  <si>
    <t>Urban</t>
  </si>
  <si>
    <t>Total Participants</t>
  </si>
  <si>
    <t>Estimated Eligible</t>
  </si>
  <si>
    <t>% of Total
Population
Dropped
(F/B)</t>
  </si>
  <si>
    <t>Recertification Rate %
(E/C)</t>
  </si>
  <si>
    <t>Rural</t>
  </si>
  <si>
    <t>Contractor Type 
(Check one or more if applicable)</t>
  </si>
  <si>
    <t>Eligible Households</t>
  </si>
  <si>
    <t>Electric Only</t>
  </si>
  <si>
    <t>Gas Only</t>
  </si>
  <si>
    <t>Gas and Electric</t>
  </si>
  <si>
    <t>CARE</t>
  </si>
  <si>
    <t>Non-CARE</t>
  </si>
  <si>
    <t>(Dollars per Customer)</t>
  </si>
  <si>
    <t>Average Monthly Gas / Electric Bill</t>
  </si>
  <si>
    <t>Tier 1</t>
  </si>
  <si>
    <t>Electric KWh</t>
  </si>
  <si>
    <t>Tier 2</t>
  </si>
  <si>
    <t>Gas Therms</t>
  </si>
  <si>
    <t>NG Vehicle</t>
  </si>
  <si>
    <t>Commercial</t>
  </si>
  <si>
    <t>Collected</t>
  </si>
  <si>
    <t>as Percent of Bill</t>
  </si>
  <si>
    <t>Monthly Bill</t>
  </si>
  <si>
    <t>Class</t>
  </si>
  <si>
    <t>Surcharge Revenue</t>
  </si>
  <si>
    <t>CARE Surcharge</t>
  </si>
  <si>
    <t>Percentage of CARE Surcharge Revenue Collected</t>
  </si>
  <si>
    <t>Total CARE Surcharge Revenue Collected</t>
  </si>
  <si>
    <t>CARE Surcharge as Percent of Bill</t>
  </si>
  <si>
    <t>Average Monthly</t>
  </si>
  <si>
    <t>Customer Class</t>
  </si>
  <si>
    <t>CARE Surcharge and Revenue Collected by Customer Class</t>
  </si>
  <si>
    <t>Agricultural</t>
  </si>
  <si>
    <t>Duplicate</t>
  </si>
  <si>
    <t>Total Received</t>
  </si>
  <si>
    <t>Percentage</t>
  </si>
  <si>
    <t>Pending/Never Completed</t>
  </si>
  <si>
    <t>CARE Expansion Self-Certification and Self-Recertification Applications</t>
  </si>
  <si>
    <t>Commercial Facilities</t>
  </si>
  <si>
    <t>Residential Facilities</t>
  </si>
  <si>
    <t>KWh</t>
  </si>
  <si>
    <t>Therms</t>
  </si>
  <si>
    <t>Total Electric</t>
  </si>
  <si>
    <t>CARE Commercial Facilities</t>
  </si>
  <si>
    <t>CARE Residential Facilities</t>
  </si>
  <si>
    <t>Total Gas</t>
  </si>
  <si>
    <t>Participating Facilities by Month</t>
  </si>
  <si>
    <t>Shifted to/from?</t>
  </si>
  <si>
    <t xml:space="preserve">Participants 
Requested 
to Recertify </t>
  </si>
  <si>
    <t xml:space="preserve">Participants 
Recertified </t>
  </si>
  <si>
    <t>% of Budget Spent</t>
  </si>
  <si>
    <t>Stage 1 - IRS Documentation and ESA Agreement</t>
  </si>
  <si>
    <t>Stage 2 - ESA Participation</t>
  </si>
  <si>
    <t>Removed
(No Response)</t>
  </si>
  <si>
    <t>Completed</t>
  </si>
  <si>
    <t>Appeals
Denied</t>
  </si>
  <si>
    <t>Appeals
Approved</t>
  </si>
  <si>
    <t>Total CARE Households Enrolled</t>
  </si>
  <si>
    <t>Households
Requested 
to Verify</t>
  </si>
  <si>
    <t>% of CARE Enrolled Requested to Verify</t>
  </si>
  <si>
    <t>CARE Households
De-Enrolled
(Due to 
no response)</t>
  </si>
  <si>
    <t>% De-enrolled through 
Post Enrollment Verification</t>
  </si>
  <si>
    <t xml:space="preserve">% of Total CARE Households De-Enrolled </t>
  </si>
  <si>
    <t>Reason Provided</t>
  </si>
  <si>
    <t>Customer Unavailable -Scheduling Conflicts</t>
  </si>
  <si>
    <t>Hazardous Environment (unsafe/unclean)</t>
  </si>
  <si>
    <t>Insufficient feasible Measures</t>
  </si>
  <si>
    <t>Unable to Provide Required Documentation</t>
  </si>
  <si>
    <t xml:space="preserve">Other </t>
  </si>
  <si>
    <t>(mTherm*)</t>
  </si>
  <si>
    <t>Totals:</t>
  </si>
  <si>
    <t xml:space="preserve"> Current Year Penetration Rate for Homes Treated</t>
  </si>
  <si>
    <t>Brief Description of Effort</t>
  </si>
  <si>
    <t>MOU Present?</t>
  </si>
  <si>
    <t>Expenditures</t>
  </si>
  <si>
    <t>(Shift) or Carried Forward
(Budget - Expenditures = Variance)</t>
  </si>
  <si>
    <t>(1) Shift of Current Year Authorized</t>
  </si>
  <si>
    <t>Total Expenditures</t>
  </si>
  <si>
    <t>Fund Shifting Source
1. Current Year Authorized
2. Carried Forward
3. Carried Back</t>
  </si>
  <si>
    <t>Fund Shift Description</t>
  </si>
  <si>
    <t>Authorization</t>
  </si>
  <si>
    <t xml:space="preserve">     Appliance</t>
  </si>
  <si>
    <t xml:space="preserve">     Domestic Hot Water</t>
  </si>
  <si>
    <t xml:space="preserve">     Enclosure</t>
  </si>
  <si>
    <t xml:space="preserve">     HVAC</t>
  </si>
  <si>
    <t xml:space="preserve">     Maintenance</t>
  </si>
  <si>
    <t xml:space="preserve">     Lighting</t>
  </si>
  <si>
    <t xml:space="preserve">     Miscellaneous</t>
  </si>
  <si>
    <t>In Home Education</t>
  </si>
  <si>
    <t>Pilot</t>
  </si>
  <si>
    <t>Marketing and Outreach</t>
  </si>
  <si>
    <t>FUND SHIFT AMOUNT</t>
  </si>
  <si>
    <t>Among Categories within Program Year 1-3</t>
  </si>
  <si>
    <t>% of Budget Spent YTD</t>
  </si>
  <si>
    <t>Appliances</t>
  </si>
  <si>
    <t xml:space="preserve">Domestic Hot Water </t>
  </si>
  <si>
    <t>Maintenance</t>
  </si>
  <si>
    <t>Statewide Marketing Education and Outreach</t>
  </si>
  <si>
    <t>Measurement and Evaluation  Studies</t>
  </si>
  <si>
    <t xml:space="preserve">Enclosure </t>
  </si>
  <si>
    <t xml:space="preserve">HVAC </t>
  </si>
  <si>
    <t xml:space="preserve">Miscellaneous </t>
  </si>
  <si>
    <t>New Enrollment</t>
  </si>
  <si>
    <t>Attrition</t>
  </si>
  <si>
    <t>Penetration
Rate %
(W/X)</t>
  </si>
  <si>
    <t>Self-Certification (Income or Categorical)</t>
  </si>
  <si>
    <t>Total New Enrollment
(E+I+J)</t>
  </si>
  <si>
    <t>Scheduled</t>
  </si>
  <si>
    <t>Non-
Scheduled
(Duplicates)</t>
  </si>
  <si>
    <t>Automatic</t>
  </si>
  <si>
    <t>Total 
Recertification  
(L+M+N)</t>
  </si>
  <si>
    <t>Failed 
PEV</t>
  </si>
  <si>
    <t>Failed Recertification</t>
  </si>
  <si>
    <t>Total
Attrition
(P+Q+R+S)</t>
  </si>
  <si>
    <t>Gross
(K+O)</t>
  </si>
  <si>
    <t>Combined
(B+C+D)</t>
  </si>
  <si>
    <t>Online</t>
  </si>
  <si>
    <t>Paper</t>
  </si>
  <si>
    <t>Phone</t>
  </si>
  <si>
    <t>Combined
(F+G+H)</t>
  </si>
  <si>
    <t xml:space="preserve">No 
Response </t>
  </si>
  <si>
    <t>Residential</t>
  </si>
  <si>
    <t xml:space="preserve">Industrial </t>
  </si>
  <si>
    <r>
      <t>Tier 2</t>
    </r>
    <r>
      <rPr>
        <b/>
        <vertAlign val="superscript"/>
        <sz val="10"/>
        <rFont val="Arial"/>
        <family val="2"/>
      </rPr>
      <t xml:space="preserve"> </t>
    </r>
  </si>
  <si>
    <t>[1] Number of customers enrolled reflects categorical programs selected by customer.  Please note in some case customer select more than one eligible program for a single account.</t>
  </si>
  <si>
    <t>Smart Power Strips</t>
  </si>
  <si>
    <t>Miscellaneous</t>
  </si>
  <si>
    <t>Compact Fluorescent Lights (CFLs)</t>
  </si>
  <si>
    <t>Central A/C Tune-up</t>
  </si>
  <si>
    <t>Duct Testing and Sealing</t>
  </si>
  <si>
    <t>Evaporative Coolers (Installation)</t>
  </si>
  <si>
    <t>Evaporative Coolers (Replacement)</t>
  </si>
  <si>
    <t>Heat Pump Replacement</t>
  </si>
  <si>
    <t>Central A/C Replacement</t>
  </si>
  <si>
    <t>Room A/C Replacement</t>
  </si>
  <si>
    <t>Furnace Repair/Replacement</t>
  </si>
  <si>
    <t>FAU Standing Pilot Light Conversion</t>
  </si>
  <si>
    <t>HVAC</t>
  </si>
  <si>
    <t>Air Sealing / Envelope</t>
  </si>
  <si>
    <t>Enclosure</t>
  </si>
  <si>
    <t>Water Heater Repair/Replacement</t>
  </si>
  <si>
    <t>Faucet Aerator</t>
  </si>
  <si>
    <t>Water Heater Pipe Insulation</t>
  </si>
  <si>
    <t>Low Flow Shower Head</t>
  </si>
  <si>
    <t>Water Heater Blanket</t>
  </si>
  <si>
    <t>Domestic Hot Water</t>
  </si>
  <si>
    <t>Microwaves</t>
  </si>
  <si>
    <t xml:space="preserve">Penetration History </t>
  </si>
  <si>
    <t>NGAT Costs</t>
  </si>
  <si>
    <r>
      <t>Customer/ Landlord Declined</t>
    </r>
    <r>
      <rPr>
        <sz val="10"/>
        <rFont val="Arial"/>
        <family val="2"/>
      </rPr>
      <t xml:space="preserve"> </t>
    </r>
    <r>
      <rPr>
        <b/>
        <sz val="10"/>
        <rFont val="Arial"/>
        <family val="2"/>
      </rPr>
      <t>Program Measures or is Non-Responsive</t>
    </r>
  </si>
  <si>
    <t>Medicaid/Medi-Cal</t>
  </si>
  <si>
    <t>Healthy Families A&amp;B</t>
  </si>
  <si>
    <t>Women, Infants, and Children Program (WIC)</t>
  </si>
  <si>
    <t>Supplemental Security Income (SSI)</t>
  </si>
  <si>
    <t>CalWORKs/Temporary Assistance for Needy Families (TANF)</t>
  </si>
  <si>
    <t>Tribal TANF</t>
  </si>
  <si>
    <t>National School Lunch Program (NSLP) - Free Lunch</t>
  </si>
  <si>
    <t>Low-income Home Energy Assistance Program (LIHEAP)</t>
  </si>
  <si>
    <t>Bureau of Indian Affairs General Assistance</t>
  </si>
  <si>
    <t>Head Start Income Eligible - (Tribal Only)</t>
  </si>
  <si>
    <t>CalFresh/Supplemental Nutrition Assistance Program - Food Stamps</t>
  </si>
  <si>
    <t xml:space="preserve">Medicaid/Medi-Cal for Families </t>
  </si>
  <si>
    <t>(MWh)</t>
  </si>
  <si>
    <t>x</t>
  </si>
  <si>
    <t>American Insulation, Inc.</t>
  </si>
  <si>
    <t>Assert, Inc.</t>
  </si>
  <si>
    <t>Community Action of Ventura County</t>
  </si>
  <si>
    <t>9, 11</t>
  </si>
  <si>
    <t>Energy Save</t>
  </si>
  <si>
    <t>FCI Management Consultants</t>
  </si>
  <si>
    <t>Home Energy Assistance Living, Inc.</t>
  </si>
  <si>
    <t>Inter City Energy Systems, Inc.</t>
  </si>
  <si>
    <t>John Harrison Contracting, Inc.</t>
  </si>
  <si>
    <t>4, 7, 8</t>
  </si>
  <si>
    <t>4, 6</t>
  </si>
  <si>
    <t>Maravilla Foundation</t>
  </si>
  <si>
    <t>Pacific Asian Consortium in Employment</t>
  </si>
  <si>
    <t>Peace Officers for Green Environment</t>
  </si>
  <si>
    <t>4, 6, 7, 8, 9, 11</t>
  </si>
  <si>
    <t>Proteus, Inc.</t>
  </si>
  <si>
    <t>Quality Conservation Services, Inc.</t>
  </si>
  <si>
    <t>Reliable Energy Management, Inc.</t>
  </si>
  <si>
    <t>Saving Energy Consulting Services, Inc.</t>
  </si>
  <si>
    <t>Synergy Companies</t>
  </si>
  <si>
    <t>Tri-State Home Improvements, Inc.</t>
  </si>
  <si>
    <t>Veterans in Community Services, Inc.</t>
  </si>
  <si>
    <t>Village Solutions Foundation</t>
  </si>
  <si>
    <t>6 Orange</t>
  </si>
  <si>
    <t>11 Ventura</t>
  </si>
  <si>
    <t>7 Riverside</t>
  </si>
  <si>
    <t>12 Fresno</t>
  </si>
  <si>
    <t>8 San Bernardino</t>
  </si>
  <si>
    <t>13 Service clients from within the organization</t>
  </si>
  <si>
    <t>9 Santa Barbara</t>
  </si>
  <si>
    <t>14 Service SCG customers only</t>
  </si>
  <si>
    <t>10 Tulare</t>
  </si>
  <si>
    <t>Fresno</t>
  </si>
  <si>
    <t>Imperial</t>
  </si>
  <si>
    <t>Inyo</t>
  </si>
  <si>
    <t>Kern</t>
  </si>
  <si>
    <t>Kings</t>
  </si>
  <si>
    <t>Los Angeles</t>
  </si>
  <si>
    <t>Madera</t>
  </si>
  <si>
    <t>Mono</t>
  </si>
  <si>
    <t>Orange</t>
  </si>
  <si>
    <t>Riverside</t>
  </si>
  <si>
    <t>San Bernardino</t>
  </si>
  <si>
    <t>San Diego</t>
  </si>
  <si>
    <t>Santa Barbara</t>
  </si>
  <si>
    <t>Tulare</t>
  </si>
  <si>
    <t>Ventura</t>
  </si>
  <si>
    <t>13 Watt - CFL</t>
  </si>
  <si>
    <t>Yes</t>
  </si>
  <si>
    <t>19 Watt - CFL</t>
  </si>
  <si>
    <t>23 Watt - CFL</t>
  </si>
  <si>
    <t>All</t>
  </si>
  <si>
    <r>
      <t xml:space="preserve">Therms </t>
    </r>
    <r>
      <rPr>
        <sz val="10"/>
        <rFont val="Arial"/>
        <family val="2"/>
      </rPr>
      <t xml:space="preserve">
</t>
    </r>
    <r>
      <rPr>
        <b/>
        <sz val="10"/>
        <rFont val="Arial"/>
        <family val="2"/>
      </rPr>
      <t>(Annual)</t>
    </r>
  </si>
  <si>
    <t>Grid Alternatives (Single-family Affordable Solar Homes (SASH ) program administrator)</t>
  </si>
  <si>
    <t>Other IOU ESA Programs (SCG, PG&amp;E, SWG, Datasharing)</t>
  </si>
  <si>
    <t>Shared Marketing Materials &amp; Resources</t>
  </si>
  <si>
    <t>Leveraging, Program Coordination, Datasharing</t>
  </si>
  <si>
    <t>Leveraging, Datasharing</t>
  </si>
  <si>
    <t>Interdepartmental Integration, Program Coordination</t>
  </si>
  <si>
    <t>Joint Contractor Across Programs</t>
  </si>
  <si>
    <t>Program Coordination</t>
  </si>
  <si>
    <t>PG&amp;E</t>
  </si>
  <si>
    <t>SDG&amp;E</t>
  </si>
  <si>
    <t>IOUs share lists of homes served in joint territories.</t>
  </si>
  <si>
    <t>N/A</t>
  </si>
  <si>
    <t>SCE used existing CMHP (Mobile Home program) contractor to also complete ESA applications and assessments for Mobile Homes.</t>
  </si>
  <si>
    <t xml:space="preserve">Fresno </t>
  </si>
  <si>
    <t>OCCC</t>
  </si>
  <si>
    <t>Industrial</t>
  </si>
  <si>
    <t>Public Authority</t>
  </si>
  <si>
    <t>Railroads</t>
  </si>
  <si>
    <t>APAC SERVICE CENTER</t>
  </si>
  <si>
    <t>ASIAN AMERICAN DRUG ABUSE PROG</t>
  </si>
  <si>
    <t>ASIAN AMERICAN RESOURCE CENTER</t>
  </si>
  <si>
    <t>ASIAN YOUTH CENTER</t>
  </si>
  <si>
    <t>BEST PARTNERS</t>
  </si>
  <si>
    <t>BISHOP PAIUTE TRIBE</t>
  </si>
  <si>
    <t>CHINESE CHRISTIAN HERALD CRUS.</t>
  </si>
  <si>
    <t>CITY OF BEAUMONT SENIOR CENTER</t>
  </si>
  <si>
    <t>COMMUNITY PANTRY</t>
  </si>
  <si>
    <t>CORONA NORCO FAMILY YMCA</t>
  </si>
  <si>
    <t>COUNCIL ON AGING-ORANGE COUNTY</t>
  </si>
  <si>
    <t>DESERT ARC</t>
  </si>
  <si>
    <t>DESERT MANNA MINISTRIES INC</t>
  </si>
  <si>
    <t>EL CONCILIO DEL CONDADO DE</t>
  </si>
  <si>
    <t>FAMILY SVC ASSOC OF REDLANDS</t>
  </si>
  <si>
    <t>FOOD SHARE</t>
  </si>
  <si>
    <t>GO THE CALENDAR STOP</t>
  </si>
  <si>
    <t>HELP OF OJAI, INC.</t>
  </si>
  <si>
    <t>HOUSING AUTHORITY OF KINGS CO</t>
  </si>
  <si>
    <t>KERNVILLE UNION SCHOOL DISTRIC</t>
  </si>
  <si>
    <t>KINGS COMMUNTITY ACTION ORG</t>
  </si>
  <si>
    <t>LTSC COMM. DEVEL. CORP</t>
  </si>
  <si>
    <t>MEXICAN AMERICAN OPPORTUNITY</t>
  </si>
  <si>
    <t>MTN COMM FAM RESOURCE CNTR</t>
  </si>
  <si>
    <t>NEW HOPE VILLAGE, INC</t>
  </si>
  <si>
    <t>OPERATION GRACE</t>
  </si>
  <si>
    <t>OUR COMMUNITY WORKS</t>
  </si>
  <si>
    <t>PACIFIC ISLANDER HLTH (PIHP)</t>
  </si>
  <si>
    <t>RIVERSIDE DEPT COMM ACTION</t>
  </si>
  <si>
    <t>SANTA ANITA FAMILY SERVICE</t>
  </si>
  <si>
    <t>SHARE OUR SELVES</t>
  </si>
  <si>
    <t>VOLUTNEERS OF EAST LOS ANGELES</t>
  </si>
  <si>
    <t>VRU - State Programs</t>
  </si>
  <si>
    <t>E3 - Version SCE2013 V1c4</t>
  </si>
  <si>
    <t>Resource Benefits, E3 Calculator</t>
  </si>
  <si>
    <t>Utility NEB, LIPPT Workbook</t>
  </si>
  <si>
    <t>Participant NEB, LIPPT Workbook</t>
  </si>
  <si>
    <t>Program Cost, E3 Calculator</t>
  </si>
  <si>
    <t>NPV Program Cost, E3 Calculator</t>
  </si>
  <si>
    <t>NPV Utility Cost, E3 Calculator</t>
  </si>
  <si>
    <t>NPV Bill Savings, LIPPT</t>
  </si>
  <si>
    <t>Grand Total</t>
  </si>
  <si>
    <t>Central Heat Pump - Multi-Family Zone 15</t>
  </si>
  <si>
    <t>Central Heat Pump - Single Family Zone 15</t>
  </si>
  <si>
    <t>Central Air Conditionning - Multi-Family Zone 14</t>
  </si>
  <si>
    <t>Central Air Conditionning - Single Family Zone 14</t>
  </si>
  <si>
    <t>Central Air Conditionning - Single Family Zone 15</t>
  </si>
  <si>
    <t>Room Air Conditioner - Mobile Home Zone 10</t>
  </si>
  <si>
    <t>Room Air Conditioner - Mobile Home Zone 13</t>
  </si>
  <si>
    <t>Room Air Conditioner - Multi-Family Zone 10</t>
  </si>
  <si>
    <t>Room Air Conditioner - Multi-Family Zone 13</t>
  </si>
  <si>
    <t>Room Air Conditioner - Single Family Zone 10</t>
  </si>
  <si>
    <t>Room Air Conditioner - Single Family Zone 13</t>
  </si>
  <si>
    <t>Central AC Maintenance - Mobile Home Zone 14</t>
  </si>
  <si>
    <t>Central AC Maintenance - Mobile Home Zone 15</t>
  </si>
  <si>
    <t>Central AC Maintenance - Multi-Family Zone 14</t>
  </si>
  <si>
    <t>Central AC Maintenance - Multi-Family Zone 15</t>
  </si>
  <si>
    <t>Central AC Maintenance - Single Family Zone 14</t>
  </si>
  <si>
    <t>Central AC Maintenance - Single Family Zone 15</t>
  </si>
  <si>
    <t>Envelope &amp; Air Sealing - Mobile Home 6</t>
  </si>
  <si>
    <t>Envelope &amp; Air Sealing - Moible Home 8</t>
  </si>
  <si>
    <t>Envelope &amp; Air Sealing - Multi Family 6</t>
  </si>
  <si>
    <t>Envelope &amp; Air Sealing - Multi Family 8</t>
  </si>
  <si>
    <t>Envelope &amp; Air Sealing - Multi Family 9</t>
  </si>
  <si>
    <t>Envelope &amp; Air Sealing - Multi Family 10</t>
  </si>
  <si>
    <t>Envelope &amp; Air Sealing - Multi Family 13</t>
  </si>
  <si>
    <t>Envelope &amp; Air Sealing - Multi Family 14</t>
  </si>
  <si>
    <t>Envelope &amp; Air Sealing - Multi Family 15</t>
  </si>
  <si>
    <t>Envelope &amp; Air Sealing - Single Family 6</t>
  </si>
  <si>
    <t>Envelope &amp; Air Sealing - Single Family 8</t>
  </si>
  <si>
    <t>Envelope &amp; Air Sealing - Single Family 9</t>
  </si>
  <si>
    <t>Envelope &amp; Air Sealing - Single Family 10</t>
  </si>
  <si>
    <t>Envelope &amp; Air Sealing - Single Family 13</t>
  </si>
  <si>
    <t>Envelope &amp; Air Sealing - Single Family 14</t>
  </si>
  <si>
    <t>Envelope &amp; Air Sealing - Single Family 15</t>
  </si>
  <si>
    <t>Envelope &amp; Air Sealing - Single Family 16</t>
  </si>
  <si>
    <r>
      <t xml:space="preserve">Air Sealing / Envelope </t>
    </r>
    <r>
      <rPr>
        <vertAlign val="superscript"/>
        <sz val="10"/>
        <rFont val="Arial"/>
        <family val="2"/>
      </rPr>
      <t>[1]</t>
    </r>
  </si>
  <si>
    <r>
      <t xml:space="preserve">Households Weatherized </t>
    </r>
    <r>
      <rPr>
        <vertAlign val="superscript"/>
        <sz val="10"/>
        <rFont val="Arial"/>
        <family val="2"/>
      </rPr>
      <t>[2]</t>
    </r>
  </si>
  <si>
    <r>
      <t xml:space="preserve"> - Total Number of Homes Treated </t>
    </r>
    <r>
      <rPr>
        <b/>
        <vertAlign val="superscript"/>
        <sz val="10"/>
        <rFont val="Arial"/>
        <family val="2"/>
      </rPr>
      <t>[3]</t>
    </r>
  </si>
  <si>
    <r>
      <rPr>
        <vertAlign val="superscript"/>
        <sz val="10"/>
        <rFont val="Arial"/>
        <family val="2"/>
      </rPr>
      <t>[1]</t>
    </r>
    <r>
      <rPr>
        <sz val="10"/>
        <rFont val="Arial"/>
        <family val="2"/>
      </rPr>
      <t xml:space="preserve">  "Air Sealing / Envelope" may include outlet cover plate gaskets, attic access weatherization, weatherstripping - door, caulking and 
        minor home repairs.  Minor home repairs predominantly are door jamb repair / replacement, door repair, and window putty.</t>
    </r>
  </si>
  <si>
    <r>
      <rPr>
        <vertAlign val="superscript"/>
        <sz val="10"/>
        <rFont val="Arial"/>
        <family val="2"/>
      </rPr>
      <t>[2]</t>
    </r>
    <r>
      <rPr>
        <sz val="10"/>
        <rFont val="Arial"/>
        <family val="2"/>
      </rPr>
      <t xml:space="preserve">  Weatherization may consist of attic insulation, attic access weatherization, weatherstripping - door, caulking, &amp; minor home repairs</t>
    </r>
  </si>
  <si>
    <r>
      <rPr>
        <vertAlign val="superscript"/>
        <sz val="10"/>
        <rFont val="Arial"/>
        <family val="2"/>
      </rPr>
      <t>[6]</t>
    </r>
    <r>
      <rPr>
        <sz val="10"/>
        <rFont val="Arial"/>
        <family val="2"/>
      </rPr>
      <t xml:space="preserve"> Costs exclude support costs that are included in Table 1.</t>
    </r>
  </si>
  <si>
    <r>
      <t xml:space="preserve">kWh </t>
    </r>
    <r>
      <rPr>
        <b/>
        <vertAlign val="superscript"/>
        <sz val="10"/>
        <rFont val="Arial"/>
        <family val="2"/>
      </rPr>
      <t>[5]</t>
    </r>
    <r>
      <rPr>
        <b/>
        <sz val="10"/>
        <rFont val="Arial"/>
        <family val="2"/>
      </rPr>
      <t xml:space="preserve">
(Annual)</t>
    </r>
  </si>
  <si>
    <r>
      <t xml:space="preserve">kW </t>
    </r>
    <r>
      <rPr>
        <b/>
        <vertAlign val="superscript"/>
        <sz val="10"/>
        <rFont val="Arial"/>
        <family val="2"/>
      </rPr>
      <t>[5]</t>
    </r>
    <r>
      <rPr>
        <b/>
        <sz val="10"/>
        <rFont val="Arial"/>
        <family val="2"/>
      </rPr>
      <t xml:space="preserve">
(Annual)</t>
    </r>
  </si>
  <si>
    <r>
      <t xml:space="preserve">Expenses </t>
    </r>
    <r>
      <rPr>
        <b/>
        <vertAlign val="superscript"/>
        <sz val="10"/>
        <rFont val="Arial"/>
        <family val="2"/>
      </rPr>
      <t xml:space="preserve">[6]
</t>
    </r>
    <r>
      <rPr>
        <b/>
        <sz val="10"/>
        <rFont val="Arial"/>
        <family val="2"/>
      </rPr>
      <t xml:space="preserve">($) </t>
    </r>
  </si>
  <si>
    <r>
      <rPr>
        <vertAlign val="superscript"/>
        <sz val="10"/>
        <rFont val="Arial"/>
        <family val="2"/>
      </rPr>
      <t>[3]</t>
    </r>
    <r>
      <rPr>
        <sz val="10"/>
        <rFont val="Arial"/>
        <family val="2"/>
      </rPr>
      <t xml:space="preserve"> SCE's assumptions for treated homes are:
• A “treated home” is defined as an income qualified and assessed home that meets the 3MM Rule by receiving 1) three electric measures, or 2) three gas masures, or 3) combination of any three gas and electric measures, or 4) one or two measures that achieve a minimum of 125 kWh savings, or 5) one or two gas measures meeting the 25 Therm threshold. SCE can offer in-home energy education in all treated homes.
• An income-qualified and assessed home that 1) meets the three measure minimum rule from a gas IOU, and 2) has been assessed for all electric measures with a determination that none are feasible for installation is considered treated by SCE, regardless of whether SCE installs any additional measures. In these homes, SCE can share the cost of in-home energy education with the gas IOU and may count the home as treated.
• An income-qualified and assessed multi-family home that does not receive gas measures, but achieves the 125 kWh threshold through the installation of only CFLs, may be counted as treated and SCE can offer in-home energy education in these homes.
• An income-qualified and assessed home that does not receive any measures from SCE or a gas IOU is not considered treated and SCE cannot offer or incur cost for in-home energy education.</t>
    </r>
  </si>
  <si>
    <r>
      <rPr>
        <vertAlign val="superscript"/>
        <sz val="10"/>
        <rFont val="Arial"/>
        <family val="2"/>
      </rPr>
      <t>[4]</t>
    </r>
    <r>
      <rPr>
        <sz val="10"/>
        <rFont val="Arial"/>
        <family val="2"/>
      </rPr>
      <t xml:space="preserve">  Based on Attachment F of D.12-08-044</t>
    </r>
  </si>
  <si>
    <r>
      <t xml:space="preserve">PY - Recorded </t>
    </r>
    <r>
      <rPr>
        <vertAlign val="superscript"/>
        <sz val="11"/>
        <rFont val="Arial"/>
        <family val="2"/>
      </rPr>
      <t>[1]</t>
    </r>
  </si>
  <si>
    <r>
      <t xml:space="preserve">Program
Year </t>
    </r>
    <r>
      <rPr>
        <vertAlign val="superscript"/>
        <sz val="11"/>
        <rFont val="Arial"/>
        <family val="2"/>
      </rPr>
      <t>[2]</t>
    </r>
    <r>
      <rPr>
        <sz val="11"/>
        <rFont val="Arial"/>
        <family val="2"/>
      </rPr>
      <t xml:space="preserve">
</t>
    </r>
  </si>
  <si>
    <r>
      <t xml:space="preserve">Total 
Resource 
Cost Test </t>
    </r>
    <r>
      <rPr>
        <vertAlign val="superscript"/>
        <sz val="11"/>
        <rFont val="Arial"/>
        <family val="2"/>
      </rPr>
      <t>[3]</t>
    </r>
  </si>
  <si>
    <r>
      <rPr>
        <vertAlign val="superscript"/>
        <sz val="11"/>
        <rFont val="Arial"/>
        <family val="2"/>
      </rPr>
      <t>[2]</t>
    </r>
    <r>
      <rPr>
        <sz val="11"/>
        <rFont val="Arial"/>
        <family val="2"/>
      </rPr>
      <t xml:space="preserve"> Data from prior years have been entered from prior ESA (LIEE) Annual Reports</t>
    </r>
  </si>
  <si>
    <r>
      <rPr>
        <vertAlign val="superscript"/>
        <sz val="11"/>
        <rFont val="Arial"/>
        <family val="2"/>
      </rPr>
      <t>[3]</t>
    </r>
    <r>
      <rPr>
        <sz val="11"/>
        <rFont val="Arial"/>
        <family val="2"/>
      </rPr>
      <t xml:space="preserve"> SCE calculated the Total Resource Cost Test results without non-energy benefits.  
The Commission directed the utilities to measure ESA program cost effectiveness using the Utility Cost Test and the Modified Participant Test with the appropriate non-energy benefits for each in D.01-12-020.</t>
    </r>
  </si>
  <si>
    <r>
      <rPr>
        <vertAlign val="superscript"/>
        <sz val="11"/>
        <rFont val="Arial"/>
        <family val="2"/>
      </rPr>
      <t>[3]</t>
    </r>
    <r>
      <rPr>
        <sz val="11"/>
        <rFont val="Arial"/>
        <family val="2"/>
      </rPr>
      <t xml:space="preserve"> Ineligible &amp; Unwilling homes most typically include homes denied service due to the Modified 3 Measure Minimum Rule.  Other situations are when owners refuse to make required copayments, postponements are requested, owners do not grant approval or submit authorization forms, accounts are not active, homes have been served through another program such as LIHEAP, documents are incomplete/missing, or customers are not interested.</t>
    </r>
  </si>
  <si>
    <r>
      <rPr>
        <vertAlign val="superscript"/>
        <sz val="11"/>
        <rFont val="Arial"/>
        <family val="2"/>
      </rPr>
      <t>[2]</t>
    </r>
    <r>
      <rPr>
        <sz val="11"/>
        <rFont val="Arial"/>
        <family val="2"/>
      </rPr>
      <t xml:space="preserve"> Homes treated since 2002 are reported to track progress toward meeting the 2020 Programmatic Initiative.</t>
    </r>
  </si>
  <si>
    <r>
      <rPr>
        <vertAlign val="superscript"/>
        <sz val="11"/>
        <rFont val="Arial"/>
        <family val="2"/>
      </rPr>
      <t>[1]</t>
    </r>
    <r>
      <rPr>
        <sz val="11"/>
        <rFont val="Arial"/>
        <family val="2"/>
      </rPr>
      <t xml:space="preserve"> Excluding indirect program costs.</t>
    </r>
  </si>
  <si>
    <r>
      <rPr>
        <vertAlign val="superscript"/>
        <sz val="11"/>
        <rFont val="Arial"/>
        <family val="2"/>
      </rPr>
      <t xml:space="preserve">[4] </t>
    </r>
    <r>
      <rPr>
        <sz val="11"/>
        <rFont val="Arial"/>
        <family val="2"/>
      </rPr>
      <t>Based on Attachment F of D.12-08-044.</t>
    </r>
  </si>
  <si>
    <r>
      <t xml:space="preserve">Homes 
Treated </t>
    </r>
    <r>
      <rPr>
        <b/>
        <vertAlign val="superscript"/>
        <sz val="11"/>
        <rFont val="Arial"/>
        <family val="2"/>
      </rPr>
      <t>[2]</t>
    </r>
  </si>
  <si>
    <r>
      <t xml:space="preserve">Ineligible &amp; 
Unwilling </t>
    </r>
    <r>
      <rPr>
        <vertAlign val="superscript"/>
        <sz val="11"/>
        <rFont val="Arial"/>
        <family val="2"/>
      </rPr>
      <t>[3]</t>
    </r>
  </si>
  <si>
    <r>
      <t xml:space="preserve">Estimated Eligible in Current Year </t>
    </r>
    <r>
      <rPr>
        <vertAlign val="superscript"/>
        <sz val="11"/>
        <rFont val="Arial"/>
        <family val="2"/>
      </rPr>
      <t>[4]</t>
    </r>
  </si>
  <si>
    <t>Utility in 
Shared 
Service Territory</t>
  </si>
  <si>
    <r>
      <t xml:space="preserve">County </t>
    </r>
    <r>
      <rPr>
        <b/>
        <vertAlign val="superscript"/>
        <sz val="11"/>
        <rFont val="Arial"/>
        <family val="2"/>
      </rPr>
      <t>[1]</t>
    </r>
  </si>
  <si>
    <t>Community Action Partnership 
of San Bernardino County</t>
  </si>
  <si>
    <t>Environmental Assessment Services
&amp; Education of California</t>
  </si>
  <si>
    <t>Long Beach Community Services 
Development Corp.</t>
  </si>
  <si>
    <r>
      <t xml:space="preserve">Autocell Electronics, Inc. </t>
    </r>
    <r>
      <rPr>
        <vertAlign val="superscript"/>
        <sz val="11"/>
        <rFont val="Arial"/>
        <family val="2"/>
      </rPr>
      <t>[2]</t>
    </r>
  </si>
  <si>
    <r>
      <t xml:space="preserve">Energy Efficiency Resources, Inc. </t>
    </r>
    <r>
      <rPr>
        <vertAlign val="superscript"/>
        <sz val="11"/>
        <rFont val="Arial"/>
        <family val="2"/>
      </rPr>
      <t>[2]</t>
    </r>
  </si>
  <si>
    <r>
      <t xml:space="preserve">Gary's Pool Supplies </t>
    </r>
    <r>
      <rPr>
        <vertAlign val="superscript"/>
        <sz val="11"/>
        <rFont val="Arial"/>
        <family val="2"/>
      </rPr>
      <t>[2]</t>
    </r>
  </si>
  <si>
    <r>
      <t xml:space="preserve">Richard Heath and Associates, Inc. </t>
    </r>
    <r>
      <rPr>
        <vertAlign val="superscript"/>
        <sz val="11"/>
        <rFont val="Arial"/>
        <family val="2"/>
      </rPr>
      <t>[3]</t>
    </r>
  </si>
  <si>
    <r>
      <t xml:space="preserve">SEARS Commercial </t>
    </r>
    <r>
      <rPr>
        <vertAlign val="superscript"/>
        <sz val="11"/>
        <rFont val="Arial"/>
        <family val="2"/>
      </rPr>
      <t>[2]</t>
    </r>
  </si>
  <si>
    <r>
      <t>[1]</t>
    </r>
    <r>
      <rPr>
        <sz val="11"/>
        <rFont val="Arial"/>
        <family val="2"/>
      </rPr>
      <t xml:space="preserve"> Legend for Counties Served</t>
    </r>
  </si>
  <si>
    <r>
      <t>[2]</t>
    </r>
    <r>
      <rPr>
        <sz val="11"/>
        <rFont val="Arial"/>
        <family val="2"/>
      </rPr>
      <t xml:space="preserve"> Appliance Supplier</t>
    </r>
  </si>
  <si>
    <r>
      <t>[3]</t>
    </r>
    <r>
      <rPr>
        <sz val="11"/>
        <rFont val="Arial"/>
        <family val="2"/>
      </rPr>
      <t xml:space="preserve"> Inspections</t>
    </r>
  </si>
  <si>
    <t>Inyo Mono Advocates for 
Community Action</t>
  </si>
  <si>
    <t>Units 
Installed</t>
  </si>
  <si>
    <r>
      <t xml:space="preserve">$/kWh </t>
    </r>
    <r>
      <rPr>
        <vertAlign val="superscript"/>
        <sz val="11"/>
        <rFont val="Arial"/>
        <family val="2"/>
      </rPr>
      <t>[1]</t>
    </r>
  </si>
  <si>
    <t>TOTAL PROGRAM INCLUDING
CARRY FORWARD / 
CARRY BACK</t>
  </si>
  <si>
    <t>Carry Back from Future Years</t>
  </si>
  <si>
    <t>Total 
Authorized</t>
  </si>
  <si>
    <t>(3) Shift of 
Carry Back</t>
  </si>
  <si>
    <t xml:space="preserve">(2) Shift of 
Carry Forward </t>
  </si>
  <si>
    <t>To/From
Year</t>
  </si>
  <si>
    <r>
      <t xml:space="preserve">Total 
Shifted  
Gas/ 
Electric </t>
    </r>
    <r>
      <rPr>
        <b/>
        <vertAlign val="superscript"/>
        <sz val="9"/>
        <rFont val="Arial"/>
        <family val="2"/>
      </rPr>
      <t>[1]</t>
    </r>
  </si>
  <si>
    <r>
      <t xml:space="preserve">Statewide ME&amp;O </t>
    </r>
    <r>
      <rPr>
        <vertAlign val="superscript"/>
        <sz val="9"/>
        <rFont val="Arial"/>
        <family val="2"/>
      </rPr>
      <t>[2]</t>
    </r>
  </si>
  <si>
    <r>
      <t xml:space="preserve">CPUC Energy Division </t>
    </r>
    <r>
      <rPr>
        <vertAlign val="superscript"/>
        <sz val="9"/>
        <rFont val="Arial"/>
        <family val="2"/>
      </rPr>
      <t>[2]</t>
    </r>
  </si>
  <si>
    <r>
      <t xml:space="preserve">Regulatory Compliance </t>
    </r>
    <r>
      <rPr>
        <vertAlign val="superscript"/>
        <sz val="9"/>
        <rFont val="Arial"/>
        <family val="2"/>
      </rPr>
      <t>[2]</t>
    </r>
  </si>
  <si>
    <r>
      <t xml:space="preserve">General Administration </t>
    </r>
    <r>
      <rPr>
        <vertAlign val="superscript"/>
        <sz val="9"/>
        <rFont val="Arial"/>
        <family val="2"/>
      </rPr>
      <t>[2]</t>
    </r>
  </si>
  <si>
    <r>
      <rPr>
        <vertAlign val="superscript"/>
        <sz val="9"/>
        <rFont val="Arial"/>
        <family val="2"/>
      </rPr>
      <t>[2]</t>
    </r>
    <r>
      <rPr>
        <sz val="9"/>
        <rFont val="Arial"/>
        <family val="2"/>
      </rPr>
      <t xml:space="preserve"> Prior written authorization from the Commission is required before the utilities can shift into or out of these categories.</t>
    </r>
  </si>
  <si>
    <r>
      <rPr>
        <vertAlign val="superscript"/>
        <sz val="9"/>
        <rFont val="Arial"/>
        <family val="2"/>
      </rPr>
      <t>[1]</t>
    </r>
    <r>
      <rPr>
        <sz val="9"/>
        <rFont val="Arial"/>
        <family val="2"/>
      </rPr>
      <t xml:space="preserve"> Numbers reported in standard accounting format, with negative amounts displayed in parentheses ($xxx.xx). </t>
    </r>
  </si>
  <si>
    <t>% of 
Authorized
Total</t>
  </si>
  <si>
    <r>
      <t xml:space="preserve">Est. total energy savings from installed CFLs </t>
    </r>
    <r>
      <rPr>
        <b/>
        <vertAlign val="superscript"/>
        <sz val="11"/>
        <rFont val="Arial"/>
        <family val="2"/>
      </rPr>
      <t>[2]</t>
    </r>
  </si>
  <si>
    <r>
      <t xml:space="preserve">AB 1109 Compliant? </t>
    </r>
    <r>
      <rPr>
        <b/>
        <vertAlign val="superscript"/>
        <sz val="10"/>
        <rFont val="Arial"/>
        <family val="2"/>
      </rPr>
      <t>[1]</t>
    </r>
  </si>
  <si>
    <t xml:space="preserve">  </t>
  </si>
  <si>
    <r>
      <rPr>
        <vertAlign val="superscript"/>
        <sz val="11"/>
        <rFont val="Arial"/>
        <family val="2"/>
      </rPr>
      <t xml:space="preserve">[1] </t>
    </r>
    <r>
      <rPr>
        <sz val="11"/>
        <rFont val="Arial"/>
        <family val="2"/>
      </rPr>
      <t xml:space="preserve">Compliant in regards to: 
    1) Do bulbs meet or exceed CEC energy efficiency standatds for general purpose lighting?   
    2) Do all models comply with Europe's RoHS standards on toxicity?     </t>
    </r>
  </si>
  <si>
    <r>
      <t xml:space="preserve">Number of 
customers 
treated </t>
    </r>
    <r>
      <rPr>
        <b/>
        <vertAlign val="superscript"/>
        <sz val="11"/>
        <rFont val="Arial"/>
        <family val="2"/>
      </rPr>
      <t>[1]</t>
    </r>
  </si>
  <si>
    <r>
      <t xml:space="preserve">Program Year </t>
    </r>
    <r>
      <rPr>
        <vertAlign val="superscript"/>
        <sz val="11"/>
        <rFont val="Arial"/>
        <family val="2"/>
      </rPr>
      <t>[1]</t>
    </r>
  </si>
  <si>
    <r>
      <t xml:space="preserve">Program Costs </t>
    </r>
    <r>
      <rPr>
        <vertAlign val="superscript"/>
        <sz val="11"/>
        <rFont val="Arial"/>
        <family val="2"/>
      </rPr>
      <t>[1]</t>
    </r>
  </si>
  <si>
    <r>
      <rPr>
        <vertAlign val="superscript"/>
        <sz val="9"/>
        <rFont val="Arial"/>
        <family val="2"/>
      </rPr>
      <t>[1]</t>
    </r>
    <r>
      <rPr>
        <sz val="9"/>
        <rFont val="Arial"/>
        <family val="2"/>
      </rPr>
      <t xml:space="preserve"> Number of customers treated reflects categorical programs selected by customer.  Please note in some case customer select more than one eligible program for a single account.</t>
    </r>
  </si>
  <si>
    <r>
      <t xml:space="preserve">Number of customers
 Enrolled </t>
    </r>
    <r>
      <rPr>
        <b/>
        <vertAlign val="superscript"/>
        <sz val="11"/>
        <rFont val="Arial"/>
        <family val="2"/>
      </rPr>
      <t>[1]</t>
    </r>
  </si>
  <si>
    <r>
      <rPr>
        <vertAlign val="superscript"/>
        <sz val="10"/>
        <color theme="1"/>
        <rFont val="Arial"/>
        <family val="2"/>
      </rPr>
      <t xml:space="preserve">[1] </t>
    </r>
    <r>
      <rPr>
        <sz val="10"/>
        <rFont val="Arial"/>
        <family val="2"/>
      </rPr>
      <t>Includes customers who were verified as over income, requested to be removed, or did not agree to participate in ESA.</t>
    </r>
  </si>
  <si>
    <r>
      <rPr>
        <vertAlign val="superscript"/>
        <sz val="10"/>
        <rFont val="Arial"/>
        <family val="2"/>
      </rPr>
      <t>[2]</t>
    </r>
    <r>
      <rPr>
        <sz val="10"/>
        <rFont val="Arial"/>
        <family val="2"/>
      </rPr>
      <t xml:space="preserve"> Includes customers who declined to participate in ESA, failed to respond to appointment requests, or missed multiple appointments.</t>
    </r>
  </si>
  <si>
    <r>
      <t xml:space="preserve">Removed
(Verified Ineligible) </t>
    </r>
    <r>
      <rPr>
        <b/>
        <vertAlign val="superscript"/>
        <sz val="10"/>
        <color theme="1"/>
        <rFont val="Arial"/>
        <family val="2"/>
      </rPr>
      <t>[1]</t>
    </r>
  </si>
  <si>
    <r>
      <t xml:space="preserve">Failed and 
Removed </t>
    </r>
    <r>
      <rPr>
        <b/>
        <vertAlign val="superscript"/>
        <sz val="10"/>
        <color theme="1"/>
        <rFont val="Arial"/>
        <family val="2"/>
      </rPr>
      <t>[2]</t>
    </r>
  </si>
  <si>
    <r>
      <t xml:space="preserve">Ineligible </t>
    </r>
    <r>
      <rPr>
        <b/>
        <vertAlign val="superscript"/>
        <sz val="10"/>
        <color theme="1"/>
        <rFont val="Arial"/>
        <family val="2"/>
      </rPr>
      <t>[3]</t>
    </r>
  </si>
  <si>
    <r>
      <t xml:space="preserve">Removed </t>
    </r>
    <r>
      <rPr>
        <b/>
        <vertAlign val="superscript"/>
        <sz val="10"/>
        <color theme="1"/>
        <rFont val="Arial"/>
        <family val="2"/>
      </rPr>
      <t>[4]</t>
    </r>
  </si>
  <si>
    <r>
      <t xml:space="preserve">Average Monthly Gas / Electric Usage </t>
    </r>
    <r>
      <rPr>
        <b/>
        <vertAlign val="superscript"/>
        <sz val="11"/>
        <rFont val="Arial"/>
        <family val="2"/>
      </rPr>
      <t>[1]</t>
    </r>
  </si>
  <si>
    <r>
      <rPr>
        <vertAlign val="superscript"/>
        <sz val="11"/>
        <rFont val="Arial"/>
        <family val="2"/>
      </rPr>
      <t>[1]</t>
    </r>
    <r>
      <rPr>
        <sz val="11"/>
        <rFont val="Arial"/>
        <family val="2"/>
      </rPr>
      <t xml:space="preserve"> Excludes master meter usage.</t>
    </r>
  </si>
  <si>
    <r>
      <rPr>
        <vertAlign val="superscript"/>
        <sz val="11"/>
        <rFont val="Arial"/>
        <family val="2"/>
      </rPr>
      <t>[1]</t>
    </r>
    <r>
      <rPr>
        <sz val="10"/>
        <rFont val="Arial"/>
        <family val="2"/>
      </rPr>
      <t xml:space="preserve"> Excludes master-meter usage.</t>
    </r>
  </si>
  <si>
    <r>
      <rPr>
        <vertAlign val="superscript"/>
        <sz val="11"/>
        <rFont val="Arial"/>
        <family val="2"/>
      </rPr>
      <t>[1]</t>
    </r>
    <r>
      <rPr>
        <sz val="10"/>
        <rFont val="Arial"/>
        <family val="2"/>
      </rPr>
      <t xml:space="preserve"> Rural includes zip codes classified as such according to the Goldsmith modification that was developed to identify small towns and rural areas within large metropolitan counties.</t>
    </r>
  </si>
  <si>
    <r>
      <t>Rural</t>
    </r>
    <r>
      <rPr>
        <b/>
        <vertAlign val="superscript"/>
        <sz val="11"/>
        <rFont val="Arial"/>
        <family val="2"/>
      </rPr>
      <t xml:space="preserve"> [1]</t>
    </r>
  </si>
  <si>
    <t xml:space="preserve">    1 Inyo</t>
  </si>
  <si>
    <t xml:space="preserve">    2 Kern</t>
  </si>
  <si>
    <t xml:space="preserve">    3 Kings</t>
  </si>
  <si>
    <t xml:space="preserve">    4 Los Angeles</t>
  </si>
  <si>
    <t xml:space="preserve">    5 Mono</t>
  </si>
  <si>
    <t>Total Direct Purchases &amp; Installations</t>
  </si>
  <si>
    <r>
      <t xml:space="preserve">Labor </t>
    </r>
    <r>
      <rPr>
        <b/>
        <vertAlign val="superscript"/>
        <sz val="11"/>
        <rFont val="Arial"/>
        <family val="2"/>
      </rPr>
      <t>[1]</t>
    </r>
  </si>
  <si>
    <r>
      <t xml:space="preserve">Non-Labor </t>
    </r>
    <r>
      <rPr>
        <b/>
        <vertAlign val="superscript"/>
        <sz val="11"/>
        <rFont val="Arial"/>
        <family val="2"/>
      </rPr>
      <t>[2]</t>
    </r>
  </si>
  <si>
    <r>
      <t xml:space="preserve">Contract </t>
    </r>
    <r>
      <rPr>
        <b/>
        <vertAlign val="superscript"/>
        <sz val="11"/>
        <rFont val="Arial"/>
        <family val="2"/>
      </rPr>
      <t>[3]</t>
    </r>
  </si>
  <si>
    <r>
      <t>[1]</t>
    </r>
    <r>
      <rPr>
        <sz val="10"/>
        <rFont val="Arial"/>
        <family val="2"/>
      </rPr>
      <t xml:space="preserve"> Labor costs include any internal direct (administrative and/or implementation) costs (indirect costs are a separate line item), burdened by overhead, that represents person hours.</t>
    </r>
  </si>
  <si>
    <r>
      <t>[2]</t>
    </r>
    <r>
      <rPr>
        <sz val="10"/>
        <rFont val="Arial"/>
        <family val="2"/>
      </rPr>
      <t xml:space="preserve"> Non-Labor costs include all direct internal (administrative and/or implementation) costs (indirect costs are given as a separate line item) not covered under labor.</t>
    </r>
  </si>
  <si>
    <r>
      <t>[3]</t>
    </r>
    <r>
      <rPr>
        <sz val="10"/>
        <rFont val="Arial"/>
        <family val="2"/>
      </rPr>
      <t xml:space="preserve"> Contract costs include all outsourced costs (administrative and/or implementation). Contract costs do not need to be further broken out by labor/non-labor. This category includes agency employees.</t>
    </r>
  </si>
  <si>
    <r>
      <t xml:space="preserve">Inter-
Utility </t>
    </r>
    <r>
      <rPr>
        <b/>
        <vertAlign val="superscript"/>
        <sz val="11"/>
        <rFont val="Arial"/>
        <family val="2"/>
      </rPr>
      <t>[1]</t>
    </r>
  </si>
  <si>
    <r>
      <t xml:space="preserve">Intra-
Utility </t>
    </r>
    <r>
      <rPr>
        <b/>
        <vertAlign val="superscript"/>
        <sz val="11"/>
        <rFont val="Arial"/>
        <family val="2"/>
      </rPr>
      <t>[2]</t>
    </r>
  </si>
  <si>
    <r>
      <t xml:space="preserve">Leveraging </t>
    </r>
    <r>
      <rPr>
        <b/>
        <vertAlign val="superscript"/>
        <sz val="11"/>
        <rFont val="Arial"/>
        <family val="2"/>
      </rPr>
      <t>[3]</t>
    </r>
  </si>
  <si>
    <r>
      <t xml:space="preserve">Recertification </t>
    </r>
    <r>
      <rPr>
        <b/>
        <vertAlign val="superscript"/>
        <sz val="10"/>
        <rFont val="Arial"/>
        <family val="2"/>
      </rPr>
      <t>[5]</t>
    </r>
  </si>
  <si>
    <r>
      <t xml:space="preserve">Capitation </t>
    </r>
    <r>
      <rPr>
        <b/>
        <vertAlign val="superscript"/>
        <sz val="11"/>
        <rFont val="Arial"/>
        <family val="2"/>
      </rPr>
      <t>[4]</t>
    </r>
  </si>
  <si>
    <r>
      <t>[1]</t>
    </r>
    <r>
      <rPr>
        <sz val="11"/>
        <rFont val="Arial"/>
        <family val="2"/>
      </rPr>
      <t xml:space="preserve"> Enrollments via data sharing between the IOUs.</t>
    </r>
  </si>
  <si>
    <r>
      <t>[2]</t>
    </r>
    <r>
      <rPr>
        <sz val="11"/>
        <rFont val="Arial"/>
        <family val="2"/>
      </rPr>
      <t xml:space="preserve"> Enrollments via data sharing between departments and/or programs within the utility.  Includes HEAP payment data file from Accounts Payable Dept.</t>
    </r>
  </si>
  <si>
    <r>
      <t>[3]</t>
    </r>
    <r>
      <rPr>
        <sz val="11"/>
        <rFont val="Arial"/>
        <family val="2"/>
      </rPr>
      <t xml:space="preserve"> Enrollments via data sharing with programs outside the IOU that serve low-income customers.</t>
    </r>
  </si>
  <si>
    <r>
      <t xml:space="preserve">[4] </t>
    </r>
    <r>
      <rPr>
        <sz val="11"/>
        <rFont val="Arial"/>
        <family val="2"/>
      </rPr>
      <t>Not including Recertification.</t>
    </r>
  </si>
  <si>
    <r>
      <t xml:space="preserve">[5] </t>
    </r>
    <r>
      <rPr>
        <sz val="11"/>
        <rFont val="Arial"/>
        <family val="2"/>
      </rPr>
      <t>Recertification results are tied to the month initiated.  Therefore, recertification results may be pending due to the time permitted for a participant to respond.</t>
    </r>
  </si>
  <si>
    <r>
      <t>[1]</t>
    </r>
    <r>
      <rPr>
        <sz val="10"/>
        <rFont val="Arial"/>
        <family val="2"/>
      </rPr>
      <t xml:space="preserve"> Includes customers verified as over income or who requested to be de-enrolled.</t>
    </r>
  </si>
  <si>
    <r>
      <t xml:space="preserve">CARE Households
De-Enrolled 
(Verified as 
Ineligible) </t>
    </r>
    <r>
      <rPr>
        <b/>
        <vertAlign val="superscript"/>
        <sz val="10"/>
        <rFont val="Arial"/>
        <family val="2"/>
      </rPr>
      <t>[1]</t>
    </r>
  </si>
  <si>
    <r>
      <t xml:space="preserve">Total Households
De-Enrolled </t>
    </r>
    <r>
      <rPr>
        <b/>
        <vertAlign val="superscript"/>
        <sz val="10"/>
        <rFont val="Arial"/>
        <family val="2"/>
      </rPr>
      <t>[2]</t>
    </r>
  </si>
  <si>
    <t>Note:  Any required corrections/adjustments are reported herein and supersede results reported in prior months and may reflect YTD adjustments.</t>
  </si>
  <si>
    <r>
      <t>[2]</t>
    </r>
    <r>
      <rPr>
        <sz val="10"/>
        <rFont val="Arial"/>
        <family val="2"/>
      </rPr>
      <t xml:space="preserve"> Verification results are tied to the month initiated.  Therefore, verification results may be pending due to the time permitted for a participant to respond.</t>
    </r>
  </si>
  <si>
    <r>
      <t xml:space="preserve">Provided </t>
    </r>
    <r>
      <rPr>
        <b/>
        <vertAlign val="superscript"/>
        <sz val="10"/>
        <rFont val="Arial"/>
        <family val="2"/>
      </rPr>
      <t>[2]</t>
    </r>
  </si>
  <si>
    <r>
      <t xml:space="preserve">Denied </t>
    </r>
    <r>
      <rPr>
        <b/>
        <vertAlign val="superscript"/>
        <sz val="10"/>
        <rFont val="Arial"/>
        <family val="2"/>
      </rPr>
      <t>[4]</t>
    </r>
  </si>
  <si>
    <r>
      <t xml:space="preserve">Pending/Never 
Completed </t>
    </r>
    <r>
      <rPr>
        <b/>
        <vertAlign val="superscript"/>
        <sz val="10"/>
        <rFont val="Arial"/>
        <family val="2"/>
      </rPr>
      <t>[5]</t>
    </r>
  </si>
  <si>
    <r>
      <t xml:space="preserve">Total </t>
    </r>
    <r>
      <rPr>
        <b/>
        <vertAlign val="superscript"/>
        <sz val="10"/>
        <color indexed="8"/>
        <rFont val="Arial"/>
        <family val="2"/>
      </rPr>
      <t>[1]</t>
    </r>
  </si>
  <si>
    <r>
      <t xml:space="preserve">Percentage </t>
    </r>
    <r>
      <rPr>
        <b/>
        <vertAlign val="superscript"/>
        <sz val="10"/>
        <color indexed="8"/>
        <rFont val="Arial"/>
        <family val="2"/>
      </rPr>
      <t>[3]</t>
    </r>
  </si>
  <si>
    <r>
      <t>[1]</t>
    </r>
    <r>
      <rPr>
        <sz val="10"/>
        <rFont val="Arial"/>
        <family val="2"/>
      </rPr>
      <t xml:space="preserve">  Includes sub-metered customers.</t>
    </r>
  </si>
  <si>
    <r>
      <t>[2]</t>
    </r>
    <r>
      <rPr>
        <sz val="10"/>
        <rFont val="Arial"/>
        <family val="2"/>
      </rPr>
      <t xml:space="preserve">  Includes number of applications SCE provided for all direct mailing campaigns, customer calls made to the call center, and other outreach methods. Because there are other means by which customers obtain applications which are not counted, this number is only an approximation.</t>
    </r>
  </si>
  <si>
    <r>
      <t xml:space="preserve">[3]  </t>
    </r>
    <r>
      <rPr>
        <sz val="10"/>
        <rFont val="Arial"/>
        <family val="2"/>
      </rPr>
      <t>Percent of received applications.</t>
    </r>
  </si>
  <si>
    <r>
      <t xml:space="preserve">[4]  </t>
    </r>
    <r>
      <rPr>
        <sz val="10"/>
        <rFont val="Arial"/>
        <family val="2"/>
      </rPr>
      <t xml:space="preserve">Includes all applications received and not approved. </t>
    </r>
  </si>
  <si>
    <r>
      <t xml:space="preserve">[5]  </t>
    </r>
    <r>
      <rPr>
        <sz val="10"/>
        <rFont val="Arial"/>
        <family val="2"/>
      </rPr>
      <t>Includes pending recertification responses.</t>
    </r>
  </si>
  <si>
    <r>
      <t>[1]</t>
    </r>
    <r>
      <rPr>
        <sz val="10"/>
        <rFont val="Arial"/>
        <family val="2"/>
      </rPr>
      <t xml:space="preserve"> Recertification results are tied to the month initiated.  Therefore, recertification results may be pending due to the time permitted for a participant to respond.</t>
    </r>
  </si>
  <si>
    <r>
      <t xml:space="preserve">Participants 
Dropped </t>
    </r>
    <r>
      <rPr>
        <b/>
        <vertAlign val="superscript"/>
        <sz val="10"/>
        <rFont val="Arial"/>
        <family val="2"/>
      </rPr>
      <t>[1]</t>
    </r>
  </si>
  <si>
    <r>
      <t xml:space="preserve">Contractor Name </t>
    </r>
    <r>
      <rPr>
        <b/>
        <vertAlign val="superscript"/>
        <sz val="10"/>
        <rFont val="Arial"/>
        <family val="2"/>
      </rPr>
      <t>[1]</t>
    </r>
  </si>
  <si>
    <r>
      <t xml:space="preserve">WMDVBE </t>
    </r>
    <r>
      <rPr>
        <b/>
        <vertAlign val="superscript"/>
        <sz val="10"/>
        <rFont val="Arial"/>
        <family val="2"/>
      </rPr>
      <t>[2]</t>
    </r>
  </si>
  <si>
    <r>
      <t xml:space="preserve">Enrollments </t>
    </r>
    <r>
      <rPr>
        <b/>
        <vertAlign val="superscript"/>
        <sz val="10"/>
        <rFont val="Arial"/>
        <family val="2"/>
      </rPr>
      <t>[3]</t>
    </r>
  </si>
  <si>
    <r>
      <t>[1]</t>
    </r>
    <r>
      <rPr>
        <sz val="10"/>
        <rFont val="Arial"/>
        <family val="2"/>
      </rPr>
      <t xml:space="preserve"> All capitation contractors with current contracts are listed regardless of whether they have signed up customers or submitted invoices this year.</t>
    </r>
  </si>
  <si>
    <r>
      <t>[2]</t>
    </r>
    <r>
      <rPr>
        <sz val="10"/>
        <rFont val="Arial"/>
        <family val="2"/>
      </rPr>
      <t xml:space="preserve"> WMDVBE status based on verbal confrimation from agency.  No status (blanks) applied for agencies that were unable to be reached.</t>
    </r>
  </si>
  <si>
    <r>
      <t>[3]</t>
    </r>
    <r>
      <rPr>
        <sz val="10"/>
        <rFont val="Arial"/>
        <family val="2"/>
      </rPr>
      <t xml:space="preserve"> Numbers reflect customers that have been placed on the rate YTD. Capitation payments may lag by a month or more depending on when SCE is invoiced by the contractors.</t>
    </r>
  </si>
  <si>
    <r>
      <t xml:space="preserve">% Change </t>
    </r>
    <r>
      <rPr>
        <b/>
        <vertAlign val="superscript"/>
        <sz val="10"/>
        <rFont val="Arial"/>
        <family val="2"/>
      </rPr>
      <t>[1]</t>
    </r>
  </si>
  <si>
    <r>
      <t xml:space="preserve">CARE </t>
    </r>
    <r>
      <rPr>
        <vertAlign val="superscript"/>
        <sz val="10"/>
        <rFont val="Arial"/>
        <family val="2"/>
      </rPr>
      <t>[2]</t>
    </r>
  </si>
  <si>
    <r>
      <rPr>
        <vertAlign val="superscript"/>
        <sz val="11"/>
        <rFont val="Arial"/>
        <family val="2"/>
      </rPr>
      <t>[2]</t>
    </r>
    <r>
      <rPr>
        <sz val="10"/>
        <rFont val="Arial"/>
        <family val="2"/>
      </rPr>
      <t xml:space="preserve"> After CARE Discount.</t>
    </r>
  </si>
  <si>
    <r>
      <t xml:space="preserve">Residential </t>
    </r>
    <r>
      <rPr>
        <vertAlign val="superscript"/>
        <sz val="10"/>
        <color indexed="8"/>
        <rFont val="Arial"/>
        <family val="2"/>
      </rPr>
      <t>[1]</t>
    </r>
  </si>
  <si>
    <r>
      <t>[1]</t>
    </r>
    <r>
      <rPr>
        <sz val="11"/>
        <rFont val="Arial"/>
        <family val="2"/>
      </rPr>
      <t xml:space="preserve"> Excludes CARE customers</t>
    </r>
  </si>
  <si>
    <r>
      <t xml:space="preserve">Entity </t>
    </r>
    <r>
      <rPr>
        <b/>
        <vertAlign val="superscript"/>
        <sz val="10"/>
        <color indexed="8"/>
        <rFont val="Arial"/>
        <family val="2"/>
      </rPr>
      <t>[1]</t>
    </r>
  </si>
  <si>
    <r>
      <t xml:space="preserve">Interdepartmental </t>
    </r>
    <r>
      <rPr>
        <vertAlign val="superscript"/>
        <sz val="10"/>
        <color indexed="8"/>
        <rFont val="Arial"/>
        <family val="2"/>
      </rPr>
      <t>[2]</t>
    </r>
  </si>
  <si>
    <r>
      <t>[2]</t>
    </r>
    <r>
      <rPr>
        <sz val="11"/>
        <rFont val="Arial"/>
        <family val="2"/>
      </rPr>
      <t xml:space="preserve"> Electricity supplied for Edison-owned water &amp; gas operations on Santa Catalina Island</t>
    </r>
  </si>
  <si>
    <t>SoCalGas</t>
  </si>
  <si>
    <t>Program Year 2014</t>
  </si>
  <si>
    <t>Total 
Shifted</t>
  </si>
  <si>
    <t>% of Homes Treated</t>
  </si>
  <si>
    <t>Envelope &amp; Air Sealing - Mobile Home 9</t>
  </si>
  <si>
    <t>Envelope &amp; Air Sealing - Mobile Home 10</t>
  </si>
  <si>
    <t>Envelope &amp; Air Sealing - Mobile Home 13</t>
  </si>
  <si>
    <t>Envelope &amp; Air Sealing - Mobile Home 14</t>
  </si>
  <si>
    <t>Envelope &amp; Air Sealing - Mobile Home 15</t>
  </si>
  <si>
    <t>Envelope &amp; Air Sealing - Mobile Home 16</t>
  </si>
  <si>
    <r>
      <rPr>
        <vertAlign val="superscript"/>
        <sz val="11"/>
        <rFont val="Arial"/>
        <family val="2"/>
      </rPr>
      <t>[3]</t>
    </r>
    <r>
      <rPr>
        <sz val="10"/>
        <rFont val="Arial"/>
        <family val="2"/>
      </rPr>
      <t xml:space="preserve"> Does not include submetered customers.</t>
    </r>
  </si>
  <si>
    <r>
      <t xml:space="preserve">Residential Non-CARE vs. CARE Customers </t>
    </r>
    <r>
      <rPr>
        <b/>
        <vertAlign val="superscript"/>
        <sz val="11"/>
        <rFont val="Arial"/>
        <family val="2"/>
      </rPr>
      <t>[1]  [3]</t>
    </r>
  </si>
  <si>
    <r>
      <t xml:space="preserve">Residential Non-CARE vs. CARE Customers </t>
    </r>
    <r>
      <rPr>
        <b/>
        <vertAlign val="superscript"/>
        <sz val="11"/>
        <rFont val="Arial"/>
        <family val="2"/>
      </rPr>
      <t>[3]</t>
    </r>
  </si>
  <si>
    <r>
      <t>[1]</t>
    </r>
    <r>
      <rPr>
        <sz val="10"/>
        <rFont val="Arial"/>
        <family val="2"/>
      </rPr>
      <t xml:space="preserve"> Includes all entities with activity in 2014</t>
    </r>
  </si>
  <si>
    <t>SOUTHEAST CITIES SERVICE CTR.</t>
  </si>
  <si>
    <t>NEW HORIZONS CAREGIVERS GROUP</t>
  </si>
  <si>
    <t>DISABLED RESOURCES CTR, INC</t>
  </si>
  <si>
    <t>CHRIST UNITY CENTER</t>
  </si>
  <si>
    <t>CHINO NEIGHBORHOOD HOUSE</t>
  </si>
  <si>
    <t>ANTELOPE VLY BOYS &amp; GIRLS CLUB</t>
  </si>
  <si>
    <t>Verification</t>
  </si>
  <si>
    <t>Recertification</t>
  </si>
  <si>
    <t>Internal Data Share (e.g., ESA, Energy Assistance Fund [EAF])</t>
  </si>
  <si>
    <t>General Outreach  (e.g., community events)</t>
  </si>
  <si>
    <t>External Data Share (Energy &amp; Water IOUs)</t>
  </si>
  <si>
    <t>Direct Mail (mail application annually to non-CARE customers)</t>
  </si>
  <si>
    <t>Customer Internet Enrollment</t>
  </si>
  <si>
    <t>Call Center - Application Mailed to Customer</t>
  </si>
  <si>
    <t>Call Center - Internet Enrollment</t>
  </si>
  <si>
    <t>Initial Enrollment Channel Unavailable</t>
  </si>
  <si>
    <t xml:space="preserve">Total </t>
  </si>
  <si>
    <t xml:space="preserve">Income </t>
  </si>
  <si>
    <t xml:space="preserve">Categorical </t>
  </si>
  <si>
    <t>Eligibility</t>
  </si>
  <si>
    <t>Enrollment Channel</t>
  </si>
  <si>
    <t>2014 De-enrolled and Ineligible Verifications - Initial Enrollment</t>
  </si>
  <si>
    <t>2014 Successful Verifications - Initial Enrollment</t>
  </si>
  <si>
    <t>Tuolumne</t>
  </si>
  <si>
    <t>Sandiego</t>
  </si>
  <si>
    <r>
      <t xml:space="preserve">Household Income Exceeds Allowable Limits </t>
    </r>
    <r>
      <rPr>
        <b/>
        <vertAlign val="superscript"/>
        <sz val="10"/>
        <rFont val="Arial"/>
        <family val="2"/>
      </rPr>
      <t>[1]</t>
    </r>
  </si>
  <si>
    <r>
      <t xml:space="preserve"> Ineligible Dwelling - Prior Program Participation </t>
    </r>
    <r>
      <rPr>
        <b/>
        <vertAlign val="superscript"/>
        <sz val="10"/>
        <rFont val="Arial"/>
        <family val="2"/>
      </rPr>
      <t>[1]</t>
    </r>
    <r>
      <rPr>
        <b/>
        <sz val="10"/>
        <color rgb="FF00B050"/>
        <rFont val="Arial"/>
        <family val="2"/>
      </rPr>
      <t xml:space="preserve"> </t>
    </r>
  </si>
  <si>
    <t>Purchased but un-used inventory is excluded from calculations</t>
  </si>
  <si>
    <r>
      <t xml:space="preserve">M&amp;E Studies </t>
    </r>
    <r>
      <rPr>
        <vertAlign val="superscript"/>
        <sz val="9"/>
        <rFont val="Arial"/>
        <family val="2"/>
      </rPr>
      <t xml:space="preserve">[2] </t>
    </r>
  </si>
  <si>
    <t>Net
Adjusted
(K-T)</t>
  </si>
  <si>
    <t xml:space="preserve">Carry Forward from Prior Years $x,xxx,xxx </t>
  </si>
  <si>
    <t>2015 De-enrolled and Ineligible Verifications - Initial Enrollment</t>
  </si>
  <si>
    <t>2015 Successful Verifications - Initial Enrollment</t>
  </si>
  <si>
    <t>Budget - Top Section</t>
  </si>
  <si>
    <r>
      <t xml:space="preserve"># Eligible Homes to be Treated in 2015 </t>
    </r>
    <r>
      <rPr>
        <b/>
        <vertAlign val="superscript"/>
        <sz val="10"/>
        <rFont val="Arial"/>
        <family val="2"/>
      </rPr>
      <t>[4]</t>
    </r>
  </si>
  <si>
    <t xml:space="preserve"> - Multi-Family Homes Treated</t>
  </si>
  <si>
    <t>Coordination Type [1]</t>
  </si>
  <si>
    <t>Amount of Dollars Saved [2]</t>
  </si>
  <si>
    <t>Amount of Energy Savings [3]</t>
  </si>
  <si>
    <t>Other Measureable Benefits [3]</t>
  </si>
  <si>
    <t>Enrollments Resulting from Leveraging Effort [4]</t>
  </si>
  <si>
    <t>Methodology [5]</t>
  </si>
  <si>
    <t>G.A. shares with SCE low income leads of homes on which they intend to install solar panels.  SCE ensures those homes have been or will be enrolled in ESA.</t>
  </si>
  <si>
    <t>Y</t>
  </si>
  <si>
    <t>N</t>
  </si>
  <si>
    <t>Generates awareness.  Customers are then free to enroll in programs via multiple existing enrollment channels.  Unable to track uniquely.</t>
  </si>
  <si>
    <t>This combination likely enhanced perceived value of both programs to potential participants when being asked to participate.</t>
  </si>
  <si>
    <t>Envelope &amp; Air Sealing - Multi Family 16</t>
  </si>
  <si>
    <t>[2] Dollars spent on these Add Back Measures</t>
  </si>
  <si>
    <t>[3] All measures provide energy savings by upgrading existing equipment or in the case of evaporative coolers are installed in homes with functional air conditioners to provide an alternative to operating the existing air conditioners on all but the most humid days.</t>
  </si>
  <si>
    <t xml:space="preserve">[3] Central A/C Service added back by Commission policy in D.12-08-044 Ordering Paragraph 52.     
All other measures are add-backs based on cost-effectiveness results below 0.25 ratio for both the TRC and MPT tests in 2012 per D.12-08-044. These measures were “added back” by the Commission in Ordering Paragraphs 41 (Envelope &amp; Air Sealing), 45 (Central AC), 46 (Room AC), 48 (Heat Pumps). </t>
  </si>
  <si>
    <t>[1] Employed cost effectiveness formulas from 2012-2014 program cycle, and kWh/kW savings estimates from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</si>
  <si>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t>[2]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</si>
  <si>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r>
      <t xml:space="preserve">Per Measure 
Electric 
Impact - 
Average 
(kWh) </t>
    </r>
    <r>
      <rPr>
        <b/>
        <vertAlign val="superscript"/>
        <sz val="11"/>
        <rFont val="Arial"/>
        <family val="2"/>
      </rPr>
      <t>[2]</t>
    </r>
  </si>
  <si>
    <r>
      <t xml:space="preserve">Effective 
Useful 
Life 
(EUL) </t>
    </r>
    <r>
      <rPr>
        <b/>
        <vertAlign val="superscript"/>
        <sz val="11"/>
        <rFont val="Arial"/>
        <family val="2"/>
      </rPr>
      <t>[2]</t>
    </r>
  </si>
  <si>
    <t>[1] Net Present Values of Lifecycle Bill Savings</t>
  </si>
  <si>
    <t>Other (specify)</t>
  </si>
  <si>
    <t>[3]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</si>
  <si>
    <r>
      <t xml:space="preserve">Program Lifecycle Bill Savings </t>
    </r>
    <r>
      <rPr>
        <vertAlign val="superscript"/>
        <sz val="11"/>
        <rFont val="Arial"/>
        <family val="2"/>
      </rPr>
      <t>[2] [3]</t>
    </r>
  </si>
  <si>
    <r>
      <t xml:space="preserve">Per Home Average Lifecycle Bill Savings </t>
    </r>
    <r>
      <rPr>
        <vertAlign val="superscript"/>
        <sz val="11"/>
        <rFont val="Arial"/>
        <family val="2"/>
      </rPr>
      <t>[2] [3]</t>
    </r>
  </si>
  <si>
    <t>[1] Report activity for last 3 years.  Data from prior years have been entered from prior ESA (LIEE) Annual Reports.</t>
  </si>
  <si>
    <t>[2] Net Present Values of Program Costs and Lifecycle Bill Savings</t>
  </si>
  <si>
    <t>ALPHA ENTERPRISES</t>
  </si>
  <si>
    <t>BETHEL BAPTIST CHURCH</t>
  </si>
  <si>
    <t>CAREGIVERS VOLUNTEERS ELDERLY</t>
  </si>
  <si>
    <t>CITRUS VALLEY HEALTH PARTNERS</t>
  </si>
  <si>
    <t>COMM CENTER AT TIERRA DEL SOL</t>
  </si>
  <si>
    <t>FAIR HOUSING COUNCIL RIVERSIDE</t>
  </si>
  <si>
    <t>FAMILY SERVICE ASSOCIATION</t>
  </si>
  <si>
    <t>HEART OF COMPASSION</t>
  </si>
  <si>
    <t>KINGS CTY COMMISSION ON AGING</t>
  </si>
  <si>
    <t>LIGHTHOUSE LEARNING RES CTR</t>
  </si>
  <si>
    <t>LUTHERAN SOCIAL SVC OF SO CAL</t>
  </si>
  <si>
    <t>MENTAL HEALTH ASSOCIATION</t>
  </si>
  <si>
    <t>NEW GREATER CIR. MISSION, INC</t>
  </si>
  <si>
    <t>ONEOC</t>
  </si>
  <si>
    <t>OXNARD/HUENEME SALVATION ARMY</t>
  </si>
  <si>
    <t>PACIFIC PRIDE FOUNDATION</t>
  </si>
  <si>
    <t>PAVING THE WAY FOUNDATION</t>
  </si>
  <si>
    <t>REACH OUT 29</t>
  </si>
  <si>
    <t>SALVATION ARMY SANTA FE SPGS</t>
  </si>
  <si>
    <t>SENIOR ADVOCATES OF THE DESERT</t>
  </si>
  <si>
    <t>SMILES FOR SENIORS FOUND.</t>
  </si>
  <si>
    <t>SOUTHEAST COMMUNITY DEVELOPMEN</t>
  </si>
  <si>
    <t>SPECIAL SVC FOR GROUPS</t>
  </si>
  <si>
    <t>THE CAMBODIAN FAMILY</t>
  </si>
  <si>
    <t>UNITED CAMBODIAN COMMUNITY INC</t>
  </si>
  <si>
    <t>VICTOR VALLEY COMM SVC COUNCIL</t>
  </si>
  <si>
    <t>VIETNAMESE COMMUNITY OF OC INC</t>
  </si>
  <si>
    <r>
      <t xml:space="preserve">American Electric Supply, Inc. </t>
    </r>
    <r>
      <rPr>
        <vertAlign val="superscript"/>
        <sz val="11"/>
        <rFont val="Arial"/>
        <family val="2"/>
      </rPr>
      <t>[2]</t>
    </r>
  </si>
  <si>
    <r>
      <t xml:space="preserve">Ferguson Enterprises </t>
    </r>
    <r>
      <rPr>
        <vertAlign val="superscript"/>
        <sz val="11"/>
        <rFont val="Arial"/>
        <family val="2"/>
      </rPr>
      <t>[2]</t>
    </r>
  </si>
  <si>
    <t>1, 5</t>
  </si>
  <si>
    <t>7, 8</t>
  </si>
  <si>
    <t>2, 4, 8, 10, 11</t>
  </si>
  <si>
    <t>2, 3, 4, 8, 10, 11, 12</t>
  </si>
  <si>
    <t>1, 2, 4, 6, 8</t>
  </si>
  <si>
    <r>
      <rPr>
        <vertAlign val="superscript"/>
        <sz val="11"/>
        <rFont val="Arial"/>
        <family val="2"/>
      </rPr>
      <t>[2]</t>
    </r>
    <r>
      <rPr>
        <sz val="11"/>
        <rFont val="Arial"/>
        <family val="2"/>
      </rPr>
      <t xml:space="preserve">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r>
  </si>
  <si>
    <r>
      <t>Ratio of Benefits Over Costs</t>
    </r>
    <r>
      <rPr>
        <b/>
        <vertAlign val="superscript"/>
        <sz val="11"/>
        <rFont val="Arial"/>
        <family val="2"/>
      </rPr>
      <t xml:space="preserve"> [1]</t>
    </r>
  </si>
  <si>
    <r>
      <t xml:space="preserve">Budget Impact of "Add Back" </t>
    </r>
    <r>
      <rPr>
        <b/>
        <vertAlign val="superscript"/>
        <sz val="11"/>
        <rFont val="Arial"/>
        <family val="2"/>
      </rPr>
      <t>[2]</t>
    </r>
  </si>
  <si>
    <r>
      <t xml:space="preserve">Energy Savings Impact
(kWh Annual) </t>
    </r>
    <r>
      <rPr>
        <b/>
        <vertAlign val="superscript"/>
        <sz val="11"/>
        <rFont val="Arial"/>
        <family val="2"/>
      </rPr>
      <t>[3]</t>
    </r>
  </si>
  <si>
    <t xml:space="preserve">-     </t>
  </si>
  <si>
    <t>Households Requested to Verify</t>
  </si>
  <si>
    <r>
      <rPr>
        <vertAlign val="superscript"/>
        <sz val="10"/>
        <color theme="1"/>
        <rFont val="Arial"/>
        <family val="2"/>
      </rPr>
      <t>[3]</t>
    </r>
    <r>
      <rPr>
        <sz val="10"/>
        <rFont val="Arial"/>
        <family val="2"/>
      </rPr>
      <t xml:space="preserve"> Includes customers who previously participated, did not meet the three-measure minimum, landlord refused, etc.</t>
    </r>
  </si>
  <si>
    <r>
      <rPr>
        <vertAlign val="superscript"/>
        <sz val="10"/>
        <color theme="1"/>
        <rFont val="Arial"/>
        <family val="2"/>
      </rPr>
      <t>[4]</t>
    </r>
    <r>
      <rPr>
        <sz val="10"/>
        <rFont val="Arial"/>
        <family val="2"/>
      </rPr>
      <t xml:space="preserve"> Customers removed for exceeding 600% of baseline.</t>
    </r>
  </si>
  <si>
    <r>
      <rPr>
        <vertAlign val="superscript"/>
        <sz val="10"/>
        <rFont val="Arial"/>
        <family val="2"/>
      </rPr>
      <t>[5]</t>
    </r>
    <r>
      <rPr>
        <sz val="10"/>
        <rFont val="Arial"/>
        <family val="2"/>
      </rPr>
      <t xml:space="preserve"> Some High Usage accounts refered to ESA Program were Income Verified in previous year.</t>
    </r>
  </si>
  <si>
    <t>Stage 3 - Usage Monitoring</t>
  </si>
  <si>
    <r>
      <t>Income Verified and Referred to ESA</t>
    </r>
    <r>
      <rPr>
        <b/>
        <vertAlign val="superscript"/>
        <sz val="10"/>
        <color theme="1"/>
        <rFont val="Arial"/>
        <family val="2"/>
      </rPr>
      <t xml:space="preserve"> [5]</t>
    </r>
  </si>
  <si>
    <r>
      <t xml:space="preserve">Unknown </t>
    </r>
    <r>
      <rPr>
        <b/>
        <vertAlign val="superscript"/>
        <sz val="11"/>
        <color theme="1"/>
        <rFont val="Calibri"/>
        <family val="2"/>
        <scheme val="minor"/>
      </rPr>
      <t>[1]</t>
    </r>
  </si>
  <si>
    <r>
      <rPr>
        <vertAlign val="superscript"/>
        <sz val="11"/>
        <color theme="1"/>
        <rFont val="Calibri"/>
        <family val="2"/>
        <scheme val="minor"/>
      </rPr>
      <t>[1]</t>
    </r>
    <r>
      <rPr>
        <sz val="11"/>
        <color theme="1"/>
        <rFont val="Calibri"/>
        <family val="2"/>
        <scheme val="minor"/>
      </rPr>
      <t xml:space="preserve"> Eligibility basis often is unknown when enrollment occurs through data sharing</t>
    </r>
  </si>
  <si>
    <r>
      <rPr>
        <vertAlign val="superscript"/>
        <sz val="10"/>
        <rFont val="Arial"/>
        <family val="2"/>
      </rPr>
      <t>[5]</t>
    </r>
    <r>
      <rPr>
        <sz val="10"/>
        <rFont val="Arial"/>
        <family val="2"/>
      </rPr>
      <t xml:space="preserve">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2012 - 2014, filed May 16, 2011.</t>
    </r>
  </si>
  <si>
    <t/>
  </si>
  <si>
    <t>ARMENIAN RELIEF SOCIETY</t>
  </si>
  <si>
    <t>BOYS &amp; GIRLS CLUB OF STANTON</t>
  </si>
  <si>
    <t>C.O.R. COMM DEVELOPMENT CORP</t>
  </si>
  <si>
    <t>CITIHOUSING REAL ESTATE SERVIC</t>
  </si>
  <si>
    <t>CITY IMPACT</t>
  </si>
  <si>
    <t>CROSS CONNEXTION</t>
  </si>
  <si>
    <t>FAITH TEMPLE CHURCH</t>
  </si>
  <si>
    <t>HI DESRT. TRANS. LIVNG. CONN.</t>
  </si>
  <si>
    <t>HOLLON MARKETING SYSTEMS</t>
  </si>
  <si>
    <t>HOME OF NEIGHBORLY SERVICE</t>
  </si>
  <si>
    <t>HOUSING AUTH.-SAN BUENAVENTURA</t>
  </si>
  <si>
    <t>KIDS COME FIRST</t>
  </si>
  <si>
    <t>KOREAN CHURCHES COMM DEV- KCCD</t>
  </si>
  <si>
    <t>KOREAN COMMUNTY SERVICES</t>
  </si>
  <si>
    <t>LA COUNTY HOUSING AUTHORITY</t>
  </si>
  <si>
    <t>LEAGUE OF CALIF HOMEOWNERS</t>
  </si>
  <si>
    <t>MENIFEE VALLEY CHAMBER</t>
  </si>
  <si>
    <t>OMIDMULTICULTURAL INST FOR DEV</t>
  </si>
  <si>
    <t>SALVATION ARMY VISALIA CORPS</t>
  </si>
  <si>
    <t>SENIOR SERVICES OF I.W.V.</t>
  </si>
  <si>
    <t>SRCC/MCC</t>
  </si>
  <si>
    <t>ST JOHN OF GOD HEALTH CARE SER</t>
  </si>
  <si>
    <t>ST JOSEPH CHURCH</t>
  </si>
  <si>
    <t>ST VINCENT DE PAUL</t>
  </si>
  <si>
    <t>XFINITI SOLUTIONS, LLC</t>
  </si>
  <si>
    <t>2013 Successful Verifications - Initial Enrollment</t>
  </si>
  <si>
    <t>2013 De-enrolled and Ineligible Verifications - Initial Enrollment</t>
  </si>
  <si>
    <t>2016 Successful Verifications - Initial Enrollment</t>
  </si>
  <si>
    <t>2016 De-enrolled and Ineligible Verifications - Initial Enrollment</t>
  </si>
  <si>
    <t>Welcome Kit: 53,412 postcards mailed to new and transferring CARE and non-CARE customers. Leads customers to Web page where financial assistance programs (e.g.: ESA) are featured.</t>
  </si>
  <si>
    <t>&lt; $24,035</t>
  </si>
  <si>
    <t>~275,000 welcome emails to new and transferring CARE and non-CARE customers.  Leads customers to Web page where financial assistance programs (e.g.: ESA) are featured.</t>
  </si>
  <si>
    <t>Bill Onsert:  Article on resources to help reduce your bill provided to ~4.1 million customers, and included ESA.</t>
  </si>
  <si>
    <r>
      <t>[5]  All savings are calculated based on the “PY2011 Energy Savings Assistance Program Impact Evaluation Final Report, August 30, 2013", when data are available, and other sources as described in Attachment A-2 of SCE's Testimony in Support of Application for Approval of Low Income Programs and Budgets for Program Years 2015 - 2017, filed November 18, 2014</t>
    </r>
    <r>
      <rPr>
        <sz val="11"/>
        <rFont val="Arial"/>
        <family val="2"/>
      </rPr>
      <t>.</t>
    </r>
  </si>
  <si>
    <r>
      <t xml:space="preserve">PY 2016 Energy Savings Assistance and CARE Programs Annual Report </t>
    </r>
    <r>
      <rPr>
        <b/>
        <sz val="11"/>
        <color rgb="FFFF0000"/>
        <rFont val="Arial"/>
        <family val="2"/>
      </rPr>
      <t xml:space="preserve"> </t>
    </r>
    <r>
      <rPr>
        <b/>
        <sz val="11"/>
        <rFont val="Arial"/>
        <family val="2"/>
      </rPr>
      <t xml:space="preserve">
ESA Table 13
Categorical and Other Enrollment
Southern California Edison</t>
    </r>
  </si>
  <si>
    <t>Silicon Valley Foundation</t>
  </si>
  <si>
    <t>2016 Annual 
Expenditures</t>
  </si>
  <si>
    <t>1, 2, 4, 6, 7</t>
  </si>
  <si>
    <r>
      <rPr>
        <vertAlign val="superscript"/>
        <sz val="11"/>
        <rFont val="Arial"/>
        <family val="2"/>
      </rPr>
      <t>[1]</t>
    </r>
    <r>
      <rPr>
        <sz val="11"/>
        <rFont val="Arial"/>
        <family val="2"/>
      </rPr>
      <t xml:space="preserve"> Leveraging, Interdepartmental integration, Program Coordination, Data Sharing, ME&amp;O, etc.</t>
    </r>
  </si>
  <si>
    <r>
      <rPr>
        <vertAlign val="superscript"/>
        <sz val="11"/>
        <rFont val="Arial"/>
        <family val="2"/>
      </rPr>
      <t>[2]</t>
    </r>
    <r>
      <rPr>
        <sz val="11"/>
        <rFont val="Arial"/>
        <family val="2"/>
      </rPr>
      <t xml:space="preserve"> Leveraging and Integration efforts are measurable and quantifiable in terms of dollars saved by the IOU (Shared/contributed/donated resources, shared marketing materials, shared information technology, shared programmatic infrastructure, among others are just some examples of cost and/or resource savings to the IOU).
In 2016 SCE spent approximately $12 per Treated lead through marketing and outreach efforts.   a) G.A.: 86 homes x $12 per home = $1,032.  b) 30,259 Treated homes through other IOUs' ESA/low income programs at $12 per saved lead = $363,108.
In 2016 SCE spent on average $0.45 for each piece of collateral.  c)  53,412 Welcome Kits x $0.45 per piece = $24,035.  d) 275,000 Welcome Emails x $0.45 = $123,750.  e) 4.1 million Onserts x $0.45 = $1,845,000.
Amount of Dollars Saved are reported as Less Than (&lt;) for instances in which the marketing effort did not focus on ESA, and therefore likely had less impact on the recipients than an ESA-specific mailer (at $0.45 each) would have had.</t>
    </r>
  </si>
  <si>
    <r>
      <rPr>
        <vertAlign val="superscript"/>
        <sz val="11"/>
        <rFont val="Arial"/>
        <family val="2"/>
      </rPr>
      <t>[3]</t>
    </r>
    <r>
      <rPr>
        <sz val="11"/>
        <rFont val="Arial"/>
        <family val="2"/>
      </rPr>
      <t xml:space="preserve"> Energy savings/benefits. Leveraging efforts are measurable and quantifiable in terms of home energy benefits/ savings to the eligible households.
Average kWh saved per Treated home in PY2016 is 667 kWh as calculated from ESA Table 2 of this report:  27,408,976 kWh / 41,070 treated homes = 667 kWh/home.  1,592 ESA Homes by CMHP Contractor x 667 kWh/Home = 1,061,864 kWh.</t>
    </r>
  </si>
  <si>
    <r>
      <rPr>
        <vertAlign val="superscript"/>
        <sz val="11"/>
        <rFont val="Arial"/>
        <family val="2"/>
      </rPr>
      <t>[4]</t>
    </r>
    <r>
      <rPr>
        <sz val="11"/>
        <rFont val="Arial"/>
        <family val="2"/>
      </rPr>
      <t xml:space="preserve"> Enrollment increases. Leveraging efforts are measurable and quantifiable in terms of program enrollment increases and/or customers served.</t>
    </r>
  </si>
  <si>
    <t>2016 Program Total</t>
  </si>
  <si>
    <r>
      <t>PY 2016 Energy Savings Assistance and CARE Programs Annual Report</t>
    </r>
    <r>
      <rPr>
        <b/>
        <sz val="11"/>
        <rFont val="Arial"/>
        <family val="2"/>
      </rPr>
      <t xml:space="preserve">
ESA Table 1 
ESA Overall Program Expenses
Southern California Edison                                                                                                                                                                                                                                     </t>
    </r>
  </si>
  <si>
    <t>2016 Authorized Budget [1]</t>
  </si>
  <si>
    <t>2016 Annual Expenses</t>
  </si>
  <si>
    <t>[1] Decision D.16-11-022</t>
  </si>
  <si>
    <r>
      <t>PY 2016 Energy Savings Assistance and CARE Programs Annual Report</t>
    </r>
    <r>
      <rPr>
        <b/>
        <sz val="11"/>
        <rFont val="Arial"/>
        <family val="2"/>
      </rPr>
      <t xml:space="preserve">
ESA Table 3
ESA Program Cost-Effectiveness
Southern California Edison</t>
    </r>
  </si>
  <si>
    <r>
      <rPr>
        <vertAlign val="superscript"/>
        <sz val="11"/>
        <rFont val="Arial"/>
        <family val="2"/>
      </rPr>
      <t>[1]</t>
    </r>
    <r>
      <rPr>
        <sz val="11"/>
        <rFont val="Arial"/>
        <family val="2"/>
      </rPr>
      <t xml:space="preserve"> - Source of 2016 data</t>
    </r>
  </si>
  <si>
    <r>
      <t>PY 2016 Energy Savings Assistance and CARE Programs Annual Report</t>
    </r>
    <r>
      <rPr>
        <b/>
        <sz val="11"/>
        <rFont val="Arial"/>
        <family val="2"/>
      </rPr>
      <t xml:space="preserve">
ESA Table 7
Expenditures Recorded by Cost Element
Southern California Edison</t>
    </r>
  </si>
  <si>
    <r>
      <t>PY 2016 Energy Savings Assistance and CARE Programs Annual Report</t>
    </r>
    <r>
      <rPr>
        <b/>
        <sz val="11"/>
        <rFont val="Arial"/>
        <family val="2"/>
      </rPr>
      <t xml:space="preserve">
ESAP Table 9
Life Cycle Bill Savings by Measure
Southern California Edison</t>
    </r>
  </si>
  <si>
    <t>2016
Number 
Installed</t>
  </si>
  <si>
    <r>
      <t xml:space="preserve">2016 Total 
Measure 
Life Cycle 
Bill Savings </t>
    </r>
    <r>
      <rPr>
        <b/>
        <vertAlign val="superscript"/>
        <sz val="11"/>
        <rFont val="Arial"/>
        <family val="2"/>
      </rPr>
      <t>[1] [2]</t>
    </r>
  </si>
  <si>
    <r>
      <t>PY 2016 Energy Savings Assistance and CARE Programs Annual Report</t>
    </r>
    <r>
      <rPr>
        <b/>
        <sz val="11"/>
        <rFont val="Arial"/>
        <family val="2"/>
      </rPr>
      <t xml:space="preserve">
ESA Table 10
Energy Rate Used for Bill Savings Calculations
Southern California Edison</t>
    </r>
  </si>
  <si>
    <r>
      <t>PY 2016 Energy Savings Assistance and CARE Programs Annual Report</t>
    </r>
    <r>
      <rPr>
        <b/>
        <sz val="11"/>
        <rFont val="Arial"/>
        <family val="2"/>
      </rPr>
      <t xml:space="preserve">
ESA Table 11
Bill Savings Calculations by Program Year
Southern California Edison</t>
    </r>
  </si>
  <si>
    <r>
      <t>PY 2016 Energy Savings Assistance and CARE Programs Annual Report</t>
    </r>
    <r>
      <rPr>
        <b/>
        <sz val="11"/>
        <rFont val="Arial"/>
        <family val="2"/>
      </rPr>
      <t xml:space="preserve">
ESA Table 12
Energy Savings Assistance Program Fund Shifting
Southern California Edison</t>
    </r>
  </si>
  <si>
    <r>
      <t>PY 2016 Energy Savings Assistance and CARE Programs Annual Report</t>
    </r>
    <r>
      <rPr>
        <b/>
        <sz val="11"/>
        <rFont val="Arial"/>
        <family val="2"/>
      </rPr>
      <t xml:space="preserve">
ESA Table 16
"Add Back" Measures
Southern California Edison </t>
    </r>
  </si>
  <si>
    <r>
      <t xml:space="preserve">PY 2016 Energy Savings Assistance and CARE Programs Annual Report </t>
    </r>
    <r>
      <rPr>
        <b/>
        <sz val="11"/>
        <rFont val="Arial"/>
        <family val="2"/>
      </rPr>
      <t xml:space="preserve">
ESA Table 2
ESA Expenses and Energy Savings by Measures Installed
Southern California Edison</t>
    </r>
  </si>
  <si>
    <r>
      <t xml:space="preserve">PY 2016 Energy Savings Assistance and CARE Programs Annual Report </t>
    </r>
    <r>
      <rPr>
        <b/>
        <sz val="11"/>
        <rFont val="Arial"/>
        <family val="2"/>
      </rPr>
      <t xml:space="preserve">
ESA Table 5
ESA Program Direct Purchases &amp; Installation Contractors
Southern California Edison</t>
    </r>
  </si>
  <si>
    <t xml:space="preserve">PY 2016  Energy Savings Assistance and CARE Programs Annual Report
ESA Table 4
Detail by Housing Type and Source
Southern California Edison                                                                                                                                                                                                      </t>
  </si>
  <si>
    <r>
      <t>PY 2016 Energy Savings Assistance and CARE Programs Annual Report</t>
    </r>
    <r>
      <rPr>
        <b/>
        <sz val="11"/>
        <rFont val="Arial"/>
        <family val="2"/>
      </rPr>
      <t xml:space="preserve">
ESA Table 6
ESA Program Installation Cost of Program Installation Contractors
Southern California Edison</t>
    </r>
  </si>
  <si>
    <r>
      <t>PY 2016 Energy Savings Assistance and CARE Programs Annual Report</t>
    </r>
    <r>
      <rPr>
        <b/>
        <sz val="11"/>
        <color rgb="FFFF0000"/>
        <rFont val="Arial"/>
        <family val="2"/>
      </rPr>
      <t xml:space="preserve"> </t>
    </r>
    <r>
      <rPr>
        <b/>
        <sz val="11"/>
        <rFont val="Arial"/>
        <family val="2"/>
      </rPr>
      <t xml:space="preserve">
ESA Table 8
ESA Homes Unwilling / Unable to Participate
Southern California Edison                                                                                                                                                                                                                                    </t>
    </r>
  </si>
  <si>
    <r>
      <t xml:space="preserve">PY 2016 Energy Savings Assistance and CARE Programs Annual Report </t>
    </r>
    <r>
      <rPr>
        <b/>
        <sz val="11"/>
        <rFont val="Arial"/>
        <family val="2"/>
      </rPr>
      <t xml:space="preserve">
 ESA Table 14
Leveraging &amp; Integration
Southern California Edison</t>
    </r>
  </si>
  <si>
    <r>
      <t>PY 2016 Energy Savings Assistance and CARE Programs Annual Report CARE Table 1</t>
    </r>
    <r>
      <rPr>
        <b/>
        <sz val="12"/>
        <rFont val="Arial"/>
        <family val="2"/>
      </rPr>
      <t xml:space="preserve">
Overall Program Expenses
Southern California Edison</t>
    </r>
  </si>
  <si>
    <r>
      <t>PY 2016 Energy Savings Assistance and CARE Programs Annual Report</t>
    </r>
    <r>
      <rPr>
        <b/>
        <sz val="12"/>
        <color rgb="FFFF0000"/>
        <rFont val="Arial"/>
        <family val="2"/>
      </rPr>
      <t xml:space="preserve">
</t>
    </r>
    <r>
      <rPr>
        <b/>
        <sz val="12"/>
        <rFont val="Arial"/>
        <family val="2"/>
      </rPr>
      <t>CARE Table 2
Enrollment, Recertification, Attrition, &amp; Penetration
Southern California Edison</t>
    </r>
  </si>
  <si>
    <r>
      <t xml:space="preserve">PY 2016 Energy Savings Assistance and CARE Programs Annual Report 
CARE Table 4 </t>
    </r>
    <r>
      <rPr>
        <b/>
        <sz val="11"/>
        <rFont val="Arial"/>
        <family val="2"/>
      </rPr>
      <t xml:space="preserve">
CARE Self-Certification and Self-Recertification Applications
Southern California Edison</t>
    </r>
  </si>
  <si>
    <r>
      <t xml:space="preserve">PY 2016 Energy Savings Assistance and CARE Programs Annual Report 
CARE Table 5 </t>
    </r>
    <r>
      <rPr>
        <b/>
        <sz val="11"/>
        <rFont val="Arial"/>
        <family val="2"/>
      </rPr>
      <t xml:space="preserve">
CARE Enrollment by County
Southern California Edison</t>
    </r>
  </si>
  <si>
    <r>
      <t>PY 2016 Energy Savings Assistance and CARE Programs Annual Report
CARE Table 6</t>
    </r>
    <r>
      <rPr>
        <b/>
        <sz val="11"/>
        <rFont val="Arial"/>
        <family val="2"/>
      </rPr>
      <t xml:space="preserve">
CARE Recertification Results
Southern California Edison</t>
    </r>
  </si>
  <si>
    <r>
      <t>PY 2016 Energy Savings Assistance and CARE Programs Annual Report</t>
    </r>
    <r>
      <rPr>
        <b/>
        <sz val="11"/>
        <color rgb="FFFF0000"/>
        <rFont val="Arial"/>
        <family val="2"/>
      </rPr>
      <t xml:space="preserve"> </t>
    </r>
    <r>
      <rPr>
        <b/>
        <sz val="11"/>
        <rFont val="Arial"/>
        <family val="2"/>
      </rPr>
      <t xml:space="preserve">
CARE Table 7</t>
    </r>
    <r>
      <rPr>
        <b/>
        <sz val="11"/>
        <rFont val="Arial"/>
        <family val="2"/>
      </rPr>
      <t xml:space="preserve">
CARE Capitation Contractors
Southern California Edison</t>
    </r>
  </si>
  <si>
    <r>
      <t xml:space="preserve">PY 2016 Energy Savings Assistance and CARE Programs Annual Report 
CARE Table 8 </t>
    </r>
    <r>
      <rPr>
        <b/>
        <sz val="11"/>
        <rFont val="Arial"/>
        <family val="2"/>
      </rPr>
      <t xml:space="preserve">
CARE Participants per Month
Southern California Edison</t>
    </r>
  </si>
  <si>
    <t>PY 2016 Energy Savings Assistance and CARE Programs Annual Report 
CARE Table 9 
CARE Average Monthly Usage &amp; Bill
Southern California Edison</t>
  </si>
  <si>
    <r>
      <t xml:space="preserve">PY 2016 Energy Savings Assistance and CARE Programs Annual Report </t>
    </r>
    <r>
      <rPr>
        <b/>
        <sz val="11"/>
        <rFont val="Arial"/>
        <family val="2"/>
      </rPr>
      <t xml:space="preserve">
CARE Table 10 
CARE Surcharge &amp; Revenue
Southern California Edison</t>
    </r>
  </si>
  <si>
    <r>
      <t xml:space="preserve">PY 2016 Energy Savings Assistance and CARE Programs Annual Report </t>
    </r>
    <r>
      <rPr>
        <b/>
        <sz val="11"/>
        <rFont val="Arial"/>
        <family val="2"/>
      </rPr>
      <t xml:space="preserve">
CARE Table 11
CARE Capitation Applications
Southern California Edison</t>
    </r>
  </si>
  <si>
    <r>
      <t xml:space="preserve">PY 2016 Energy Savings Assistance and CARE Programs Annual Report
CARE Table 12 </t>
    </r>
    <r>
      <rPr>
        <b/>
        <sz val="11"/>
        <rFont val="Arial"/>
        <family val="2"/>
      </rPr>
      <t xml:space="preserve">
CARE Expansion Program
Southern California Edison</t>
    </r>
  </si>
  <si>
    <r>
      <t xml:space="preserve">PY 2016 Energy Savings Assistance and CARE Programs Annual Report
CARE Table 13 </t>
    </r>
    <r>
      <rPr>
        <b/>
        <sz val="12"/>
        <color theme="1"/>
        <rFont val="Arial"/>
        <family val="2"/>
      </rPr>
      <t xml:space="preserve">
CARE High Usage Verification Results 
Southern California Edison</t>
    </r>
  </si>
  <si>
    <r>
      <t xml:space="preserve">PY 2016 Energy Savings Assistance and CARE Programs Annual Report
CARE Table 14 </t>
    </r>
    <r>
      <rPr>
        <b/>
        <sz val="11"/>
        <rFont val="Arial"/>
        <family val="2"/>
      </rPr>
      <t xml:space="preserve">
Categorical Enrollment
Southern California Edison</t>
    </r>
  </si>
  <si>
    <r>
      <t>PY 2016 Energy Savings Assistance and CARE Programs Annual Report
CARE Table 18</t>
    </r>
    <r>
      <rPr>
        <b/>
        <sz val="12"/>
        <color rgb="FFFF0000"/>
        <rFont val="Calibri"/>
        <family val="2"/>
        <scheme val="minor"/>
      </rPr>
      <t xml:space="preserve"> </t>
    </r>
    <r>
      <rPr>
        <b/>
        <sz val="12"/>
        <color theme="1"/>
        <rFont val="Calibri"/>
        <family val="2"/>
        <scheme val="minor"/>
      </rPr>
      <t xml:space="preserve">
Verification and Initial Enrollment 2016
Southern California Edison</t>
    </r>
  </si>
  <si>
    <r>
      <t xml:space="preserve">PY 2016 Energy Savings Assistance and CARE Programs Annual Report
CARE Table 15 </t>
    </r>
    <r>
      <rPr>
        <b/>
        <sz val="12"/>
        <color theme="1"/>
        <rFont val="Calibri"/>
        <family val="2"/>
        <scheme val="minor"/>
      </rPr>
      <t xml:space="preserve">
Verification and Initial Enrollment 2013
Southern California Edison</t>
    </r>
  </si>
  <si>
    <r>
      <t>PY 2016 Energy Savings Assistance and CARE Programs Annual Report
CARE Table 16</t>
    </r>
    <r>
      <rPr>
        <b/>
        <sz val="12"/>
        <color rgb="FFFF0000"/>
        <rFont val="Calibri"/>
        <family val="2"/>
        <scheme val="minor"/>
      </rPr>
      <t xml:space="preserve"> </t>
    </r>
    <r>
      <rPr>
        <b/>
        <sz val="12"/>
        <color theme="1"/>
        <rFont val="Calibri"/>
        <family val="2"/>
        <scheme val="minor"/>
      </rPr>
      <t xml:space="preserve">
Verification and Initial Enrollment 2014
Southern California Edison</t>
    </r>
  </si>
  <si>
    <r>
      <t>PY 2016 Energy Savings Assistance and CARE Programs Annual Report
CARE Table 17</t>
    </r>
    <r>
      <rPr>
        <b/>
        <sz val="12"/>
        <color rgb="FFFF0000"/>
        <rFont val="Calibri"/>
        <family val="2"/>
        <scheme val="minor"/>
      </rPr>
      <t xml:space="preserve"> </t>
    </r>
    <r>
      <rPr>
        <b/>
        <sz val="12"/>
        <color theme="1"/>
        <rFont val="Calibri"/>
        <family val="2"/>
        <scheme val="minor"/>
      </rPr>
      <t xml:space="preserve">
Verification and Initial Enrollment 2015
Southern California Edison</t>
    </r>
  </si>
  <si>
    <t>Cool Centers</t>
  </si>
  <si>
    <t>Overall [1]</t>
  </si>
  <si>
    <t>To Post Enrollment Verification</t>
  </si>
  <si>
    <t>From Processing, Certification, Recertification</t>
  </si>
  <si>
    <t>&lt;$123,750</t>
  </si>
  <si>
    <t>&lt;$1,845,000</t>
  </si>
  <si>
    <r>
      <t>PY 2016 Energy Savings Assistance and CARE Programs Annual Report</t>
    </r>
    <r>
      <rPr>
        <b/>
        <sz val="11"/>
        <rFont val="Arial"/>
        <family val="2"/>
      </rPr>
      <t xml:space="preserve">
ESA Table 15
Lighting
Southern California Edison</t>
    </r>
  </si>
  <si>
    <t>Post Enrollment Verification [2]</t>
  </si>
  <si>
    <t>TOTAL Program Costs</t>
  </si>
  <si>
    <t>[3] Includes FERA administrative expenses</t>
  </si>
  <si>
    <t>TOTAL PROGRAM COSTS &amp; CUSTOMER DISCOUNTS [3]</t>
  </si>
  <si>
    <t xml:space="preserve">[1] [2] SCE shifted shifted $340,691 from Post Enrollment Verification to Processing, Certification &amp; Recertification.  See 2017 ESA/CARE Annual Report Fund Shifting section. </t>
  </si>
  <si>
    <t>Processing, Certification, Recertification [1]</t>
  </si>
  <si>
    <t>2016 Energy Savings</t>
  </si>
  <si>
    <t>2016
Expenses [1]</t>
  </si>
  <si>
    <r>
      <rPr>
        <vertAlign val="superscript"/>
        <sz val="9"/>
        <rFont val="Arial"/>
        <family val="2"/>
      </rPr>
      <t>[1]</t>
    </r>
    <r>
      <rPr>
        <sz val="9"/>
        <rFont val="Arial"/>
        <family val="2"/>
      </rPr>
      <t xml:space="preserve">  Not considered "Unwilling" nor "Unable".  Counts from these columns are not included in summary count of 57,303 Unwilling/Unable households elsewhere in report.</t>
    </r>
  </si>
  <si>
    <r>
      <rPr>
        <vertAlign val="superscript"/>
        <sz val="10"/>
        <rFont val="Arial"/>
        <family val="2"/>
      </rPr>
      <t>[1]</t>
    </r>
    <r>
      <rPr>
        <sz val="10"/>
        <rFont val="Arial"/>
        <family val="2"/>
      </rPr>
      <t xml:space="preserve"> for 2016 average cost per KWh paid by participants.  Cost is escalated 3% annually in 24 subsequent years</t>
    </r>
  </si>
  <si>
    <r>
      <t>PY 2016 Energy Savings Assistance and CARE Programs Annual Report
CARE Table 3B
Post-Enrollment Verification Results (High Usage)</t>
    </r>
    <r>
      <rPr>
        <b/>
        <sz val="12"/>
        <color rgb="FFFF0000"/>
        <rFont val="Arial"/>
        <family val="2"/>
      </rPr>
      <t xml:space="preserve"> </t>
    </r>
    <r>
      <rPr>
        <b/>
        <sz val="12"/>
        <color theme="1"/>
        <rFont val="Arial"/>
        <family val="2"/>
      </rPr>
      <t>2016</t>
    </r>
    <r>
      <rPr>
        <b/>
        <sz val="12"/>
        <rFont val="Arial"/>
        <family val="2"/>
      </rPr>
      <t xml:space="preserve">
Southern California Edison</t>
    </r>
  </si>
  <si>
    <r>
      <t xml:space="preserve">PY 2016 Energy Savings Assistance and CARE Programs Annual Report
CARE Table 3A
Post-Enrollment Verification Results (Model) </t>
    </r>
    <r>
      <rPr>
        <b/>
        <sz val="12"/>
        <color theme="1"/>
        <rFont val="Arial"/>
        <family val="2"/>
      </rPr>
      <t>2016</t>
    </r>
    <r>
      <rPr>
        <b/>
        <sz val="12"/>
        <rFont val="Arial"/>
        <family val="2"/>
      </rPr>
      <t xml:space="preserve">
Southern California Edison</t>
    </r>
  </si>
  <si>
    <t>Carry Forward from PY</t>
  </si>
  <si>
    <t>Carry Back from PY</t>
  </si>
  <si>
    <r>
      <t>[1]</t>
    </r>
    <r>
      <rPr>
        <sz val="11"/>
        <rFont val="Arial"/>
        <family val="2"/>
      </rPr>
      <t xml:space="preserve"> In 2016, SCE did not experience any monthly variances of 5% or more in the number of participants.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</si>
</sst>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8">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
    <numFmt numFmtId="165" formatCode="#,##0.00;[Red]#,##0.00"/>
    <numFmt numFmtId="166" formatCode="_(* #,##0_);_(* \(#,##0\);_(* &quot;-&quot;??_);_(@_)"/>
    <numFmt numFmtId="167" formatCode="_(&quot;$&quot;* #,##0_);_(&quot;$&quot;* \(#,##0\);_(&quot;$&quot;* &quot;-&quot;??_);_(@_)"/>
    <numFmt numFmtId="168" formatCode="0.000"/>
    <numFmt numFmtId="169" formatCode="0.0000"/>
    <numFmt numFmtId="170" formatCode="yymmmmdd"/>
    <numFmt numFmtId="171" formatCode="#,##0.00&quot; $&quot;;\-#,##0.00&quot; $&quot;"/>
    <numFmt numFmtId="172" formatCode=";;;"/>
    <numFmt numFmtId="173" formatCode="dd/mm/yy"/>
    <numFmt numFmtId="174" formatCode="0.0%"/>
    <numFmt numFmtId="175" formatCode="[$-409]mmm\-yy;@"/>
    <numFmt numFmtId="176" formatCode="_(* #,##0.0_);_(* \(#,##0.0\);_(* &quot;-&quot;??_);_(@_)"/>
    <numFmt numFmtId="177" formatCode="[=0]\ ;#,##0"/>
    <numFmt numFmtId="178" formatCode="_(* #,##0.0000_);_(* \(#,##0.0000\);_(* &quot;-&quot;??_);_(@_)"/>
    <numFmt numFmtId="179" formatCode="[$-409]mmmm\ d\,\ yyyy;@"/>
    <numFmt numFmtId="180" formatCode="_-* #,##0.00_-;\-* #,##0.00_-;_-* &quot;-&quot;_-;_-@_-"/>
    <numFmt numFmtId="181" formatCode="General_)"/>
    <numFmt numFmtId="182" formatCode="_-* #,##0.0_-;\-* #,##0.0_-;_-* &quot;-&quot;??_-;_-@_-"/>
    <numFmt numFmtId="183" formatCode="0.0%;_(* &quot;-&quot;_)"/>
    <numFmt numFmtId="184" formatCode="[$-10409]#,##0"/>
  </numFmts>
  <fonts count="166">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Arial"/>
      <family val="2"/>
    </font>
    <font>
      <b/>
      <sz val="12"/>
      <name val="Arial"/>
      <family val="2"/>
    </font>
    <font>
      <sz val="10"/>
      <name val="Arial"/>
      <family val="2"/>
    </font>
    <font>
      <sz val="8"/>
      <name val="Arial"/>
      <family val="2"/>
    </font>
    <font>
      <sz val="11"/>
      <name val="Arial"/>
      <family val="2"/>
    </font>
    <font>
      <sz val="12"/>
      <name val="Arial"/>
      <family val="2"/>
    </font>
    <font>
      <sz val="12"/>
      <name val="Times New Roman"/>
      <family val="1"/>
    </font>
    <font>
      <vertAlign val="superscript"/>
      <sz val="11"/>
      <name val="Arial"/>
      <family val="2"/>
    </font>
    <font>
      <b/>
      <sz val="12"/>
      <name val="Arial"/>
      <family val="2"/>
    </font>
    <font>
      <b/>
      <sz val="11"/>
      <color indexed="10"/>
      <name val="Arial"/>
      <family val="2"/>
    </font>
    <font>
      <sz val="10"/>
      <color indexed="8"/>
      <name val="MS Sans Serif"/>
      <family val="2"/>
    </font>
    <font>
      <sz val="10"/>
      <color indexed="8"/>
      <name val="Arial"/>
      <family val="2"/>
    </font>
    <font>
      <b/>
      <u/>
      <sz val="11"/>
      <color indexed="37"/>
      <name val="Arial"/>
      <family val="2"/>
    </font>
    <font>
      <b/>
      <sz val="18"/>
      <name val="Arial"/>
      <family val="2"/>
    </font>
    <font>
      <sz val="10"/>
      <color indexed="12"/>
      <name val="Arial"/>
      <family val="2"/>
    </font>
    <font>
      <sz val="7"/>
      <name val="Small Fonts"/>
      <family val="2"/>
    </font>
    <font>
      <sz val="10"/>
      <name val="Tahoma"/>
      <family val="2"/>
    </font>
    <font>
      <sz val="8"/>
      <color indexed="12"/>
      <name val="Arial"/>
      <family val="2"/>
    </font>
    <font>
      <b/>
      <sz val="11"/>
      <name val="Arial"/>
      <family val="2"/>
    </font>
    <font>
      <b/>
      <vertAlign val="superscript"/>
      <sz val="11"/>
      <name val="Arial"/>
      <family val="2"/>
    </font>
    <font>
      <i/>
      <sz val="11"/>
      <name val="Arial"/>
      <family val="2"/>
    </font>
    <font>
      <sz val="11"/>
      <color indexed="22"/>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b/>
      <sz val="10"/>
      <color indexed="8"/>
      <name val="Arial"/>
      <family val="2"/>
    </font>
    <font>
      <sz val="10"/>
      <name val="Arial"/>
      <family val="2"/>
    </font>
    <font>
      <sz val="10"/>
      <name val="Helv"/>
      <charset val="204"/>
    </font>
    <font>
      <b/>
      <sz val="10"/>
      <color indexed="39"/>
      <name val="Arial"/>
      <family val="2"/>
    </font>
    <font>
      <b/>
      <sz val="11"/>
      <color indexed="9"/>
      <name val="Arial"/>
      <family val="2"/>
    </font>
    <font>
      <b/>
      <i/>
      <sz val="11"/>
      <color indexed="9"/>
      <name val="Arial"/>
      <family val="2"/>
    </font>
    <font>
      <b/>
      <sz val="9"/>
      <name val="Arial"/>
      <family val="2"/>
    </font>
    <font>
      <b/>
      <sz val="8"/>
      <name val="Arial"/>
      <family val="2"/>
    </font>
    <font>
      <b/>
      <sz val="12"/>
      <color indexed="8"/>
      <name val="Arial"/>
      <family val="2"/>
    </font>
    <font>
      <i/>
      <sz val="8"/>
      <color indexed="8"/>
      <name val="Arial"/>
      <family val="2"/>
    </font>
    <font>
      <sz val="10"/>
      <color indexed="56"/>
      <name val="Arial"/>
      <family val="2"/>
    </font>
    <font>
      <sz val="9"/>
      <name val="Arial"/>
      <family val="2"/>
    </font>
    <font>
      <sz val="10"/>
      <color indexed="39"/>
      <name val="Arial"/>
      <family val="2"/>
    </font>
    <font>
      <sz val="12"/>
      <color indexed="9"/>
      <name val="Arial"/>
      <family val="2"/>
    </font>
    <font>
      <i/>
      <sz val="12"/>
      <color indexed="9"/>
      <name val="Arial"/>
      <family val="2"/>
    </font>
    <font>
      <sz val="8"/>
      <color indexed="8"/>
      <name val="Arial"/>
      <family val="2"/>
    </font>
    <font>
      <sz val="11"/>
      <color indexed="9"/>
      <name val="Arial"/>
      <family val="2"/>
    </font>
    <font>
      <i/>
      <sz val="11"/>
      <color indexed="9"/>
      <name val="Arial"/>
      <family val="2"/>
    </font>
    <font>
      <b/>
      <sz val="11"/>
      <color indexed="56"/>
      <name val="Arial"/>
      <family val="2"/>
    </font>
    <font>
      <b/>
      <i/>
      <sz val="11"/>
      <color indexed="56"/>
      <name val="Arial"/>
      <family val="2"/>
    </font>
    <font>
      <b/>
      <sz val="11"/>
      <color indexed="18"/>
      <name val="Arial Narrow"/>
      <family val="2"/>
    </font>
    <font>
      <sz val="10"/>
      <color indexed="10"/>
      <name val="Arial"/>
      <family val="2"/>
    </font>
    <font>
      <sz val="9"/>
      <color indexed="20"/>
      <name val="Arial"/>
      <family val="2"/>
    </font>
    <font>
      <sz val="9"/>
      <color indexed="8"/>
      <name val="Arial"/>
      <family val="2"/>
    </font>
    <font>
      <b/>
      <sz val="9"/>
      <color indexed="8"/>
      <name val="Arial"/>
      <family val="2"/>
    </font>
    <font>
      <sz val="9"/>
      <name val="Arial"/>
      <family val="2"/>
    </font>
    <font>
      <sz val="10"/>
      <name val="Arial"/>
      <family val="2"/>
    </font>
    <font>
      <b/>
      <sz val="12"/>
      <color indexed="8"/>
      <name val="Arial"/>
      <family val="2"/>
    </font>
    <font>
      <b/>
      <sz val="8"/>
      <color indexed="8"/>
      <name val="Arial"/>
      <family val="2"/>
    </font>
    <font>
      <b/>
      <sz val="9"/>
      <name val="Arial"/>
      <family val="2"/>
    </font>
    <font>
      <sz val="11"/>
      <color theme="1"/>
      <name val="Calibri"/>
      <family val="2"/>
      <scheme val="minor"/>
    </font>
    <font>
      <b/>
      <vertAlign val="superscript"/>
      <sz val="10"/>
      <name val="Arial"/>
      <family val="2"/>
    </font>
    <font>
      <vertAlign val="superscript"/>
      <sz val="10"/>
      <name val="Arial"/>
      <family val="2"/>
    </font>
    <font>
      <b/>
      <sz val="11"/>
      <color indexed="8"/>
      <name val="Arial"/>
      <family val="2"/>
    </font>
    <font>
      <b/>
      <sz val="12"/>
      <color theme="1"/>
      <name val="Arial"/>
      <family val="2"/>
    </font>
    <font>
      <b/>
      <sz val="10"/>
      <color theme="1"/>
      <name val="Arial"/>
      <family val="2"/>
    </font>
    <font>
      <b/>
      <vertAlign val="superscript"/>
      <sz val="10"/>
      <color theme="1"/>
      <name val="Arial"/>
      <family val="2"/>
    </font>
    <font>
      <vertAlign val="superscript"/>
      <sz val="10"/>
      <color theme="1"/>
      <name val="Arial"/>
      <family val="2"/>
    </font>
    <font>
      <b/>
      <vertAlign val="superscript"/>
      <sz val="9"/>
      <name val="Arial"/>
      <family val="2"/>
    </font>
    <font>
      <i/>
      <sz val="9"/>
      <name val="Arial"/>
      <family val="2"/>
    </font>
    <font>
      <vertAlign val="superscript"/>
      <sz val="9"/>
      <name val="Arial"/>
      <family val="2"/>
    </font>
    <font>
      <b/>
      <sz val="11"/>
      <color indexed="8"/>
      <name val="Calibri"/>
      <family val="2"/>
    </font>
    <font>
      <b/>
      <sz val="18"/>
      <color indexed="62"/>
      <name val="Cambria"/>
      <family val="2"/>
    </font>
    <font>
      <sz val="11"/>
      <color rgb="FFFF0000"/>
      <name val="Arial"/>
      <family val="2"/>
    </font>
    <font>
      <b/>
      <sz val="15"/>
      <color indexed="56"/>
      <name val="Calibri"/>
      <family val="2"/>
    </font>
    <font>
      <b/>
      <sz val="13"/>
      <color indexed="56"/>
      <name val="Calibri"/>
      <family val="2"/>
    </font>
    <font>
      <sz val="10"/>
      <color theme="1"/>
      <name val="Arial"/>
      <family val="2"/>
    </font>
    <font>
      <sz val="11"/>
      <color theme="0"/>
      <name val="Calibri"/>
      <family val="2"/>
      <scheme val="minor"/>
    </font>
    <font>
      <sz val="7"/>
      <name val="Arial"/>
      <family val="2"/>
    </font>
    <font>
      <sz val="11"/>
      <color rgb="FF9C0006"/>
      <name val="Calibri"/>
      <family val="2"/>
      <scheme val="minor"/>
    </font>
    <font>
      <sz val="9"/>
      <name val="Helv"/>
    </font>
    <font>
      <b/>
      <sz val="11"/>
      <color rgb="FFFA7D00"/>
      <name val="Calibri"/>
      <family val="2"/>
      <scheme val="minor"/>
    </font>
    <font>
      <b/>
      <sz val="11"/>
      <color theme="0"/>
      <name val="Calibri"/>
      <family val="2"/>
      <scheme val="minor"/>
    </font>
    <font>
      <sz val="10"/>
      <color rgb="FF000000"/>
      <name val="Arial"/>
      <family val="2"/>
    </font>
    <font>
      <i/>
      <sz val="10"/>
      <name val="System"/>
      <family val="2"/>
    </font>
    <font>
      <sz val="11"/>
      <color rgb="FF000000"/>
      <name val="Calibri"/>
      <family val="2"/>
      <scheme val="minor"/>
    </font>
    <font>
      <b/>
      <i/>
      <sz val="10"/>
      <name val="Arial"/>
      <family val="2"/>
    </font>
    <font>
      <sz val="11"/>
      <name val="??"/>
      <family val="3"/>
      <charset val="129"/>
    </font>
    <font>
      <i/>
      <sz val="11"/>
      <color rgb="FF7F7F7F"/>
      <name val="Calibri"/>
      <family val="2"/>
      <scheme val="minor"/>
    </font>
    <font>
      <sz val="11"/>
      <color rgb="FF006100"/>
      <name val="Calibri"/>
      <family val="2"/>
      <scheme val="minor"/>
    </font>
    <font>
      <b/>
      <sz val="15"/>
      <color theme="3"/>
      <name val="Calibri"/>
      <family val="2"/>
      <scheme val="minor"/>
    </font>
    <font>
      <b/>
      <sz val="15"/>
      <color indexed="62"/>
      <name val="Calibri"/>
      <family val="2"/>
    </font>
    <font>
      <b/>
      <sz val="13"/>
      <color indexed="62"/>
      <name val="Calibri"/>
      <family val="2"/>
    </font>
    <font>
      <b/>
      <sz val="13"/>
      <color theme="3"/>
      <name val="Calibri"/>
      <family val="2"/>
      <scheme val="minor"/>
    </font>
    <font>
      <b/>
      <sz val="11"/>
      <color theme="3"/>
      <name val="Calibri"/>
      <family val="2"/>
      <scheme val="minor"/>
    </font>
    <font>
      <b/>
      <sz val="11"/>
      <color indexed="62"/>
      <name val="Calibri"/>
      <family val="2"/>
    </font>
    <font>
      <u/>
      <sz val="10"/>
      <color indexed="12"/>
      <name val="Arial"/>
      <family val="2"/>
    </font>
    <font>
      <sz val="11"/>
      <color rgb="FF3F3F76"/>
      <name val="Calibri"/>
      <family val="2"/>
      <scheme val="minor"/>
    </font>
    <font>
      <b/>
      <sz val="10"/>
      <color indexed="8"/>
      <name val="Helv"/>
    </font>
    <font>
      <sz val="11"/>
      <color rgb="FFFA7D00"/>
      <name val="Calibri"/>
      <family val="2"/>
      <scheme val="minor"/>
    </font>
    <font>
      <sz val="11"/>
      <color rgb="FF9C6500"/>
      <name val="Calibri"/>
      <family val="2"/>
      <scheme val="minor"/>
    </font>
    <font>
      <sz val="12"/>
      <color theme="1"/>
      <name val="Times New Roman"/>
      <family val="2"/>
    </font>
    <font>
      <sz val="10"/>
      <name val="Times New Roman"/>
      <family val="1"/>
    </font>
    <font>
      <sz val="11"/>
      <color theme="1"/>
      <name val="Arial Narrow"/>
      <family val="2"/>
    </font>
    <font>
      <sz val="10"/>
      <name val="Arial Narrow"/>
      <family val="2"/>
    </font>
    <font>
      <sz val="10"/>
      <name val="System"/>
      <family val="2"/>
    </font>
    <font>
      <sz val="10"/>
      <color theme="1"/>
      <name val="Arial Narrow"/>
      <family val="2"/>
    </font>
    <font>
      <b/>
      <sz val="11"/>
      <color rgb="FF3F3F3F"/>
      <name val="Calibri"/>
      <family val="2"/>
      <scheme val="minor"/>
    </font>
    <font>
      <b/>
      <sz val="11"/>
      <color indexed="18"/>
      <name val="Arial"/>
      <family val="2"/>
    </font>
    <font>
      <b/>
      <i/>
      <sz val="11"/>
      <color indexed="18"/>
      <name val="Arial"/>
      <family val="2"/>
    </font>
    <font>
      <sz val="12"/>
      <color indexed="18"/>
      <name val="MS Sans Serif"/>
      <family val="2"/>
    </font>
    <font>
      <sz val="12"/>
      <color indexed="8"/>
      <name val="Arial"/>
      <family val="2"/>
    </font>
    <font>
      <sz val="12"/>
      <color indexed="9"/>
      <name val="MS Sans Serif"/>
      <family val="2"/>
    </font>
    <font>
      <b/>
      <sz val="11"/>
      <color indexed="9"/>
      <name val="Arial Narrow"/>
      <family val="2"/>
    </font>
    <font>
      <sz val="11"/>
      <color indexed="18"/>
      <name val="Arial"/>
      <family val="2"/>
    </font>
    <font>
      <sz val="10"/>
      <color indexed="18"/>
      <name val="Arial"/>
      <family val="2"/>
    </font>
    <font>
      <sz val="10"/>
      <color indexed="9"/>
      <name val="Arial"/>
      <family val="2"/>
    </font>
    <font>
      <sz val="12"/>
      <color indexed="56"/>
      <name val="Arial"/>
      <family val="2"/>
    </font>
    <font>
      <i/>
      <sz val="12"/>
      <color indexed="56"/>
      <name val="Arial"/>
      <family val="2"/>
    </font>
    <font>
      <sz val="11"/>
      <color indexed="56"/>
      <name val="Arial"/>
      <family val="2"/>
    </font>
    <font>
      <i/>
      <sz val="11"/>
      <color indexed="56"/>
      <name val="Arial"/>
      <family val="2"/>
    </font>
    <font>
      <sz val="18"/>
      <color indexed="18"/>
      <name val="Arial"/>
      <family val="2"/>
    </font>
    <font>
      <sz val="11"/>
      <color indexed="10"/>
      <name val="Arial"/>
      <family val="2"/>
    </font>
    <font>
      <b/>
      <sz val="18"/>
      <color theme="3"/>
      <name val="Cambria"/>
      <family val="2"/>
      <scheme val="major"/>
    </font>
    <font>
      <b/>
      <sz val="11"/>
      <color theme="1"/>
      <name val="Calibri"/>
      <family val="2"/>
      <scheme val="minor"/>
    </font>
    <font>
      <sz val="10"/>
      <name val="Helv"/>
    </font>
    <font>
      <sz val="11"/>
      <color rgb="FFFF0000"/>
      <name val="Calibri"/>
      <family val="2"/>
      <scheme val="minor"/>
    </font>
    <font>
      <b/>
      <vertAlign val="superscript"/>
      <sz val="10"/>
      <color indexed="8"/>
      <name val="Arial"/>
      <family val="2"/>
    </font>
    <font>
      <vertAlign val="superscript"/>
      <sz val="10"/>
      <color indexed="8"/>
      <name val="Arial"/>
      <family val="2"/>
    </font>
    <font>
      <sz val="10"/>
      <color rgb="FFFF0000"/>
      <name val="Arial"/>
      <family val="2"/>
    </font>
    <font>
      <b/>
      <sz val="12"/>
      <color theme="1"/>
      <name val="Calibri"/>
      <family val="2"/>
      <scheme val="minor"/>
    </font>
    <font>
      <b/>
      <sz val="12"/>
      <name val="Calibri"/>
      <family val="2"/>
      <scheme val="minor"/>
    </font>
    <font>
      <b/>
      <sz val="10"/>
      <color rgb="FF00B050"/>
      <name val="Arial"/>
      <family val="2"/>
    </font>
    <font>
      <sz val="11"/>
      <color rgb="FF00B050"/>
      <name val="Arial"/>
      <family val="2"/>
    </font>
    <font>
      <sz val="10"/>
      <color rgb="FF00B050"/>
      <name val="Arial"/>
      <family val="2"/>
    </font>
    <font>
      <b/>
      <sz val="11"/>
      <color rgb="FF0070C0"/>
      <name val="Arial"/>
      <family val="2"/>
    </font>
    <font>
      <sz val="11"/>
      <color rgb="FF00B050"/>
      <name val="Calibri"/>
      <family val="2"/>
      <scheme val="minor"/>
    </font>
    <font>
      <b/>
      <sz val="9"/>
      <color rgb="FF00B050"/>
      <name val="Arial"/>
      <family val="2"/>
    </font>
    <font>
      <b/>
      <vertAlign val="superscript"/>
      <sz val="11"/>
      <color theme="1"/>
      <name val="Calibri"/>
      <family val="2"/>
      <scheme val="minor"/>
    </font>
    <font>
      <vertAlign val="superscript"/>
      <sz val="11"/>
      <color theme="1"/>
      <name val="Calibri"/>
      <family val="2"/>
      <scheme val="minor"/>
    </font>
    <font>
      <b/>
      <sz val="11"/>
      <color rgb="FFFF0000"/>
      <name val="Arial"/>
      <family val="2"/>
    </font>
    <font>
      <b/>
      <sz val="11"/>
      <color rgb="FFFF0000"/>
      <name val="Calibri"/>
      <family val="2"/>
      <scheme val="minor"/>
    </font>
    <font>
      <b/>
      <sz val="12"/>
      <color rgb="FFFF0000"/>
      <name val="Arial"/>
      <family val="2"/>
    </font>
    <font>
      <b/>
      <sz val="12"/>
      <color rgb="FFFF0000"/>
      <name val="Calibri"/>
      <family val="2"/>
      <scheme val="minor"/>
    </font>
    <font>
      <sz val="10"/>
      <color rgb="FF4D4D4D"/>
      <name val="Calibri"/>
      <family val="2"/>
    </font>
    <font>
      <sz val="11"/>
      <color theme="3"/>
      <name val="Calibri"/>
      <family val="2"/>
      <scheme val="minor"/>
    </font>
    <font>
      <sz val="11"/>
      <color theme="1"/>
      <name val="Arial"/>
      <family val="2"/>
    </font>
    <font>
      <b/>
      <sz val="9"/>
      <color rgb="FFFF0000"/>
      <name val="Arial"/>
      <family val="2"/>
    </font>
  </fonts>
  <fills count="104">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3"/>
        <bgColor indexed="64"/>
      </patternFill>
    </fill>
    <fill>
      <patternFill patternType="solid">
        <fgColor indexed="31"/>
        <bgColor indexed="43"/>
      </patternFill>
    </fill>
    <fill>
      <patternFill patternType="solid">
        <fgColor indexed="44"/>
        <bgColor indexed="43"/>
      </patternFill>
    </fill>
    <fill>
      <patternFill patternType="solid">
        <fgColor indexed="21"/>
        <bgColor indexed="64"/>
      </patternFill>
    </fill>
    <fill>
      <patternFill patternType="solid">
        <fgColor indexed="37"/>
      </patternFill>
    </fill>
    <fill>
      <patternFill patternType="solid">
        <fgColor indexed="30"/>
        <bgColor indexed="30"/>
      </patternFill>
    </fill>
    <fill>
      <patternFill patternType="solid">
        <fgColor indexed="22"/>
        <bgColor indexed="40"/>
      </patternFill>
    </fill>
    <fill>
      <patternFill patternType="solid">
        <fgColor indexed="55"/>
        <bgColor indexed="64"/>
      </patternFill>
    </fill>
    <fill>
      <patternFill patternType="solid">
        <fgColor indexed="50"/>
      </patternFill>
    </fill>
    <fill>
      <patternFill patternType="lightUp">
        <fgColor indexed="48"/>
        <bgColor indexed="22"/>
      </patternFill>
    </fill>
    <fill>
      <patternFill patternType="solid">
        <fgColor indexed="54"/>
        <bgColor indexed="64"/>
      </patternFill>
    </fill>
    <fill>
      <patternFill patternType="solid">
        <fgColor indexed="40"/>
      </patternFill>
    </fill>
    <fill>
      <patternFill patternType="solid">
        <fgColor indexed="9"/>
        <bgColor indexed="64"/>
      </patternFill>
    </fill>
    <fill>
      <patternFill patternType="solid">
        <fgColor indexed="31"/>
        <bgColor indexed="54"/>
      </patternFill>
    </fill>
    <fill>
      <patternFill patternType="solid">
        <fgColor indexed="40"/>
        <bgColor indexed="64"/>
      </patternFill>
    </fill>
    <fill>
      <patternFill patternType="solid">
        <fgColor indexed="41"/>
        <bgColor indexed="64"/>
      </patternFill>
    </fill>
    <fill>
      <patternFill patternType="solid">
        <fgColor indexed="35"/>
        <bgColor indexed="64"/>
      </patternFill>
    </fill>
    <fill>
      <patternFill patternType="solid">
        <fgColor indexed="41"/>
      </patternFill>
    </fill>
    <fill>
      <patternFill patternType="solid">
        <fgColor indexed="10"/>
        <bgColor indexed="64"/>
      </patternFill>
    </fill>
    <fill>
      <patternFill patternType="solid">
        <fgColor indexed="31"/>
        <bgColor indexed="64"/>
      </patternFill>
    </fill>
    <fill>
      <patternFill patternType="solid">
        <fgColor indexed="30"/>
        <bgColor indexed="40"/>
      </patternFill>
    </fill>
    <fill>
      <patternFill patternType="solid">
        <fgColor indexed="14"/>
        <bgColor indexed="64"/>
      </patternFill>
    </fill>
    <fill>
      <patternFill patternType="solid">
        <fgColor theme="0"/>
        <bgColor indexed="64"/>
      </patternFill>
    </fill>
    <fill>
      <patternFill patternType="solid">
        <fgColor theme="0" tint="-0.249977111117893"/>
        <bgColor indexed="64"/>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6"/>
        <bgColor indexed="26"/>
      </patternFill>
    </fill>
    <fill>
      <patternFill patternType="solid">
        <fgColor indexed="47"/>
        <bgColor indexed="47"/>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9"/>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indexed="54"/>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indexed="47"/>
        <bgColor indexed="64"/>
      </patternFill>
    </fill>
    <fill>
      <patternFill patternType="lightUp">
        <fgColor indexed="54"/>
        <bgColor indexed="41"/>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FF"/>
        <bgColor rgb="FF000000"/>
      </patternFill>
    </fill>
    <fill>
      <patternFill patternType="solid">
        <fgColor rgb="FFC0C0C0"/>
        <bgColor rgb="FF000000"/>
      </patternFill>
    </fill>
  </fills>
  <borders count="109">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bottom style="thick">
        <color indexed="22"/>
      </bottom>
      <diagonal/>
    </border>
    <border>
      <left/>
      <right/>
      <top/>
      <bottom style="medium">
        <color indexed="22"/>
      </bottom>
      <diagonal/>
    </border>
    <border>
      <left/>
      <right/>
      <top style="medium">
        <color indexed="22"/>
      </top>
      <bottom style="medium">
        <color indexed="22"/>
      </bottom>
      <diagonal/>
    </border>
    <border>
      <left style="thin">
        <color indexed="51"/>
      </left>
      <right style="thin">
        <color indexed="51"/>
      </right>
      <top/>
      <bottom/>
      <diagonal/>
    </border>
    <border>
      <left/>
      <right/>
      <top style="double">
        <color indexed="0"/>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thin">
        <color indexed="64"/>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diagonal/>
    </border>
    <border>
      <left/>
      <right style="thin">
        <color indexed="64"/>
      </right>
      <top style="thin">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medium">
        <color indexed="64"/>
      </right>
      <top style="thin">
        <color indexed="64"/>
      </top>
      <bottom style="medium">
        <color indexed="64"/>
      </bottom>
      <diagonal/>
    </border>
    <border>
      <left/>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style="thin">
        <color indexed="64"/>
      </left>
      <right style="medium">
        <color indexed="64"/>
      </right>
      <top/>
      <bottom/>
      <diagonal/>
    </border>
    <border>
      <left style="thin">
        <color indexed="64"/>
      </left>
      <right style="thin">
        <color indexed="64"/>
      </right>
      <top/>
      <bottom/>
      <diagonal/>
    </border>
    <border>
      <left style="medium">
        <color indexed="64"/>
      </left>
      <right style="thin">
        <color indexed="64"/>
      </right>
      <top/>
      <bottom/>
      <diagonal/>
    </border>
    <border>
      <left/>
      <right/>
      <top style="thin">
        <color indexed="64"/>
      </top>
      <bottom style="medium">
        <color indexed="64"/>
      </bottom>
      <diagonal/>
    </border>
    <border>
      <left style="medium">
        <color indexed="64"/>
      </left>
      <right style="medium">
        <color indexed="64"/>
      </right>
      <top/>
      <bottom/>
      <diagonal/>
    </border>
    <border>
      <left style="thin">
        <color indexed="64"/>
      </left>
      <right/>
      <top/>
      <bottom style="medium">
        <color indexed="64"/>
      </bottom>
      <diagonal/>
    </border>
    <border>
      <left style="thin">
        <color indexed="64"/>
      </left>
      <right/>
      <top style="medium">
        <color indexed="64"/>
      </top>
      <bottom/>
      <diagonal/>
    </border>
    <border>
      <left style="thin">
        <color indexed="64"/>
      </left>
      <right/>
      <top/>
      <bottom style="thin">
        <color indexed="64"/>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top/>
      <bottom style="thick">
        <color indexed="62"/>
      </bottom>
      <diagonal/>
    </border>
    <border>
      <left/>
      <right/>
      <top style="thin">
        <color indexed="62"/>
      </top>
      <bottom style="double">
        <color indexed="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indexed="49"/>
      </bottom>
      <diagonal/>
    </border>
    <border>
      <left/>
      <right/>
      <top/>
      <bottom style="thick">
        <color theme="4" tint="0.499984740745262"/>
      </bottom>
      <diagonal/>
    </border>
    <border>
      <left/>
      <right/>
      <top/>
      <bottom style="medium">
        <color theme="4" tint="0.39997558519241921"/>
      </bottom>
      <diagonal/>
    </border>
    <border>
      <left/>
      <right/>
      <top/>
      <bottom style="medium">
        <color indexed="49"/>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indexed="44"/>
      </bottom>
      <diagonal/>
    </border>
    <border>
      <left/>
      <right/>
      <top style="thin">
        <color theme="4"/>
      </top>
      <bottom style="double">
        <color theme="4"/>
      </bottom>
      <diagonal/>
    </border>
    <border>
      <left/>
      <right/>
      <top style="thin">
        <color indexed="49"/>
      </top>
      <bottom style="double">
        <color indexed="49"/>
      </bottom>
      <diagonal/>
    </border>
    <border>
      <left/>
      <right/>
      <top style="thin">
        <color indexed="64"/>
      </top>
      <bottom style="double">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theme="4"/>
      </left>
      <right style="thin">
        <color theme="4"/>
      </right>
      <top style="thin">
        <color theme="4"/>
      </top>
      <bottom style="thin">
        <color theme="4"/>
      </bottom>
      <diagonal/>
    </border>
  </borders>
  <cellStyleXfs count="26983">
    <xf numFmtId="0" fontId="0" fillId="0" borderId="0"/>
    <xf numFmtId="0" fontId="33" fillId="2"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170" fontId="20" fillId="20" borderId="1">
      <alignment horizontal="center" vertical="center"/>
    </xf>
    <xf numFmtId="170" fontId="20" fillId="20" borderId="1">
      <alignment horizontal="center" vertical="center"/>
    </xf>
    <xf numFmtId="170" fontId="20" fillId="20" borderId="1">
      <alignment horizontal="center" vertical="center"/>
    </xf>
    <xf numFmtId="0" fontId="35" fillId="3" borderId="0" applyNumberFormat="0" applyBorder="0" applyAlignment="0" applyProtection="0"/>
    <xf numFmtId="0" fontId="36" fillId="21" borderId="2" applyNumberFormat="0" applyAlignment="0" applyProtection="0"/>
    <xf numFmtId="0" fontId="37" fillId="22" borderId="3" applyNumberFormat="0" applyAlignment="0" applyProtection="0"/>
    <xf numFmtId="43" fontId="9" fillId="0" borderId="0" applyFont="0" applyFill="0" applyBorder="0" applyAlignment="0" applyProtection="0"/>
    <xf numFmtId="41" fontId="12" fillId="0" borderId="0" applyFont="0" applyFill="0" applyBorder="0" applyAlignment="0" applyProtection="0"/>
    <xf numFmtId="43" fontId="4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49"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3" fontId="9" fillId="0" borderId="0" applyFont="0" applyFill="0" applyBorder="0" applyAlignment="0" applyProtection="0"/>
    <xf numFmtId="3" fontId="49"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3" fontId="49" fillId="0" borderId="0" applyFont="0" applyFill="0" applyBorder="0" applyAlignment="0" applyProtection="0"/>
    <xf numFmtId="3" fontId="12" fillId="0" borderId="0" applyFont="0" applyFill="0" applyBorder="0" applyAlignment="0" applyProtection="0"/>
    <xf numFmtId="3" fontId="12" fillId="0" borderId="0" applyFont="0" applyFill="0" applyBorder="0" applyAlignment="0" applyProtection="0"/>
    <xf numFmtId="44" fontId="9" fillId="0" borderId="0" applyFont="0" applyFill="0" applyBorder="0" applyAlignment="0" applyProtection="0"/>
    <xf numFmtId="44" fontId="49" fillId="0" borderId="0" applyFont="0" applyFill="0" applyBorder="0" applyAlignment="0" applyProtection="0"/>
    <xf numFmtId="44" fontId="49" fillId="0" borderId="0" applyFont="0" applyFill="0" applyBorder="0" applyAlignment="0" applyProtection="0"/>
    <xf numFmtId="44" fontId="12" fillId="0" borderId="0" applyFont="0" applyFill="0" applyBorder="0" applyAlignment="0" applyProtection="0"/>
    <xf numFmtId="0" fontId="9" fillId="0" borderId="0" applyFont="0" applyFill="0" applyBorder="0" applyAlignment="0" applyProtection="0"/>
    <xf numFmtId="0" fontId="49"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0" fontId="49" fillId="0" borderId="0" applyFont="0" applyFill="0" applyBorder="0" applyAlignment="0" applyProtection="0"/>
    <xf numFmtId="0" fontId="12" fillId="0" borderId="0" applyFont="0" applyFill="0" applyBorder="0" applyAlignment="0" applyProtection="0"/>
    <xf numFmtId="0" fontId="12" fillId="0" borderId="0" applyFont="0" applyFill="0" applyBorder="0" applyAlignment="0" applyProtection="0"/>
    <xf numFmtId="14" fontId="9" fillId="0" borderId="0" applyFont="0" applyFill="0" applyBorder="0" applyAlignment="0" applyProtection="0"/>
    <xf numFmtId="14" fontId="49"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14" fontId="49" fillId="0" borderId="0" applyFont="0" applyFill="0" applyBorder="0" applyAlignment="0" applyProtection="0"/>
    <xf numFmtId="14" fontId="12" fillId="0" borderId="0" applyFont="0" applyFill="0" applyBorder="0" applyAlignment="0" applyProtection="0"/>
    <xf numFmtId="14" fontId="12" fillId="0" borderId="0" applyFont="0" applyFill="0" applyBorder="0" applyAlignment="0" applyProtection="0"/>
    <xf numFmtId="0" fontId="38" fillId="0" borderId="0" applyNumberFormat="0" applyFill="0" applyBorder="0" applyAlignment="0" applyProtection="0"/>
    <xf numFmtId="2" fontId="9" fillId="0" borderId="0" applyFont="0" applyFill="0" applyBorder="0" applyAlignment="0" applyProtection="0"/>
    <xf numFmtId="2" fontId="49"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2" fontId="49" fillId="0" borderId="0" applyFont="0" applyFill="0" applyBorder="0" applyAlignment="0" applyProtection="0"/>
    <xf numFmtId="2" fontId="12" fillId="0" borderId="0" applyFont="0" applyFill="0" applyBorder="0" applyAlignment="0" applyProtection="0"/>
    <xf numFmtId="2" fontId="12" fillId="0" borderId="0" applyFont="0" applyFill="0" applyBorder="0" applyAlignment="0" applyProtection="0"/>
    <xf numFmtId="0" fontId="39" fillId="4" borderId="0" applyNumberFormat="0" applyBorder="0" applyAlignment="0" applyProtection="0"/>
    <xf numFmtId="38" fontId="13" fillId="23" borderId="0" applyNumberFormat="0" applyBorder="0" applyAlignment="0" applyProtection="0"/>
    <xf numFmtId="38" fontId="10" fillId="23" borderId="0" applyNumberFormat="0" applyBorder="0" applyAlignment="0" applyProtection="0"/>
    <xf numFmtId="38" fontId="10" fillId="23" borderId="0" applyNumberFormat="0" applyBorder="0" applyAlignment="0" applyProtection="0"/>
    <xf numFmtId="0" fontId="22" fillId="0" borderId="0" applyNumberFormat="0" applyFill="0" applyBorder="0" applyAlignment="0" applyProtection="0"/>
    <xf numFmtId="0" fontId="11" fillId="0" borderId="4" applyNumberFormat="0" applyAlignment="0" applyProtection="0">
      <alignment horizontal="left" vertical="center"/>
    </xf>
    <xf numFmtId="0" fontId="11" fillId="0" borderId="5">
      <alignment horizontal="left" vertical="center"/>
    </xf>
    <xf numFmtId="0" fontId="23" fillId="0" borderId="0" applyNumberFormat="0" applyFont="0" applyFill="0" applyBorder="0" applyProtection="0"/>
    <xf numFmtId="0" fontId="23" fillId="0" borderId="0" applyNumberFormat="0" applyFont="0" applyFill="0" applyBorder="0" applyProtection="0"/>
    <xf numFmtId="0" fontId="18" fillId="0" borderId="0" applyNumberFormat="0" applyFont="0" applyFill="0" applyBorder="0" applyProtection="0"/>
    <xf numFmtId="0" fontId="11" fillId="0" borderId="0" applyNumberFormat="0" applyFont="0" applyFill="0" applyBorder="0" applyProtection="0"/>
    <xf numFmtId="0" fontId="11" fillId="0" borderId="0" applyNumberFormat="0" applyFont="0" applyFill="0" applyBorder="0" applyProtection="0"/>
    <xf numFmtId="0" fontId="11" fillId="0" borderId="0" applyNumberFormat="0" applyFont="0" applyFill="0" applyBorder="0" applyProtection="0"/>
    <xf numFmtId="0" fontId="40" fillId="0" borderId="6" applyNumberFormat="0" applyFill="0" applyAlignment="0" applyProtection="0"/>
    <xf numFmtId="0" fontId="40" fillId="0" borderId="0" applyNumberFormat="0" applyFill="0" applyBorder="0" applyAlignment="0" applyProtection="0"/>
    <xf numFmtId="171" fontId="9" fillId="0" borderId="0">
      <protection locked="0"/>
    </xf>
    <xf numFmtId="171" fontId="49" fillId="0" borderId="0">
      <protection locked="0"/>
    </xf>
    <xf numFmtId="171" fontId="12" fillId="0" borderId="0">
      <protection locked="0"/>
    </xf>
    <xf numFmtId="171" fontId="12" fillId="0" borderId="0">
      <protection locked="0"/>
    </xf>
    <xf numFmtId="171" fontId="49" fillId="0" borderId="0">
      <protection locked="0"/>
    </xf>
    <xf numFmtId="171" fontId="12" fillId="0" borderId="0">
      <protection locked="0"/>
    </xf>
    <xf numFmtId="171" fontId="12" fillId="0" borderId="0">
      <protection locked="0"/>
    </xf>
    <xf numFmtId="171" fontId="12" fillId="0" borderId="0">
      <protection locked="0"/>
    </xf>
    <xf numFmtId="171" fontId="9" fillId="0" borderId="0">
      <protection locked="0"/>
    </xf>
    <xf numFmtId="171" fontId="49" fillId="0" borderId="0">
      <protection locked="0"/>
    </xf>
    <xf numFmtId="171" fontId="12" fillId="0" borderId="0">
      <protection locked="0"/>
    </xf>
    <xf numFmtId="171" fontId="12" fillId="0" borderId="0">
      <protection locked="0"/>
    </xf>
    <xf numFmtId="171" fontId="49" fillId="0" borderId="0">
      <protection locked="0"/>
    </xf>
    <xf numFmtId="171" fontId="12" fillId="0" borderId="0">
      <protection locked="0"/>
    </xf>
    <xf numFmtId="171" fontId="12" fillId="0" borderId="0">
      <protection locked="0"/>
    </xf>
    <xf numFmtId="171" fontId="12" fillId="0" borderId="0">
      <protection locked="0"/>
    </xf>
    <xf numFmtId="172" fontId="12" fillId="0" borderId="0" applyFont="0" applyFill="0" applyBorder="0" applyAlignment="0" applyProtection="0">
      <alignment horizontal="center"/>
    </xf>
    <xf numFmtId="0" fontId="24" fillId="0" borderId="7" applyNumberFormat="0" applyFill="0" applyAlignment="0" applyProtection="0"/>
    <xf numFmtId="0" fontId="41" fillId="7" borderId="2" applyNumberFormat="0" applyAlignment="0" applyProtection="0"/>
    <xf numFmtId="10" fontId="13" fillId="24" borderId="8" applyNumberFormat="0" applyBorder="0" applyAlignment="0" applyProtection="0"/>
    <xf numFmtId="10" fontId="10" fillId="24" borderId="8" applyNumberFormat="0" applyBorder="0" applyAlignment="0" applyProtection="0"/>
    <xf numFmtId="10" fontId="10" fillId="24" borderId="8" applyNumberFormat="0" applyBorder="0" applyAlignment="0" applyProtection="0"/>
    <xf numFmtId="0" fontId="42" fillId="0" borderId="9" applyNumberFormat="0" applyFill="0" applyAlignment="0" applyProtection="0"/>
    <xf numFmtId="0" fontId="43" fillId="25" borderId="0" applyNumberFormat="0" applyBorder="0" applyAlignment="0" applyProtection="0"/>
    <xf numFmtId="37" fontId="25" fillId="0" borderId="0"/>
    <xf numFmtId="37" fontId="25" fillId="0" borderId="0"/>
    <xf numFmtId="37" fontId="25" fillId="0" borderId="0"/>
    <xf numFmtId="173" fontId="15" fillId="0" borderId="0"/>
    <xf numFmtId="173" fontId="15" fillId="0" borderId="0"/>
    <xf numFmtId="173" fontId="15" fillId="0" borderId="0"/>
    <xf numFmtId="0" fontId="78" fillId="0" borderId="0"/>
    <xf numFmtId="0" fontId="59" fillId="0" borderId="0"/>
    <xf numFmtId="0" fontId="12" fillId="0" borderId="0"/>
    <xf numFmtId="0" fontId="12" fillId="0" borderId="0"/>
    <xf numFmtId="0" fontId="71" fillId="0" borderId="0"/>
    <xf numFmtId="0" fontId="71" fillId="0" borderId="0"/>
    <xf numFmtId="0" fontId="71" fillId="0" borderId="0"/>
    <xf numFmtId="0" fontId="12" fillId="0" borderId="0"/>
    <xf numFmtId="0" fontId="73" fillId="0" borderId="0"/>
    <xf numFmtId="0" fontId="73" fillId="0" borderId="0"/>
    <xf numFmtId="0" fontId="73" fillId="0" borderId="0"/>
    <xf numFmtId="0" fontId="15" fillId="0" borderId="0"/>
    <xf numFmtId="0" fontId="16" fillId="0" borderId="0"/>
    <xf numFmtId="0" fontId="9" fillId="26" borderId="10" applyNumberFormat="0" applyFont="0" applyAlignment="0" applyProtection="0"/>
    <xf numFmtId="0" fontId="49" fillId="26" borderId="10" applyNumberFormat="0" applyFont="0" applyAlignment="0" applyProtection="0"/>
    <xf numFmtId="0" fontId="44" fillId="21" borderId="11" applyNumberFormat="0" applyAlignment="0" applyProtection="0"/>
    <xf numFmtId="9" fontId="9" fillId="0" borderId="0" applyFont="0" applyFill="0" applyBorder="0" applyAlignment="0" applyProtection="0"/>
    <xf numFmtId="10" fontId="9" fillId="0" borderId="0" applyFont="0" applyFill="0" applyBorder="0" applyAlignment="0" applyProtection="0"/>
    <xf numFmtId="10" fontId="49"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10" fontId="49" fillId="0" borderId="0" applyFont="0" applyFill="0" applyBorder="0" applyAlignment="0" applyProtection="0"/>
    <xf numFmtId="10" fontId="12" fillId="0" borderId="0" applyFont="0" applyFill="0" applyBorder="0" applyAlignment="0" applyProtection="0"/>
    <xf numFmtId="10" fontId="12" fillId="0" borderId="0" applyFont="0" applyFill="0" applyBorder="0" applyAlignment="0" applyProtection="0"/>
    <xf numFmtId="9" fontId="12" fillId="0" borderId="0" applyFont="0" applyFill="0" applyBorder="0" applyAlignment="0" applyProtection="0"/>
    <xf numFmtId="9" fontId="4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49"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4" fontId="21" fillId="27" borderId="11" applyNumberFormat="0" applyProtection="0">
      <alignment vertical="center"/>
    </xf>
    <xf numFmtId="4" fontId="21" fillId="27" borderId="11" applyNumberFormat="0" applyProtection="0">
      <alignment vertical="center"/>
    </xf>
    <xf numFmtId="4" fontId="72" fillId="28" borderId="8" applyNumberFormat="0" applyProtection="0">
      <alignment horizontal="right" vertical="center" wrapText="1"/>
    </xf>
    <xf numFmtId="4" fontId="21" fillId="27" borderId="11" applyNumberFormat="0" applyProtection="0">
      <alignment vertical="center"/>
    </xf>
    <xf numFmtId="4" fontId="76" fillId="29" borderId="8" applyNumberFormat="0" applyProtection="0">
      <alignment horizontal="right" vertical="center" wrapText="1"/>
    </xf>
    <xf numFmtId="4" fontId="72" fillId="28" borderId="8" applyNumberFormat="0" applyProtection="0">
      <alignment horizontal="right" vertical="center" wrapText="1"/>
    </xf>
    <xf numFmtId="4" fontId="51" fillId="27" borderId="12" applyNumberFormat="0" applyProtection="0">
      <alignment vertical="center"/>
    </xf>
    <xf numFmtId="4" fontId="52" fillId="30" borderId="13">
      <alignment vertical="center"/>
    </xf>
    <xf numFmtId="4" fontId="53" fillId="30" borderId="13">
      <alignment vertical="center"/>
    </xf>
    <xf numFmtId="4" fontId="52" fillId="31" borderId="13">
      <alignment vertical="center"/>
    </xf>
    <xf numFmtId="4" fontId="53" fillId="31" borderId="13">
      <alignment vertical="center"/>
    </xf>
    <xf numFmtId="4" fontId="21" fillId="27" borderId="11" applyNumberFormat="0" applyProtection="0">
      <alignment horizontal="left" vertical="center" indent="1"/>
    </xf>
    <xf numFmtId="4" fontId="21" fillId="27" borderId="11" applyNumberFormat="0" applyProtection="0">
      <alignment horizontal="left" vertical="center" indent="1"/>
    </xf>
    <xf numFmtId="4" fontId="72" fillId="28" borderId="8" applyNumberFormat="0" applyProtection="0">
      <alignment horizontal="left" vertical="center" indent="1"/>
    </xf>
    <xf numFmtId="4" fontId="21" fillId="27" borderId="11" applyNumberFormat="0" applyProtection="0">
      <alignment horizontal="left" vertical="center" indent="1"/>
    </xf>
    <xf numFmtId="4" fontId="76" fillId="29" borderId="8" applyNumberFormat="0" applyProtection="0">
      <alignment horizontal="left" vertical="center" indent="1"/>
    </xf>
    <xf numFmtId="4" fontId="72" fillId="28" borderId="8" applyNumberFormat="0" applyProtection="0">
      <alignment horizontal="left" vertical="center" indent="1"/>
    </xf>
    <xf numFmtId="0" fontId="48" fillId="27" borderId="12" applyNumberFormat="0" applyProtection="0">
      <alignment horizontal="left" vertical="top" indent="1"/>
    </xf>
    <xf numFmtId="4" fontId="54" fillId="32" borderId="8" applyNumberFormat="0" applyProtection="0">
      <alignment horizontal="left" vertical="center"/>
    </xf>
    <xf numFmtId="4" fontId="54" fillId="33" borderId="8" applyNumberFormat="0" applyProtection="0">
      <alignment horizontal="center" vertical="center"/>
    </xf>
    <xf numFmtId="4" fontId="55" fillId="34" borderId="8" applyNumberFormat="0">
      <alignment horizontal="right" vertical="center"/>
    </xf>
    <xf numFmtId="4" fontId="21" fillId="3" borderId="12" applyNumberFormat="0" applyProtection="0">
      <alignment horizontal="right" vertical="center"/>
    </xf>
    <xf numFmtId="4" fontId="21" fillId="3" borderId="12" applyNumberFormat="0" applyProtection="0">
      <alignment horizontal="right" vertical="center"/>
    </xf>
    <xf numFmtId="4" fontId="21" fillId="9" borderId="12" applyNumberFormat="0" applyProtection="0">
      <alignment horizontal="right" vertical="center"/>
    </xf>
    <xf numFmtId="4" fontId="21" fillId="9" borderId="12" applyNumberFormat="0" applyProtection="0">
      <alignment horizontal="right" vertical="center"/>
    </xf>
    <xf numFmtId="4" fontId="21" fillId="17" borderId="12" applyNumberFormat="0" applyProtection="0">
      <alignment horizontal="right" vertical="center"/>
    </xf>
    <xf numFmtId="4" fontId="21" fillId="17" borderId="12" applyNumberFormat="0" applyProtection="0">
      <alignment horizontal="right" vertical="center"/>
    </xf>
    <xf numFmtId="4" fontId="21" fillId="11" borderId="12" applyNumberFormat="0" applyProtection="0">
      <alignment horizontal="right" vertical="center"/>
    </xf>
    <xf numFmtId="4" fontId="21" fillId="11" borderId="12" applyNumberFormat="0" applyProtection="0">
      <alignment horizontal="right" vertical="center"/>
    </xf>
    <xf numFmtId="4" fontId="21" fillId="15" borderId="12" applyNumberFormat="0" applyProtection="0">
      <alignment horizontal="right" vertical="center"/>
    </xf>
    <xf numFmtId="4" fontId="21" fillId="15" borderId="12" applyNumberFormat="0" applyProtection="0">
      <alignment horizontal="right" vertical="center"/>
    </xf>
    <xf numFmtId="4" fontId="21" fillId="19" borderId="12" applyNumberFormat="0" applyProtection="0">
      <alignment horizontal="right" vertical="center"/>
    </xf>
    <xf numFmtId="4" fontId="21" fillId="19" borderId="12" applyNumberFormat="0" applyProtection="0">
      <alignment horizontal="right" vertical="center"/>
    </xf>
    <xf numFmtId="4" fontId="21" fillId="18" borderId="12" applyNumberFormat="0" applyProtection="0">
      <alignment horizontal="right" vertical="center"/>
    </xf>
    <xf numFmtId="4" fontId="21" fillId="18" borderId="12" applyNumberFormat="0" applyProtection="0">
      <alignment horizontal="right" vertical="center"/>
    </xf>
    <xf numFmtId="4" fontId="21" fillId="35" borderId="12" applyNumberFormat="0" applyProtection="0">
      <alignment horizontal="right" vertical="center"/>
    </xf>
    <xf numFmtId="4" fontId="21" fillId="35" borderId="12" applyNumberFormat="0" applyProtection="0">
      <alignment horizontal="right" vertical="center"/>
    </xf>
    <xf numFmtId="4" fontId="21" fillId="10" borderId="12" applyNumberFormat="0" applyProtection="0">
      <alignment horizontal="right" vertical="center"/>
    </xf>
    <xf numFmtId="4" fontId="21" fillId="10" borderId="12" applyNumberFormat="0" applyProtection="0">
      <alignment horizontal="right" vertical="center"/>
    </xf>
    <xf numFmtId="4" fontId="48" fillId="0" borderId="8" applyNumberFormat="0" applyProtection="0">
      <alignment horizontal="left" vertical="center" indent="1"/>
    </xf>
    <xf numFmtId="4" fontId="48" fillId="36" borderId="8" applyNumberFormat="0" applyProtection="0">
      <alignment horizontal="left" vertical="center" indent="1"/>
    </xf>
    <xf numFmtId="4" fontId="21" fillId="0" borderId="8" applyNumberFormat="0" applyProtection="0">
      <alignment horizontal="left" vertical="center" indent="1"/>
    </xf>
    <xf numFmtId="4" fontId="21" fillId="0" borderId="8" applyNumberFormat="0" applyProtection="0">
      <alignment horizontal="left" vertical="center" indent="1"/>
    </xf>
    <xf numFmtId="4" fontId="21" fillId="21" borderId="8" applyNumberFormat="0" applyProtection="0">
      <alignment horizontal="left" vertical="center" indent="1"/>
    </xf>
    <xf numFmtId="4" fontId="21" fillId="0" borderId="8" applyNumberFormat="0" applyProtection="0">
      <alignment horizontal="left" vertical="center" indent="1"/>
    </xf>
    <xf numFmtId="4" fontId="56" fillId="37" borderId="0" applyNumberFormat="0" applyProtection="0">
      <alignment horizontal="left" vertical="center" indent="1"/>
    </xf>
    <xf numFmtId="4" fontId="56" fillId="37" borderId="0" applyNumberFormat="0" applyProtection="0">
      <alignment horizontal="left" vertical="center" indent="1"/>
    </xf>
    <xf numFmtId="4" fontId="75" fillId="37" borderId="0" applyNumberFormat="0" applyProtection="0">
      <alignment horizontal="left" vertical="center" indent="1"/>
    </xf>
    <xf numFmtId="4" fontId="56" fillId="37" borderId="0" applyNumberFormat="0" applyProtection="0">
      <alignment horizontal="left" vertical="center" indent="1"/>
    </xf>
    <xf numFmtId="4" fontId="57" fillId="21" borderId="12" applyNumberFormat="0" applyProtection="0">
      <alignment horizontal="center" vertical="center"/>
    </xf>
    <xf numFmtId="4" fontId="21" fillId="38" borderId="12" applyNumberFormat="0" applyProtection="0">
      <alignment horizontal="right" vertical="center"/>
    </xf>
    <xf numFmtId="4" fontId="58" fillId="39" borderId="14">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4" fontId="73" fillId="0" borderId="0" applyNumberFormat="0" applyProtection="0">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4" fontId="77" fillId="0" borderId="0" applyNumberFormat="0" applyProtection="0">
      <alignment horizontal="left" vertical="center" indent="1"/>
    </xf>
    <xf numFmtId="4" fontId="54" fillId="0" borderId="0" applyNumberFormat="0" applyProtection="0">
      <alignment horizontal="left" vertical="center" indent="1"/>
    </xf>
    <xf numFmtId="0" fontId="54" fillId="40" borderId="8" applyNumberFormat="0" applyProtection="0">
      <alignment horizontal="left" vertical="center" indent="2"/>
    </xf>
    <xf numFmtId="0" fontId="54" fillId="40" borderId="8" applyNumberFormat="0" applyProtection="0">
      <alignment horizontal="left" vertical="center" indent="2"/>
    </xf>
    <xf numFmtId="0" fontId="54" fillId="40" borderId="8" applyNumberFormat="0" applyProtection="0">
      <alignment horizontal="left" vertical="center" indent="2"/>
    </xf>
    <xf numFmtId="0" fontId="73" fillId="0" borderId="8" applyNumberFormat="0" applyProtection="0">
      <alignment horizontal="left" vertical="center" indent="2"/>
    </xf>
    <xf numFmtId="0" fontId="54" fillId="40" borderId="8" applyNumberFormat="0" applyProtection="0">
      <alignment horizontal="left" vertical="center" indent="2"/>
    </xf>
    <xf numFmtId="0" fontId="49"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12" fillId="37" borderId="12" applyNumberFormat="0" applyProtection="0">
      <alignment horizontal="left" vertical="top" indent="1"/>
    </xf>
    <xf numFmtId="0" fontId="74" fillId="37" borderId="12" applyNumberFormat="0" applyProtection="0">
      <alignment horizontal="left" vertical="top" indent="1"/>
    </xf>
    <xf numFmtId="0" fontId="59" fillId="0" borderId="8" applyNumberFormat="0" applyProtection="0">
      <alignment horizontal="left" vertical="center" indent="2"/>
    </xf>
    <xf numFmtId="0" fontId="59" fillId="0" borderId="8" applyNumberFormat="0" applyProtection="0">
      <alignment horizontal="left" vertical="center" indent="2"/>
    </xf>
    <xf numFmtId="0" fontId="73" fillId="0" borderId="8" applyNumberFormat="0" applyProtection="0">
      <alignment horizontal="left" vertical="center" indent="2"/>
    </xf>
    <xf numFmtId="0" fontId="59" fillId="0" borderId="8" applyNumberFormat="0" applyProtection="0">
      <alignment horizontal="left" vertical="center" indent="2"/>
    </xf>
    <xf numFmtId="0" fontId="49"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12" fillId="41" borderId="12" applyNumberFormat="0" applyProtection="0">
      <alignment horizontal="left" vertical="top" indent="1"/>
    </xf>
    <xf numFmtId="0" fontId="74" fillId="41" borderId="12" applyNumberFormat="0" applyProtection="0">
      <alignment horizontal="left" vertical="top" indent="1"/>
    </xf>
    <xf numFmtId="0" fontId="59" fillId="0" borderId="8" applyNumberFormat="0" applyProtection="0">
      <alignment horizontal="left" vertical="center" indent="2"/>
    </xf>
    <xf numFmtId="0" fontId="59" fillId="0" borderId="8" applyNumberFormat="0" applyProtection="0">
      <alignment horizontal="left" vertical="center" indent="2"/>
    </xf>
    <xf numFmtId="0" fontId="73" fillId="0" borderId="8" applyNumberFormat="0" applyProtection="0">
      <alignment horizontal="left" vertical="center" indent="2"/>
    </xf>
    <xf numFmtId="0" fontId="59" fillId="0" borderId="8" applyNumberFormat="0" applyProtection="0">
      <alignment horizontal="left" vertical="center" indent="2"/>
    </xf>
    <xf numFmtId="0" fontId="49"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12" fillId="20" borderId="12" applyNumberFormat="0" applyProtection="0">
      <alignment horizontal="left" vertical="top" indent="1"/>
    </xf>
    <xf numFmtId="0" fontId="74" fillId="20" borderId="12" applyNumberFormat="0" applyProtection="0">
      <alignment horizontal="left" vertical="top" indent="1"/>
    </xf>
    <xf numFmtId="0" fontId="59" fillId="0" borderId="8" applyNumberFormat="0" applyProtection="0">
      <alignment horizontal="left" vertical="center" indent="2"/>
    </xf>
    <xf numFmtId="0" fontId="59" fillId="0" borderId="8" applyNumberFormat="0" applyProtection="0">
      <alignment horizontal="left" vertical="center" indent="2"/>
    </xf>
    <xf numFmtId="0" fontId="73" fillId="0" borderId="8" applyNumberFormat="0" applyProtection="0">
      <alignment horizontal="left" vertical="center" indent="2"/>
    </xf>
    <xf numFmtId="0" fontId="59" fillId="0" borderId="8" applyNumberFormat="0" applyProtection="0">
      <alignment horizontal="left" vertical="center" indent="2"/>
    </xf>
    <xf numFmtId="0" fontId="49"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12" fillId="42" borderId="12" applyNumberFormat="0" applyProtection="0">
      <alignment horizontal="left" vertical="top" indent="1"/>
    </xf>
    <xf numFmtId="0" fontId="74" fillId="42" borderId="12" applyNumberFormat="0" applyProtection="0">
      <alignment horizontal="left" vertical="top" indent="1"/>
    </xf>
    <xf numFmtId="4" fontId="21" fillId="24" borderId="12" applyNumberFormat="0" applyProtection="0">
      <alignment vertical="center"/>
    </xf>
    <xf numFmtId="4" fontId="21" fillId="24" borderId="12" applyNumberFormat="0" applyProtection="0">
      <alignment vertical="center"/>
    </xf>
    <xf numFmtId="4" fontId="60" fillId="24" borderId="12" applyNumberFormat="0" applyProtection="0">
      <alignment vertical="center"/>
    </xf>
    <xf numFmtId="4" fontId="61" fillId="30" borderId="14">
      <alignment vertical="center"/>
    </xf>
    <xf numFmtId="4" fontId="62" fillId="30" borderId="14">
      <alignment vertical="center"/>
    </xf>
    <xf numFmtId="4" fontId="61" fillId="31" borderId="14">
      <alignment vertical="center"/>
    </xf>
    <xf numFmtId="4" fontId="62" fillId="31" borderId="14">
      <alignment vertical="center"/>
    </xf>
    <xf numFmtId="4" fontId="63" fillId="0" borderId="0" applyNumberFormat="0" applyProtection="0">
      <alignment horizontal="left" vertical="center" indent="1"/>
    </xf>
    <xf numFmtId="0" fontId="21" fillId="24" borderId="12" applyNumberFormat="0" applyProtection="0">
      <alignment horizontal="left" vertical="top" indent="1"/>
    </xf>
    <xf numFmtId="0" fontId="21" fillId="24" borderId="12" applyNumberFormat="0" applyProtection="0">
      <alignment horizontal="left" vertical="top" indent="1"/>
    </xf>
    <xf numFmtId="0" fontId="55" fillId="34" borderId="8" applyNumberFormat="0">
      <alignment horizontal="left" vertical="center"/>
    </xf>
    <xf numFmtId="4" fontId="10" fillId="0" borderId="8" applyNumberFormat="0" applyProtection="0">
      <alignment horizontal="left" vertical="center" indent="1"/>
    </xf>
    <xf numFmtId="4" fontId="21" fillId="43" borderId="11" applyNumberFormat="0" applyProtection="0">
      <alignment horizontal="right" vertical="center"/>
    </xf>
    <xf numFmtId="4" fontId="21" fillId="43" borderId="11" applyNumberFormat="0" applyProtection="0">
      <alignment horizontal="right" vertical="center"/>
    </xf>
    <xf numFmtId="4" fontId="71" fillId="0" borderId="8" applyNumberFormat="0" applyProtection="0">
      <alignment horizontal="right" vertical="center" wrapText="1"/>
    </xf>
    <xf numFmtId="4" fontId="21" fillId="43" borderId="11" applyNumberFormat="0" applyProtection="0">
      <alignment horizontal="right" vertical="center"/>
    </xf>
    <xf numFmtId="4" fontId="71" fillId="0" borderId="8" applyNumberFormat="0" applyProtection="0">
      <alignment horizontal="right" vertical="center" wrapText="1"/>
    </xf>
    <xf numFmtId="4" fontId="60" fillId="44" borderId="12" applyNumberFormat="0" applyProtection="0">
      <alignment horizontal="right" vertical="center"/>
    </xf>
    <xf numFmtId="4" fontId="64" fillId="30" borderId="14">
      <alignment vertical="center"/>
    </xf>
    <xf numFmtId="4" fontId="65" fillId="30" borderId="14">
      <alignment vertical="center"/>
    </xf>
    <xf numFmtId="4" fontId="64" fillId="31" borderId="14">
      <alignment vertical="center"/>
    </xf>
    <xf numFmtId="4" fontId="65" fillId="45" borderId="14">
      <alignment vertical="center"/>
    </xf>
    <xf numFmtId="0" fontId="49" fillId="46" borderId="11" applyNumberFormat="0" applyProtection="0">
      <alignment horizontal="left" vertical="center" indent="1"/>
    </xf>
    <xf numFmtId="0" fontId="12" fillId="46" borderId="11" applyNumberFormat="0" applyProtection="0">
      <alignment horizontal="left" vertical="center" indent="1"/>
    </xf>
    <xf numFmtId="4" fontId="71" fillId="0" borderId="8"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0" fontId="12" fillId="46" borderId="11" applyNumberFormat="0" applyProtection="0">
      <alignment horizontal="left" vertical="center" indent="1"/>
    </xf>
    <xf numFmtId="4" fontId="71" fillId="0" borderId="8" applyNumberFormat="0" applyProtection="0">
      <alignment horizontal="left" vertical="center" indent="1"/>
    </xf>
    <xf numFmtId="0" fontId="54" fillId="47" borderId="8" applyNumberFormat="0" applyProtection="0">
      <alignment horizontal="center" vertical="top" wrapText="1"/>
    </xf>
    <xf numFmtId="0" fontId="54" fillId="33" borderId="8" applyNumberFormat="0" applyProtection="0">
      <alignment horizontal="center" vertical="center" wrapText="1"/>
    </xf>
    <xf numFmtId="4" fontId="66" fillId="39" borderId="15">
      <alignment vertical="center"/>
    </xf>
    <xf numFmtId="4" fontId="67" fillId="39" borderId="15">
      <alignment vertical="center"/>
    </xf>
    <xf numFmtId="4" fontId="52" fillId="30" borderId="15">
      <alignment vertical="center"/>
    </xf>
    <xf numFmtId="4" fontId="53" fillId="30" borderId="15">
      <alignment vertical="center"/>
    </xf>
    <xf numFmtId="4" fontId="52" fillId="31" borderId="14">
      <alignment vertical="center"/>
    </xf>
    <xf numFmtId="4" fontId="53" fillId="31" borderId="14">
      <alignment vertical="center"/>
    </xf>
    <xf numFmtId="4" fontId="68" fillId="24" borderId="15">
      <alignment horizontal="left" vertical="center" indent="1"/>
    </xf>
    <xf numFmtId="4" fontId="47" fillId="0" borderId="0" applyNumberFormat="0" applyProtection="0">
      <alignment vertical="center"/>
    </xf>
    <xf numFmtId="4" fontId="69" fillId="0" borderId="12" applyNumberFormat="0" applyProtection="0">
      <alignment horizontal="right" vertical="center"/>
    </xf>
    <xf numFmtId="4" fontId="69" fillId="44" borderId="12" applyNumberFormat="0" applyProtection="0">
      <alignment horizontal="right" vertical="center"/>
    </xf>
    <xf numFmtId="0" fontId="70" fillId="39" borderId="16">
      <protection locked="0"/>
    </xf>
    <xf numFmtId="0" fontId="70" fillId="48" borderId="0"/>
    <xf numFmtId="0" fontId="50" fillId="0" borderId="0"/>
    <xf numFmtId="0" fontId="26" fillId="0" borderId="0" applyNumberFormat="0" applyFont="0" applyFill="0" applyBorder="0" applyAlignment="0" applyProtection="0"/>
    <xf numFmtId="0" fontId="26" fillId="0" borderId="0" applyNumberFormat="0" applyFont="0" applyFill="0" applyBorder="0" applyAlignment="0" applyProtection="0"/>
    <xf numFmtId="0" fontId="45" fillId="0" borderId="0" applyNumberFormat="0" applyFill="0" applyBorder="0" applyAlignment="0" applyProtection="0"/>
    <xf numFmtId="0" fontId="9" fillId="0" borderId="17" applyNumberFormat="0" applyFill="0" applyBorder="0" applyAlignment="0" applyProtection="0"/>
    <xf numFmtId="0" fontId="49" fillId="0" borderId="17" applyNumberFormat="0" applyFill="0" applyBorder="0" applyAlignment="0" applyProtection="0"/>
    <xf numFmtId="0" fontId="12" fillId="0" borderId="17" applyNumberFormat="0" applyFill="0" applyBorder="0" applyAlignment="0" applyProtection="0"/>
    <xf numFmtId="0" fontId="12" fillId="0" borderId="17" applyNumberFormat="0" applyFill="0" applyBorder="0" applyAlignment="0" applyProtection="0"/>
    <xf numFmtId="0" fontId="49" fillId="0" borderId="17" applyNumberFormat="0" applyFill="0" applyBorder="0" applyAlignment="0" applyProtection="0"/>
    <xf numFmtId="0" fontId="12" fillId="0" borderId="17" applyNumberFormat="0" applyFill="0" applyBorder="0" applyAlignment="0" applyProtection="0"/>
    <xf numFmtId="37" fontId="13" fillId="27" borderId="0" applyNumberFormat="0" applyBorder="0" applyAlignment="0" applyProtection="0"/>
    <xf numFmtId="37" fontId="10" fillId="27" borderId="0" applyNumberFormat="0" applyBorder="0" applyAlignment="0" applyProtection="0"/>
    <xf numFmtId="37" fontId="10" fillId="27" borderId="0" applyNumberFormat="0" applyBorder="0" applyAlignment="0" applyProtection="0"/>
    <xf numFmtId="37" fontId="10" fillId="0" borderId="0"/>
    <xf numFmtId="37" fontId="10" fillId="0" borderId="0"/>
    <xf numFmtId="37" fontId="10" fillId="0" borderId="0"/>
    <xf numFmtId="37" fontId="10" fillId="0" borderId="0"/>
    <xf numFmtId="3" fontId="27" fillId="0" borderId="7" applyProtection="0"/>
    <xf numFmtId="0" fontId="46" fillId="0" borderId="0" applyNumberFormat="0" applyFill="0" applyBorder="0" applyAlignment="0" applyProtection="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33" fillId="51" borderId="0" applyNumberFormat="0" applyBorder="0" applyAlignment="0" applyProtection="0"/>
    <xf numFmtId="0" fontId="33" fillId="52" borderId="0" applyNumberFormat="0" applyBorder="0" applyAlignment="0" applyProtection="0"/>
    <xf numFmtId="0" fontId="34" fillId="53" borderId="0" applyNumberFormat="0" applyBorder="0" applyAlignment="0" applyProtection="0"/>
    <xf numFmtId="0" fontId="33" fillId="54" borderId="0" applyNumberFormat="0" applyBorder="0" applyAlignment="0" applyProtection="0"/>
    <xf numFmtId="0" fontId="33" fillId="55" borderId="0" applyNumberFormat="0" applyBorder="0" applyAlignment="0" applyProtection="0"/>
    <xf numFmtId="0" fontId="34" fillId="56" borderId="0" applyNumberFormat="0" applyBorder="0" applyAlignment="0" applyProtection="0"/>
    <xf numFmtId="0" fontId="33" fillId="57" borderId="0" applyNumberFormat="0" applyBorder="0" applyAlignment="0" applyProtection="0"/>
    <xf numFmtId="0" fontId="33" fillId="58" borderId="0" applyNumberFormat="0" applyBorder="0" applyAlignment="0" applyProtection="0"/>
    <xf numFmtId="0" fontId="34" fillId="59" borderId="0" applyNumberFormat="0" applyBorder="0" applyAlignment="0" applyProtection="0"/>
    <xf numFmtId="0" fontId="33" fillId="58" borderId="0" applyNumberFormat="0" applyBorder="0" applyAlignment="0" applyProtection="0"/>
    <xf numFmtId="0" fontId="33" fillId="59" borderId="0" applyNumberFormat="0" applyBorder="0" applyAlignment="0" applyProtection="0"/>
    <xf numFmtId="0" fontId="34" fillId="59" borderId="0" applyNumberFormat="0" applyBorder="0" applyAlignment="0" applyProtection="0"/>
    <xf numFmtId="0" fontId="33" fillId="51" borderId="0" applyNumberFormat="0" applyBorder="0" applyAlignment="0" applyProtection="0"/>
    <xf numFmtId="0" fontId="33" fillId="52" borderId="0" applyNumberFormat="0" applyBorder="0" applyAlignment="0" applyProtection="0"/>
    <xf numFmtId="0" fontId="34" fillId="52" borderId="0" applyNumberFormat="0" applyBorder="0" applyAlignment="0" applyProtection="0"/>
    <xf numFmtId="0" fontId="33" fillId="60" borderId="0" applyNumberFormat="0" applyBorder="0" applyAlignment="0" applyProtection="0"/>
    <xf numFmtId="0" fontId="33" fillId="55" borderId="0" applyNumberFormat="0" applyBorder="0" applyAlignment="0" applyProtection="0"/>
    <xf numFmtId="0" fontId="34" fillId="61" borderId="0" applyNumberFormat="0" applyBorder="0" applyAlignment="0" applyProtection="0"/>
    <xf numFmtId="0" fontId="89" fillId="62" borderId="0" applyNumberFormat="0" applyBorder="0" applyAlignment="0" applyProtection="0"/>
    <xf numFmtId="0" fontId="89" fillId="63" borderId="0" applyNumberFormat="0" applyBorder="0" applyAlignment="0" applyProtection="0"/>
    <xf numFmtId="0" fontId="89" fillId="64" borderId="0" applyNumberFormat="0" applyBorder="0" applyAlignment="0" applyProtection="0"/>
    <xf numFmtId="0" fontId="9" fillId="65" borderId="8" applyNumberFormat="0">
      <protection locked="0"/>
    </xf>
    <xf numFmtId="0" fontId="90" fillId="0" borderId="0" applyNumberFormat="0" applyFill="0" applyBorder="0" applyAlignment="0" applyProtection="0"/>
    <xf numFmtId="0" fontId="15" fillId="0" borderId="0"/>
    <xf numFmtId="44" fontId="9" fillId="0" borderId="0" applyFont="0" applyFill="0" applyBorder="0" applyAlignment="0" applyProtection="0"/>
    <xf numFmtId="9" fontId="9" fillId="0" borderId="0" applyFont="0" applyFill="0" applyBorder="0" applyAlignment="0" applyProtection="0"/>
    <xf numFmtId="0" fontId="33" fillId="2" borderId="0" applyNumberFormat="0" applyBorder="0" applyAlignment="0" applyProtection="0"/>
    <xf numFmtId="0" fontId="33" fillId="3" borderId="0" applyNumberFormat="0" applyBorder="0" applyAlignment="0" applyProtection="0"/>
    <xf numFmtId="0" fontId="33" fillId="4" borderId="0" applyNumberFormat="0" applyBorder="0" applyAlignment="0" applyProtection="0"/>
    <xf numFmtId="0" fontId="33" fillId="5" borderId="0" applyNumberFormat="0" applyBorder="0" applyAlignment="0" applyProtection="0"/>
    <xf numFmtId="0" fontId="33" fillId="6" borderId="0" applyNumberFormat="0" applyBorder="0" applyAlignment="0" applyProtection="0"/>
    <xf numFmtId="0" fontId="33" fillId="7" borderId="0" applyNumberFormat="0" applyBorder="0" applyAlignment="0" applyProtection="0"/>
    <xf numFmtId="0" fontId="33" fillId="8" borderId="0" applyNumberFormat="0" applyBorder="0" applyAlignment="0" applyProtection="0"/>
    <xf numFmtId="0" fontId="33" fillId="9" borderId="0" applyNumberFormat="0" applyBorder="0" applyAlignment="0" applyProtection="0"/>
    <xf numFmtId="0" fontId="33" fillId="10" borderId="0" applyNumberFormat="0" applyBorder="0" applyAlignment="0" applyProtection="0"/>
    <xf numFmtId="0" fontId="33" fillId="5" borderId="0" applyNumberFormat="0" applyBorder="0" applyAlignment="0" applyProtection="0"/>
    <xf numFmtId="0" fontId="33" fillId="8" borderId="0" applyNumberFormat="0" applyBorder="0" applyAlignment="0" applyProtection="0"/>
    <xf numFmtId="0" fontId="33" fillId="11" borderId="0" applyNumberFormat="0" applyBorder="0" applyAlignment="0" applyProtection="0"/>
    <xf numFmtId="0" fontId="34" fillId="12" borderId="0" applyNumberFormat="0" applyBorder="0" applyAlignment="0" applyProtection="0"/>
    <xf numFmtId="0" fontId="34" fillId="9" borderId="0" applyNumberFormat="0" applyBorder="0" applyAlignment="0" applyProtection="0"/>
    <xf numFmtId="0" fontId="34" fillId="10"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5" borderId="0" applyNumberFormat="0" applyBorder="0" applyAlignment="0" applyProtection="0"/>
    <xf numFmtId="0" fontId="34" fillId="16" borderId="0" applyNumberFormat="0" applyBorder="0" applyAlignment="0" applyProtection="0"/>
    <xf numFmtId="0" fontId="34" fillId="17" borderId="0" applyNumberFormat="0" applyBorder="0" applyAlignment="0" applyProtection="0"/>
    <xf numFmtId="0" fontId="34" fillId="18" borderId="0" applyNumberFormat="0" applyBorder="0" applyAlignment="0" applyProtection="0"/>
    <xf numFmtId="0" fontId="34" fillId="13" borderId="0" applyNumberFormat="0" applyBorder="0" applyAlignment="0" applyProtection="0"/>
    <xf numFmtId="0" fontId="34" fillId="14" borderId="0" applyNumberFormat="0" applyBorder="0" applyAlignment="0" applyProtection="0"/>
    <xf numFmtId="0" fontId="34" fillId="19" borderId="0" applyNumberFormat="0" applyBorder="0" applyAlignment="0" applyProtection="0"/>
    <xf numFmtId="0" fontId="35" fillId="3" borderId="0" applyNumberFormat="0" applyBorder="0" applyAlignment="0" applyProtection="0"/>
    <xf numFmtId="0" fontId="36" fillId="21" borderId="2" applyNumberFormat="0" applyAlignment="0" applyProtection="0"/>
    <xf numFmtId="0" fontId="37" fillId="22" borderId="3" applyNumberFormat="0" applyAlignment="0" applyProtection="0"/>
    <xf numFmtId="41"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9"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2" fontId="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38" fillId="0" borderId="0" applyNumberFormat="0" applyFill="0" applyBorder="0" applyAlignment="0" applyProtection="0"/>
    <xf numFmtId="0" fontId="39" fillId="4" borderId="0" applyNumberFormat="0" applyBorder="0" applyAlignment="0" applyProtection="0"/>
    <xf numFmtId="0" fontId="92" fillId="0" borderId="88" applyNumberFormat="0" applyFill="0" applyAlignment="0" applyProtection="0"/>
    <xf numFmtId="0" fontId="93" fillId="0" borderId="13" applyNumberFormat="0" applyFill="0" applyAlignment="0" applyProtection="0"/>
    <xf numFmtId="0" fontId="40" fillId="0" borderId="6" applyNumberFormat="0" applyFill="0" applyAlignment="0" applyProtection="0"/>
    <xf numFmtId="0" fontId="40" fillId="0" borderId="0" applyNumberFormat="0" applyFill="0" applyBorder="0" applyAlignment="0" applyProtection="0"/>
    <xf numFmtId="0" fontId="41" fillId="7" borderId="2" applyNumberFormat="0" applyAlignment="0" applyProtection="0"/>
    <xf numFmtId="0" fontId="42" fillId="0" borderId="9" applyNumberFormat="0" applyFill="0" applyAlignment="0" applyProtection="0"/>
    <xf numFmtId="0" fontId="43" fillId="25" borderId="0" applyNumberFormat="0" applyBorder="0" applyAlignment="0" applyProtection="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8" fillId="0" borderId="0"/>
    <xf numFmtId="0" fontId="8" fillId="0" borderId="0"/>
    <xf numFmtId="0" fontId="9" fillId="26" borderId="10" applyNumberFormat="0" applyFont="0" applyAlignment="0" applyProtection="0"/>
    <xf numFmtId="0" fontId="44" fillId="21" borderId="11" applyNumberForma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45" fillId="0" borderId="0" applyNumberFormat="0" applyFill="0" applyBorder="0" applyAlignment="0" applyProtection="0"/>
    <xf numFmtId="0" fontId="89" fillId="0" borderId="89" applyNumberFormat="0" applyFill="0" applyAlignment="0" applyProtection="0"/>
    <xf numFmtId="0" fontId="46" fillId="0" borderId="0" applyNumberFormat="0" applyFill="0" applyBorder="0" applyAlignment="0" applyProtection="0"/>
    <xf numFmtId="0" fontId="9" fillId="0" borderId="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33" fillId="2" borderId="0" applyNumberFormat="0" applyBorder="0" applyAlignment="0" applyProtection="0"/>
    <xf numFmtId="179" fontId="33" fillId="2" borderId="0" applyNumberFormat="0" applyBorder="0" applyAlignment="0" applyProtection="0"/>
    <xf numFmtId="179" fontId="33" fillId="2"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179" fontId="33" fillId="2"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33" fillId="3" borderId="0" applyNumberFormat="0" applyBorder="0" applyAlignment="0" applyProtection="0"/>
    <xf numFmtId="179" fontId="33" fillId="3" borderId="0" applyNumberFormat="0" applyBorder="0" applyAlignment="0" applyProtection="0"/>
    <xf numFmtId="179" fontId="33" fillId="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179" fontId="33" fillId="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7"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33" fillId="4" borderId="0" applyNumberFormat="0" applyBorder="0" applyAlignment="0" applyProtection="0"/>
    <xf numFmtId="179" fontId="33" fillId="4" borderId="0" applyNumberFormat="0" applyBorder="0" applyAlignment="0" applyProtection="0"/>
    <xf numFmtId="179" fontId="33" fillId="4"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179" fontId="33" fillId="4"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8"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33" fillId="5" borderId="0" applyNumberFormat="0" applyBorder="0" applyAlignment="0" applyProtection="0"/>
    <xf numFmtId="179" fontId="33" fillId="5" borderId="0" applyNumberFormat="0" applyBorder="0" applyAlignment="0" applyProtection="0"/>
    <xf numFmtId="179" fontId="33" fillId="5"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179" fontId="33" fillId="5"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33" fillId="6" borderId="0" applyNumberFormat="0" applyBorder="0" applyAlignment="0" applyProtection="0"/>
    <xf numFmtId="179" fontId="33" fillId="6" borderId="0" applyNumberFormat="0" applyBorder="0" applyAlignment="0" applyProtection="0"/>
    <xf numFmtId="179" fontId="33" fillId="6"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179" fontId="33" fillId="6"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33" fillId="7" borderId="0" applyNumberFormat="0" applyBorder="0" applyAlignment="0" applyProtection="0"/>
    <xf numFmtId="179" fontId="33" fillId="7" borderId="0" applyNumberFormat="0" applyBorder="0" applyAlignment="0" applyProtection="0"/>
    <xf numFmtId="179" fontId="33" fillId="7"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179" fontId="33" fillId="7"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33" fillId="26" borderId="0" applyNumberFormat="0" applyBorder="0" applyAlignment="0" applyProtection="0"/>
    <xf numFmtId="0" fontId="33" fillId="26"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1"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33" fillId="8" borderId="0" applyNumberFormat="0" applyBorder="0" applyAlignment="0" applyProtection="0"/>
    <xf numFmtId="179" fontId="33" fillId="8" borderId="0" applyNumberFormat="0" applyBorder="0" applyAlignment="0" applyProtection="0"/>
    <xf numFmtId="179" fontId="33" fillId="8"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179" fontId="33" fillId="8"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2"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33" fillId="9" borderId="0" applyNumberFormat="0" applyBorder="0" applyAlignment="0" applyProtection="0"/>
    <xf numFmtId="179" fontId="33" fillId="9" borderId="0" applyNumberFormat="0" applyBorder="0" applyAlignment="0" applyProtection="0"/>
    <xf numFmtId="179" fontId="33" fillId="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179" fontId="33" fillId="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33" fillId="10" borderId="0" applyNumberFormat="0" applyBorder="0" applyAlignment="0" applyProtection="0"/>
    <xf numFmtId="179" fontId="33" fillId="10" borderId="0" applyNumberFormat="0" applyBorder="0" applyAlignment="0" applyProtection="0"/>
    <xf numFmtId="179" fontId="33" fillId="1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179" fontId="33" fillId="1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33" fillId="5" borderId="0" applyNumberFormat="0" applyBorder="0" applyAlignment="0" applyProtection="0"/>
    <xf numFmtId="179" fontId="33" fillId="5" borderId="0" applyNumberFormat="0" applyBorder="0" applyAlignment="0" applyProtection="0"/>
    <xf numFmtId="179" fontId="33" fillId="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179" fontId="33" fillId="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33" fillId="21" borderId="0" applyNumberFormat="0" applyBorder="0" applyAlignment="0" applyProtection="0"/>
    <xf numFmtId="0" fontId="33" fillId="21"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5"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33" fillId="8" borderId="0" applyNumberFormat="0" applyBorder="0" applyAlignment="0" applyProtection="0"/>
    <xf numFmtId="179" fontId="33" fillId="8" borderId="0" applyNumberFormat="0" applyBorder="0" applyAlignment="0" applyProtection="0"/>
    <xf numFmtId="179" fontId="33" fillId="8"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179" fontId="33" fillId="8"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6"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33" fillId="11" borderId="0" applyNumberFormat="0" applyBorder="0" applyAlignment="0" applyProtection="0"/>
    <xf numFmtId="179" fontId="33" fillId="11" borderId="0" applyNumberFormat="0" applyBorder="0" applyAlignment="0" applyProtection="0"/>
    <xf numFmtId="179" fontId="33" fillId="1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179" fontId="33" fillId="1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33" fillId="25" borderId="0" applyNumberFormat="0" applyBorder="0" applyAlignment="0" applyProtection="0"/>
    <xf numFmtId="0" fontId="33" fillId="25"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95" fillId="78" borderId="0" applyNumberFormat="0" applyBorder="0" applyAlignment="0" applyProtection="0"/>
    <xf numFmtId="0" fontId="34" fillId="12" borderId="0" applyNumberFormat="0" applyBorder="0" applyAlignment="0" applyProtection="0"/>
    <xf numFmtId="179" fontId="34" fillId="12" borderId="0" applyNumberFormat="0" applyBorder="0" applyAlignment="0" applyProtection="0"/>
    <xf numFmtId="179" fontId="34" fillId="12" borderId="0" applyNumberFormat="0" applyBorder="0" applyAlignment="0" applyProtection="0"/>
    <xf numFmtId="0" fontId="34" fillId="12" borderId="0" applyNumberFormat="0" applyBorder="0" applyAlignment="0" applyProtection="0"/>
    <xf numFmtId="0" fontId="34" fillId="14" borderId="0" applyNumberFormat="0" applyBorder="0" applyAlignment="0" applyProtection="0"/>
    <xf numFmtId="0" fontId="95" fillId="78" borderId="0" applyNumberFormat="0" applyBorder="0" applyAlignment="0" applyProtection="0"/>
    <xf numFmtId="0" fontId="95" fillId="79" borderId="0" applyNumberFormat="0" applyBorder="0" applyAlignment="0" applyProtection="0"/>
    <xf numFmtId="0" fontId="34" fillId="9" borderId="0" applyNumberFormat="0" applyBorder="0" applyAlignment="0" applyProtection="0"/>
    <xf numFmtId="179" fontId="34" fillId="9" borderId="0" applyNumberFormat="0" applyBorder="0" applyAlignment="0" applyProtection="0"/>
    <xf numFmtId="179" fontId="34" fillId="9" borderId="0" applyNumberFormat="0" applyBorder="0" applyAlignment="0" applyProtection="0"/>
    <xf numFmtId="0" fontId="34" fillId="9" borderId="0" applyNumberFormat="0" applyBorder="0" applyAlignment="0" applyProtection="0"/>
    <xf numFmtId="0" fontId="95" fillId="79" borderId="0" applyNumberFormat="0" applyBorder="0" applyAlignment="0" applyProtection="0"/>
    <xf numFmtId="0" fontId="95" fillId="80" borderId="0" applyNumberFormat="0" applyBorder="0" applyAlignment="0" applyProtection="0"/>
    <xf numFmtId="0" fontId="34" fillId="10" borderId="0" applyNumberFormat="0" applyBorder="0" applyAlignment="0" applyProtection="0"/>
    <xf numFmtId="179" fontId="34" fillId="10" borderId="0" applyNumberFormat="0" applyBorder="0" applyAlignment="0" applyProtection="0"/>
    <xf numFmtId="179" fontId="34" fillId="10" borderId="0" applyNumberFormat="0" applyBorder="0" applyAlignment="0" applyProtection="0"/>
    <xf numFmtId="0" fontId="34" fillId="10" borderId="0" applyNumberFormat="0" applyBorder="0" applyAlignment="0" applyProtection="0"/>
    <xf numFmtId="0" fontId="34" fillId="25" borderId="0" applyNumberFormat="0" applyBorder="0" applyAlignment="0" applyProtection="0"/>
    <xf numFmtId="0" fontId="95" fillId="80" borderId="0" applyNumberFormat="0" applyBorder="0" applyAlignment="0" applyProtection="0"/>
    <xf numFmtId="0" fontId="95" fillId="81" borderId="0" applyNumberFormat="0" applyBorder="0" applyAlignment="0" applyProtection="0"/>
    <xf numFmtId="0" fontId="34" fillId="13" borderId="0" applyNumberFormat="0" applyBorder="0" applyAlignment="0" applyProtection="0"/>
    <xf numFmtId="179" fontId="34" fillId="13" borderId="0" applyNumberFormat="0" applyBorder="0" applyAlignment="0" applyProtection="0"/>
    <xf numFmtId="179" fontId="34" fillId="13" borderId="0" applyNumberFormat="0" applyBorder="0" applyAlignment="0" applyProtection="0"/>
    <xf numFmtId="0" fontId="34" fillId="13" borderId="0" applyNumberFormat="0" applyBorder="0" applyAlignment="0" applyProtection="0"/>
    <xf numFmtId="0" fontId="34" fillId="21" borderId="0" applyNumberFormat="0" applyBorder="0" applyAlignment="0" applyProtection="0"/>
    <xf numFmtId="0" fontId="95" fillId="81" borderId="0" applyNumberFormat="0" applyBorder="0" applyAlignment="0" applyProtection="0"/>
    <xf numFmtId="0" fontId="95" fillId="82" borderId="0" applyNumberFormat="0" applyBorder="0" applyAlignment="0" applyProtection="0"/>
    <xf numFmtId="0" fontId="34" fillId="14" borderId="0" applyNumberFormat="0" applyBorder="0" applyAlignment="0" applyProtection="0"/>
    <xf numFmtId="179" fontId="34" fillId="14" borderId="0" applyNumberFormat="0" applyBorder="0" applyAlignment="0" applyProtection="0"/>
    <xf numFmtId="179" fontId="34" fillId="14" borderId="0" applyNumberFormat="0" applyBorder="0" applyAlignment="0" applyProtection="0"/>
    <xf numFmtId="0" fontId="34" fillId="14" borderId="0" applyNumberFormat="0" applyBorder="0" applyAlignment="0" applyProtection="0"/>
    <xf numFmtId="0" fontId="95" fillId="82" borderId="0" applyNumberFormat="0" applyBorder="0" applyAlignment="0" applyProtection="0"/>
    <xf numFmtId="0" fontId="95" fillId="83" borderId="0" applyNumberFormat="0" applyBorder="0" applyAlignment="0" applyProtection="0"/>
    <xf numFmtId="0" fontId="34" fillId="15" borderId="0" applyNumberFormat="0" applyBorder="0" applyAlignment="0" applyProtection="0"/>
    <xf numFmtId="179" fontId="34" fillId="15" borderId="0" applyNumberFormat="0" applyBorder="0" applyAlignment="0" applyProtection="0"/>
    <xf numFmtId="179" fontId="34" fillId="15" borderId="0" applyNumberFormat="0" applyBorder="0" applyAlignment="0" applyProtection="0"/>
    <xf numFmtId="0" fontId="34" fillId="15" borderId="0" applyNumberFormat="0" applyBorder="0" applyAlignment="0" applyProtection="0"/>
    <xf numFmtId="0" fontId="34" fillId="9" borderId="0" applyNumberFormat="0" applyBorder="0" applyAlignment="0" applyProtection="0"/>
    <xf numFmtId="0" fontId="95" fillId="83"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34" fillId="16" borderId="0" applyNumberFormat="0" applyBorder="0" applyAlignment="0" applyProtection="0"/>
    <xf numFmtId="179" fontId="34" fillId="16" borderId="0" applyNumberFormat="0" applyBorder="0" applyAlignment="0" applyProtection="0"/>
    <xf numFmtId="179" fontId="34" fillId="16"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34" fillId="16"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34" fillId="1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4"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34" fillId="17" borderId="0" applyNumberFormat="0" applyBorder="0" applyAlignment="0" applyProtection="0"/>
    <xf numFmtId="179" fontId="34" fillId="17" borderId="0" applyNumberFormat="0" applyBorder="0" applyAlignment="0" applyProtection="0"/>
    <xf numFmtId="179" fontId="34" fillId="17"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34" fillId="17"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5"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34" fillId="18" borderId="0" applyNumberFormat="0" applyBorder="0" applyAlignment="0" applyProtection="0"/>
    <xf numFmtId="179" fontId="34" fillId="18" borderId="0" applyNumberFormat="0" applyBorder="0" applyAlignment="0" applyProtection="0"/>
    <xf numFmtId="179" fontId="34" fillId="18"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34" fillId="18"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6"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34" fillId="13" borderId="0" applyNumberFormat="0" applyBorder="0" applyAlignment="0" applyProtection="0"/>
    <xf numFmtId="179" fontId="34" fillId="13" borderId="0" applyNumberFormat="0" applyBorder="0" applyAlignment="0" applyProtection="0"/>
    <xf numFmtId="179" fontId="34" fillId="13"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34" fillId="13"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34" fillId="88"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7"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34" fillId="14" borderId="0" applyNumberFormat="0" applyBorder="0" applyAlignment="0" applyProtection="0"/>
    <xf numFmtId="179" fontId="34" fillId="14" borderId="0" applyNumberFormat="0" applyBorder="0" applyAlignment="0" applyProtection="0"/>
    <xf numFmtId="179" fontId="34" fillId="14"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34" fillId="14"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89"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34" fillId="19" borderId="0" applyNumberFormat="0" applyBorder="0" applyAlignment="0" applyProtection="0"/>
    <xf numFmtId="179" fontId="34" fillId="19" borderId="0" applyNumberFormat="0" applyBorder="0" applyAlignment="0" applyProtection="0"/>
    <xf numFmtId="179" fontId="34" fillId="19"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34" fillId="19"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0" fontId="95" fillId="90" borderId="0" applyNumberFormat="0" applyBorder="0" applyAlignment="0" applyProtection="0"/>
    <xf numFmtId="170" fontId="20" fillId="20" borderId="1">
      <alignment horizontal="center" vertical="center"/>
    </xf>
    <xf numFmtId="170" fontId="20" fillId="20" borderId="1">
      <alignment horizontal="center" vertical="center"/>
    </xf>
    <xf numFmtId="180" fontId="9" fillId="20" borderId="1">
      <alignment horizontal="center" vertical="center"/>
    </xf>
    <xf numFmtId="180" fontId="9" fillId="20" borderId="1">
      <alignment horizontal="center" vertical="center"/>
    </xf>
    <xf numFmtId="181" fontId="96" fillId="0" borderId="0"/>
    <xf numFmtId="0" fontId="97" fillId="91" borderId="0" applyNumberFormat="0" applyBorder="0" applyAlignment="0" applyProtection="0"/>
    <xf numFmtId="0" fontId="35" fillId="3" borderId="0" applyNumberFormat="0" applyBorder="0" applyAlignment="0" applyProtection="0"/>
    <xf numFmtId="179" fontId="35" fillId="3" borderId="0" applyNumberFormat="0" applyBorder="0" applyAlignment="0" applyProtection="0"/>
    <xf numFmtId="179" fontId="35" fillId="3" borderId="0" applyNumberFormat="0" applyBorder="0" applyAlignment="0" applyProtection="0"/>
    <xf numFmtId="0" fontId="35" fillId="3" borderId="0" applyNumberFormat="0" applyBorder="0" applyAlignment="0" applyProtection="0"/>
    <xf numFmtId="0" fontId="97" fillId="91" borderId="0" applyNumberFormat="0" applyBorder="0" applyAlignment="0" applyProtection="0"/>
    <xf numFmtId="3" fontId="98" fillId="0" borderId="0" applyFill="0" applyBorder="0" applyProtection="0">
      <alignment horizontal="right"/>
    </xf>
    <xf numFmtId="0" fontId="99" fillId="92" borderId="90" applyNumberFormat="0" applyAlignment="0" applyProtection="0"/>
    <xf numFmtId="0" fontId="36" fillId="21" borderId="2" applyNumberFormat="0" applyAlignment="0" applyProtection="0"/>
    <xf numFmtId="179" fontId="36" fillId="21" borderId="2" applyNumberFormat="0" applyAlignment="0" applyProtection="0"/>
    <xf numFmtId="179" fontId="36" fillId="21" borderId="2" applyNumberFormat="0" applyAlignment="0" applyProtection="0"/>
    <xf numFmtId="0" fontId="36" fillId="21" borderId="2" applyNumberFormat="0" applyAlignment="0" applyProtection="0"/>
    <xf numFmtId="0" fontId="36" fillId="65" borderId="2" applyNumberFormat="0" applyAlignment="0" applyProtection="0"/>
    <xf numFmtId="0" fontId="99" fillId="92" borderId="90" applyNumberFormat="0" applyAlignment="0" applyProtection="0"/>
    <xf numFmtId="0" fontId="100" fillId="93" borderId="91" applyNumberFormat="0" applyAlignment="0" applyProtection="0"/>
    <xf numFmtId="0" fontId="37" fillId="22" borderId="3" applyNumberFormat="0" applyAlignment="0" applyProtection="0"/>
    <xf numFmtId="179" fontId="37" fillId="22" borderId="3" applyNumberFormat="0" applyAlignment="0" applyProtection="0"/>
    <xf numFmtId="179" fontId="37" fillId="22" borderId="3" applyNumberFormat="0" applyAlignment="0" applyProtection="0"/>
    <xf numFmtId="0" fontId="37" fillId="22" borderId="3" applyNumberFormat="0" applyAlignment="0" applyProtection="0"/>
    <xf numFmtId="0" fontId="100" fillId="93" borderId="91" applyNumberFormat="0" applyAlignment="0" applyProtection="0"/>
    <xf numFmtId="41"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33"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2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10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102"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10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3" fontId="9" fillId="0" borderId="0" applyFont="0" applyFill="0" applyBorder="0" applyAlignment="0" applyProtection="0"/>
    <xf numFmtId="44" fontId="3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33" fillId="0" borderId="0" applyFont="0" applyFill="0" applyBorder="0" applyAlignment="0" applyProtection="0"/>
    <xf numFmtId="44" fontId="101" fillId="0" borderId="0" applyFont="0" applyFill="0" applyBorder="0" applyAlignment="0" applyProtection="0"/>
    <xf numFmtId="44" fontId="101" fillId="0" borderId="0" applyFont="0" applyFill="0" applyBorder="0" applyAlignment="0" applyProtection="0"/>
    <xf numFmtId="44" fontId="9" fillId="0" borderId="0" applyFont="0" applyFill="0" applyBorder="0" applyAlignment="0" applyProtection="0"/>
    <xf numFmtId="44" fontId="103" fillId="0" borderId="0" applyFont="0" applyFill="0" applyBorder="0" applyAlignment="0" applyProtection="0"/>
    <xf numFmtId="44" fontId="9" fillId="0" borderId="0" applyFont="0" applyFill="0" applyBorder="0" applyAlignment="0" applyProtection="0"/>
    <xf numFmtId="44" fontId="101" fillId="0" borderId="0" applyFont="0" applyFill="0" applyBorder="0" applyAlignment="0" applyProtection="0"/>
    <xf numFmtId="44" fontId="101"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33" fillId="0" borderId="0" applyFont="0" applyFill="0" applyBorder="0" applyAlignment="0" applyProtection="0"/>
    <xf numFmtId="44" fontId="9" fillId="0" borderId="0" applyFont="0" applyFill="0" applyBorder="0" applyAlignment="0" applyProtection="0"/>
    <xf numFmtId="44" fontId="33"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104" fillId="0" borderId="0" applyFont="0" applyFill="0" applyBorder="0" applyAlignment="0" applyProtection="0"/>
    <xf numFmtId="44" fontId="104"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104" fillId="0" borderId="0" applyFont="0" applyFill="0" applyBorder="0" applyAlignment="0" applyProtection="0"/>
    <xf numFmtId="44" fontId="21" fillId="0" borderId="0" applyFont="0" applyFill="0" applyBorder="0" applyAlignment="0" applyProtection="0"/>
    <xf numFmtId="44" fontId="10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04"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10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9" fillId="0" borderId="0" applyFont="0" applyFill="0" applyBorder="0" applyAlignment="0" applyProtection="0"/>
    <xf numFmtId="44" fontId="9"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01"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104" fillId="0" borderId="0" applyFont="0" applyFill="0" applyBorder="0" applyAlignment="0" applyProtection="0"/>
    <xf numFmtId="44" fontId="104" fillId="0" borderId="0" applyFont="0" applyFill="0" applyBorder="0" applyAlignment="0" applyProtection="0"/>
    <xf numFmtId="44" fontId="9" fillId="0" borderId="0" applyFont="0" applyFill="0" applyBorder="0" applyAlignment="0" applyProtection="0"/>
    <xf numFmtId="44" fontId="104" fillId="0" borderId="0" applyFont="0" applyFill="0" applyBorder="0" applyAlignment="0" applyProtection="0"/>
    <xf numFmtId="44" fontId="9" fillId="0" borderId="0" applyFont="0" applyFill="0" applyBorder="0" applyAlignment="0" applyProtection="0"/>
    <xf numFmtId="44" fontId="104"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44" fontId="7" fillId="0" borderId="0" applyFont="0" applyFill="0" applyBorder="0" applyAlignment="0" applyProtection="0"/>
    <xf numFmtId="0" fontId="9" fillId="0" borderId="0" applyFont="0" applyFill="0" applyBorder="0" applyAlignment="0" applyProtection="0"/>
    <xf numFmtId="179" fontId="9" fillId="0" borderId="0" applyFont="0" applyFill="0" applyBorder="0" applyAlignment="0" applyProtection="0"/>
    <xf numFmtId="0" fontId="9"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0" fontId="9" fillId="0" borderId="0" applyFont="0" applyFill="0" applyBorder="0" applyAlignment="0" applyProtection="0"/>
    <xf numFmtId="179" fontId="9" fillId="0" borderId="0" applyFont="0" applyFill="0" applyBorder="0" applyAlignment="0" applyProtection="0"/>
    <xf numFmtId="0" fontId="9" fillId="0" borderId="0" applyFont="0" applyFill="0" applyBorder="0" applyAlignment="0" applyProtection="0"/>
    <xf numFmtId="0" fontId="9" fillId="0" borderId="0" applyFont="0" applyFill="0" applyBorder="0" applyAlignment="0" applyProtection="0"/>
    <xf numFmtId="179" fontId="9" fillId="0" borderId="0" applyFont="0" applyFill="0" applyBorder="0" applyAlignment="0" applyProtection="0"/>
    <xf numFmtId="0" fontId="9"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179" fontId="9" fillId="0" borderId="0" applyFont="0" applyFill="0" applyBorder="0" applyAlignment="0" applyProtection="0"/>
    <xf numFmtId="16" fontId="9"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16" fontId="9"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14" fontId="9" fillId="0" borderId="0" applyFont="0" applyFill="0" applyBorder="0" applyAlignment="0" applyProtection="0"/>
    <xf numFmtId="6" fontId="105" fillId="0" borderId="0">
      <protection locked="0"/>
    </xf>
    <xf numFmtId="6" fontId="105" fillId="0" borderId="0">
      <protection locked="0"/>
    </xf>
    <xf numFmtId="0" fontId="106" fillId="0" borderId="0" applyNumberFormat="0" applyFill="0" applyBorder="0" applyAlignment="0" applyProtection="0"/>
    <xf numFmtId="0" fontId="38" fillId="0" borderId="0" applyNumberFormat="0" applyFill="0" applyBorder="0" applyAlignment="0" applyProtection="0"/>
    <xf numFmtId="179" fontId="38" fillId="0" borderId="0" applyNumberFormat="0" applyFill="0" applyBorder="0" applyAlignment="0" applyProtection="0"/>
    <xf numFmtId="179" fontId="38" fillId="0" borderId="0" applyNumberFormat="0" applyFill="0" applyBorder="0" applyAlignment="0" applyProtection="0"/>
    <xf numFmtId="0" fontId="38" fillId="0" borderId="0" applyNumberFormat="0" applyFill="0" applyBorder="0" applyAlignment="0" applyProtection="0"/>
    <xf numFmtId="0" fontId="106" fillId="0" borderId="0" applyNumberForma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2" fontId="9" fillId="0" borderId="0" applyFont="0" applyFill="0" applyBorder="0" applyAlignment="0" applyProtection="0"/>
    <xf numFmtId="182" fontId="9" fillId="0" borderId="0">
      <protection locked="0"/>
    </xf>
    <xf numFmtId="182" fontId="9" fillId="0" borderId="0">
      <protection locked="0"/>
    </xf>
    <xf numFmtId="0" fontId="107" fillId="94" borderId="0" applyNumberFormat="0" applyBorder="0" applyAlignment="0" applyProtection="0"/>
    <xf numFmtId="0" fontId="39" fillId="4" borderId="0" applyNumberFormat="0" applyBorder="0" applyAlignment="0" applyProtection="0"/>
    <xf numFmtId="179" fontId="39" fillId="4" borderId="0" applyNumberFormat="0" applyBorder="0" applyAlignment="0" applyProtection="0"/>
    <xf numFmtId="179" fontId="39" fillId="4" borderId="0" applyNumberFormat="0" applyBorder="0" applyAlignment="0" applyProtection="0"/>
    <xf numFmtId="0" fontId="39" fillId="4" borderId="0" applyNumberFormat="0" applyBorder="0" applyAlignment="0" applyProtection="0"/>
    <xf numFmtId="0" fontId="107" fillId="94" borderId="0" applyNumberFormat="0" applyBorder="0" applyAlignment="0" applyProtection="0"/>
    <xf numFmtId="0" fontId="10" fillId="23" borderId="0" applyNumberFormat="0" applyBorder="0" applyAlignment="0" applyProtection="0"/>
    <xf numFmtId="38" fontId="10" fillId="23" borderId="0" applyNumberFormat="0" applyBorder="0" applyAlignment="0" applyProtection="0"/>
    <xf numFmtId="0" fontId="22" fillId="0" borderId="0" applyNumberFormat="0" applyFill="0" applyBorder="0" applyAlignment="0" applyProtection="0"/>
    <xf numFmtId="179" fontId="22" fillId="0" borderId="0" applyNumberFormat="0" applyFill="0" applyBorder="0" applyAlignment="0" applyProtection="0"/>
    <xf numFmtId="0" fontId="22" fillId="0" borderId="0" applyNumberFormat="0" applyFill="0" applyBorder="0" applyAlignment="0" applyProtection="0"/>
    <xf numFmtId="179" fontId="22" fillId="0" borderId="0" applyNumberFormat="0" applyFill="0" applyBorder="0" applyAlignment="0" applyProtection="0"/>
    <xf numFmtId="179" fontId="22" fillId="0" borderId="0" applyNumberFormat="0" applyFill="0" applyBorder="0" applyAlignment="0" applyProtection="0"/>
    <xf numFmtId="179" fontId="22" fillId="0" borderId="0" applyNumberFormat="0" applyFill="0" applyBorder="0" applyAlignment="0" applyProtection="0"/>
    <xf numFmtId="0" fontId="11" fillId="0" borderId="4" applyNumberFormat="0" applyAlignment="0" applyProtection="0">
      <alignment horizontal="left" vertical="center"/>
    </xf>
    <xf numFmtId="179" fontId="11" fillId="0" borderId="4" applyNumberFormat="0" applyAlignment="0" applyProtection="0">
      <alignment horizontal="left" vertical="center"/>
    </xf>
    <xf numFmtId="179" fontId="11" fillId="0" borderId="4" applyNumberFormat="0" applyAlignment="0" applyProtection="0">
      <alignment horizontal="left" vertical="center"/>
    </xf>
    <xf numFmtId="0" fontId="11" fillId="0" borderId="5">
      <alignment horizontal="left" vertical="center"/>
    </xf>
    <xf numFmtId="179" fontId="11" fillId="0" borderId="5">
      <alignment horizontal="left" vertical="center"/>
    </xf>
    <xf numFmtId="179" fontId="11" fillId="0" borderId="5">
      <alignment horizontal="left" vertical="center"/>
    </xf>
    <xf numFmtId="0" fontId="108" fillId="0" borderId="92" applyNumberFormat="0" applyFill="0" applyAlignment="0" applyProtection="0"/>
    <xf numFmtId="0" fontId="23" fillId="0" borderId="0" applyNumberFormat="0" applyFont="0" applyFill="0" applyBorder="0" applyProtection="0"/>
    <xf numFmtId="179" fontId="23" fillId="0" borderId="0" applyNumberFormat="0" applyFont="0" applyFill="0" applyBorder="0" applyProtection="0"/>
    <xf numFmtId="179" fontId="23" fillId="0" borderId="0" applyNumberFormat="0" applyFont="0" applyFill="0" applyBorder="0" applyProtection="0"/>
    <xf numFmtId="179" fontId="23" fillId="0" borderId="0" applyNumberFormat="0" applyFont="0" applyFill="0" applyBorder="0" applyProtection="0"/>
    <xf numFmtId="0" fontId="23" fillId="0" borderId="0" applyNumberFormat="0" applyFont="0" applyFill="0" applyBorder="0" applyProtection="0"/>
    <xf numFmtId="179" fontId="23" fillId="0" borderId="0" applyNumberFormat="0" applyFont="0" applyFill="0" applyBorder="0" applyProtection="0"/>
    <xf numFmtId="0" fontId="109" fillId="0" borderId="93" applyNumberFormat="0" applyFill="0" applyAlignment="0" applyProtection="0"/>
    <xf numFmtId="0" fontId="108" fillId="0" borderId="92" applyNumberFormat="0" applyFill="0" applyAlignment="0" applyProtection="0"/>
    <xf numFmtId="0" fontId="92" fillId="0" borderId="88" applyNumberFormat="0" applyFill="0" applyAlignment="0" applyProtection="0"/>
    <xf numFmtId="0" fontId="108" fillId="0" borderId="92" applyNumberFormat="0" applyFill="0" applyAlignment="0" applyProtection="0"/>
    <xf numFmtId="0" fontId="92" fillId="0" borderId="88" applyNumberFormat="0" applyFill="0" applyAlignment="0" applyProtection="0"/>
    <xf numFmtId="179" fontId="11" fillId="0" borderId="0" applyNumberFormat="0" applyFont="0" applyFill="0" applyBorder="0" applyProtection="0"/>
    <xf numFmtId="0" fontId="11" fillId="0" borderId="0" applyNumberFormat="0" applyFont="0" applyFill="0" applyBorder="0" applyProtection="0"/>
    <xf numFmtId="179" fontId="11" fillId="0" borderId="0" applyNumberFormat="0" applyFont="0" applyFill="0" applyBorder="0" applyProtection="0"/>
    <xf numFmtId="179" fontId="11" fillId="0" borderId="0" applyNumberFormat="0" applyFont="0" applyFill="0" applyBorder="0" applyProtection="0"/>
    <xf numFmtId="0" fontId="11" fillId="0" borderId="0" applyNumberFormat="0" applyFont="0" applyFill="0" applyBorder="0" applyProtection="0"/>
    <xf numFmtId="179" fontId="11" fillId="0" borderId="0" applyNumberFormat="0" applyFont="0" applyFill="0" applyBorder="0" applyProtection="0"/>
    <xf numFmtId="0" fontId="110" fillId="0" borderId="13" applyNumberFormat="0" applyFill="0" applyAlignment="0" applyProtection="0"/>
    <xf numFmtId="0" fontId="111" fillId="0" borderId="94" applyNumberFormat="0" applyFill="0" applyAlignment="0" applyProtection="0"/>
    <xf numFmtId="0" fontId="93" fillId="0" borderId="13" applyNumberFormat="0" applyFill="0" applyAlignment="0" applyProtection="0"/>
    <xf numFmtId="0" fontId="111" fillId="0" borderId="94" applyNumberFormat="0" applyFill="0" applyAlignment="0" applyProtection="0"/>
    <xf numFmtId="0" fontId="93" fillId="0" borderId="13" applyNumberFormat="0" applyFill="0" applyAlignment="0" applyProtection="0"/>
    <xf numFmtId="0" fontId="112" fillId="0" borderId="95" applyNumberFormat="0" applyFill="0" applyAlignment="0" applyProtection="0"/>
    <xf numFmtId="0" fontId="40" fillId="0" borderId="6" applyNumberFormat="0" applyFill="0" applyAlignment="0" applyProtection="0"/>
    <xf numFmtId="179" fontId="40" fillId="0" borderId="6" applyNumberFormat="0" applyFill="0" applyAlignment="0" applyProtection="0"/>
    <xf numFmtId="179" fontId="40" fillId="0" borderId="6" applyNumberFormat="0" applyFill="0" applyAlignment="0" applyProtection="0"/>
    <xf numFmtId="0" fontId="40" fillId="0" borderId="6" applyNumberFormat="0" applyFill="0" applyAlignment="0" applyProtection="0"/>
    <xf numFmtId="0" fontId="113" fillId="0" borderId="96" applyNumberFormat="0" applyFill="0" applyAlignment="0" applyProtection="0"/>
    <xf numFmtId="0" fontId="112" fillId="0" borderId="95" applyNumberFormat="0" applyFill="0" applyAlignment="0" applyProtection="0"/>
    <xf numFmtId="0" fontId="112" fillId="0" borderId="0" applyNumberFormat="0" applyFill="0" applyBorder="0" applyAlignment="0" applyProtection="0"/>
    <xf numFmtId="0" fontId="40" fillId="0" borderId="0" applyNumberFormat="0" applyFill="0" applyBorder="0" applyAlignment="0" applyProtection="0"/>
    <xf numFmtId="179" fontId="40" fillId="0" borderId="0" applyNumberFormat="0" applyFill="0" applyBorder="0" applyAlignment="0" applyProtection="0"/>
    <xf numFmtId="179" fontId="40" fillId="0" borderId="0" applyNumberFormat="0" applyFill="0" applyBorder="0" applyAlignment="0" applyProtection="0"/>
    <xf numFmtId="0" fontId="40" fillId="0" borderId="0" applyNumberFormat="0" applyFill="0" applyBorder="0" applyAlignment="0" applyProtection="0"/>
    <xf numFmtId="0" fontId="113" fillId="0" borderId="0" applyNumberFormat="0" applyFill="0" applyBorder="0" applyAlignment="0" applyProtection="0"/>
    <xf numFmtId="0" fontId="112" fillId="0" borderId="0" applyNumberFormat="0" applyFill="0" applyBorder="0" applyAlignment="0" applyProtection="0"/>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1" fontId="9" fillId="0" borderId="0">
      <protection locked="0"/>
    </xf>
    <xf numFmtId="172" fontId="9" fillId="0" borderId="0" applyFont="0" applyFill="0" applyBorder="0" applyAlignment="0" applyProtection="0">
      <alignment horizontal="center"/>
    </xf>
    <xf numFmtId="0" fontId="24" fillId="0" borderId="7" applyNumberFormat="0" applyFill="0" applyAlignment="0" applyProtection="0"/>
    <xf numFmtId="179" fontId="24" fillId="0" borderId="7" applyNumberFormat="0" applyFill="0" applyAlignment="0" applyProtection="0"/>
    <xf numFmtId="0" fontId="24" fillId="0" borderId="7" applyNumberFormat="0" applyFill="0" applyAlignment="0" applyProtection="0"/>
    <xf numFmtId="179" fontId="24" fillId="0" borderId="7" applyNumberFormat="0" applyFill="0" applyAlignment="0" applyProtection="0"/>
    <xf numFmtId="179" fontId="24" fillId="0" borderId="7" applyNumberFormat="0" applyFill="0" applyAlignment="0" applyProtection="0"/>
    <xf numFmtId="179" fontId="24" fillId="0" borderId="7" applyNumberFormat="0" applyFill="0" applyAlignment="0" applyProtection="0"/>
    <xf numFmtId="0" fontId="114" fillId="0" borderId="0" applyNumberFormat="0" applyFill="0" applyBorder="0" applyAlignment="0" applyProtection="0">
      <alignment vertical="top"/>
      <protection locked="0"/>
    </xf>
    <xf numFmtId="10" fontId="10" fillId="24" borderId="8" applyNumberFormat="0" applyBorder="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41" fillId="7" borderId="2" applyNumberFormat="0" applyAlignment="0" applyProtection="0"/>
    <xf numFmtId="179" fontId="41" fillId="7" borderId="2" applyNumberFormat="0" applyAlignment="0" applyProtection="0"/>
    <xf numFmtId="179"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41" fillId="25" borderId="2" applyNumberFormat="0" applyAlignment="0" applyProtection="0"/>
    <xf numFmtId="0" fontId="115" fillId="95" borderId="90" applyNumberFormat="0" applyAlignment="0" applyProtection="0"/>
    <xf numFmtId="0" fontId="41" fillId="25"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179" fontId="41" fillId="7" borderId="2" applyNumberFormat="0" applyAlignment="0" applyProtection="0"/>
    <xf numFmtId="0" fontId="41" fillId="7" borderId="2" applyNumberFormat="0" applyAlignment="0" applyProtection="0"/>
    <xf numFmtId="179" fontId="41" fillId="7" borderId="2" applyNumberFormat="0" applyAlignment="0" applyProtection="0"/>
    <xf numFmtId="179"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179" fontId="41" fillId="7" borderId="2" applyNumberFormat="0" applyAlignment="0" applyProtection="0"/>
    <xf numFmtId="0" fontId="115" fillId="95" borderId="90" applyNumberFormat="0" applyAlignment="0" applyProtection="0"/>
    <xf numFmtId="0" fontId="41" fillId="7" borderId="2" applyNumberFormat="0" applyAlignment="0" applyProtection="0"/>
    <xf numFmtId="179" fontId="41" fillId="7" borderId="2" applyNumberFormat="0" applyAlignment="0" applyProtection="0"/>
    <xf numFmtId="179"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179" fontId="41" fillId="7" borderId="2" applyNumberFormat="0" applyAlignment="0" applyProtection="0"/>
    <xf numFmtId="0" fontId="115" fillId="95" borderId="90" applyNumberFormat="0" applyAlignment="0" applyProtection="0"/>
    <xf numFmtId="179"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179" fontId="41" fillId="7" borderId="2" applyNumberFormat="0" applyAlignment="0" applyProtection="0"/>
    <xf numFmtId="0" fontId="115" fillId="95" borderId="90" applyNumberFormat="0" applyAlignment="0" applyProtection="0"/>
    <xf numFmtId="179" fontId="41" fillId="7" borderId="2"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5" fillId="95" borderId="90" applyNumberFormat="0" applyAlignment="0" applyProtection="0"/>
    <xf numFmtId="0" fontId="116" fillId="0" borderId="67">
      <alignment horizontal="right"/>
    </xf>
    <xf numFmtId="0" fontId="116" fillId="0" borderId="67">
      <alignment horizontal="left"/>
    </xf>
    <xf numFmtId="0" fontId="117" fillId="0" borderId="97" applyNumberFormat="0" applyFill="0" applyAlignment="0" applyProtection="0"/>
    <xf numFmtId="0" fontId="42" fillId="0" borderId="9" applyNumberFormat="0" applyFill="0" applyAlignment="0" applyProtection="0"/>
    <xf numFmtId="179" fontId="42" fillId="0" borderId="9" applyNumberFormat="0" applyFill="0" applyAlignment="0" applyProtection="0"/>
    <xf numFmtId="179" fontId="42" fillId="0" borderId="9" applyNumberFormat="0" applyFill="0" applyAlignment="0" applyProtection="0"/>
    <xf numFmtId="0" fontId="42" fillId="0" borderId="9" applyNumberFormat="0" applyFill="0" applyAlignment="0" applyProtection="0"/>
    <xf numFmtId="0" fontId="117" fillId="0" borderId="97" applyNumberFormat="0" applyFill="0" applyAlignment="0" applyProtection="0"/>
    <xf numFmtId="0" fontId="118" fillId="96" borderId="0" applyNumberFormat="0" applyBorder="0" applyAlignment="0" applyProtection="0"/>
    <xf numFmtId="0" fontId="43" fillId="25" borderId="0" applyNumberFormat="0" applyBorder="0" applyAlignment="0" applyProtection="0"/>
    <xf numFmtId="179" fontId="43" fillId="25" borderId="0" applyNumberFormat="0" applyBorder="0" applyAlignment="0" applyProtection="0"/>
    <xf numFmtId="179" fontId="43" fillId="25" borderId="0" applyNumberFormat="0" applyBorder="0" applyAlignment="0" applyProtection="0"/>
    <xf numFmtId="0" fontId="43" fillId="25" borderId="0" applyNumberFormat="0" applyBorder="0" applyAlignment="0" applyProtection="0"/>
    <xf numFmtId="0" fontId="118" fillId="96" borderId="0" applyNumberFormat="0" applyBorder="0" applyAlignment="0" applyProtection="0"/>
    <xf numFmtId="37" fontId="25" fillId="0" borderId="0"/>
    <xf numFmtId="0" fontId="25" fillId="0" borderId="0"/>
    <xf numFmtId="37" fontId="25" fillId="0" borderId="0"/>
    <xf numFmtId="3" fontId="25" fillId="0" borderId="0"/>
    <xf numFmtId="3" fontId="25" fillId="0" borderId="0"/>
    <xf numFmtId="173" fontId="15" fillId="0" borderId="0"/>
    <xf numFmtId="173" fontId="15" fillId="0" borderId="0"/>
    <xf numFmtId="183" fontId="9" fillId="0" borderId="0"/>
    <xf numFmtId="183"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101" fillId="0" borderId="0"/>
    <xf numFmtId="0" fontId="9" fillId="0" borderId="0"/>
    <xf numFmtId="0" fontId="101"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01"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121" fillId="0" borderId="0"/>
    <xf numFmtId="0" fontId="7" fillId="0" borderId="0"/>
    <xf numFmtId="0" fontId="121" fillId="0" borderId="0"/>
    <xf numFmtId="0" fontId="7" fillId="0" borderId="0"/>
    <xf numFmtId="179" fontId="9" fillId="0" borderId="0"/>
    <xf numFmtId="0" fontId="7" fillId="0" borderId="0"/>
    <xf numFmtId="0" fontId="21" fillId="0" borderId="0">
      <alignment vertical="top"/>
    </xf>
    <xf numFmtId="0" fontId="9" fillId="0" borderId="0"/>
    <xf numFmtId="179" fontId="59" fillId="0" borderId="0"/>
    <xf numFmtId="0" fontId="9" fillId="0" borderId="0"/>
    <xf numFmtId="179" fontId="59" fillId="0" borderId="0"/>
    <xf numFmtId="0" fontId="9" fillId="0" borderId="0"/>
    <xf numFmtId="0" fontId="7" fillId="0" borderId="0"/>
    <xf numFmtId="0" fontId="21"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21" fillId="0" borderId="0">
      <alignment vertical="top"/>
    </xf>
    <xf numFmtId="179" fontId="59" fillId="0" borderId="0"/>
    <xf numFmtId="179" fontId="59" fillId="0" borderId="0"/>
    <xf numFmtId="0" fontId="9" fillId="0" borderId="0"/>
    <xf numFmtId="0" fontId="122" fillId="0" borderId="0"/>
    <xf numFmtId="0" fontId="9" fillId="0" borderId="0"/>
    <xf numFmtId="0" fontId="21" fillId="0" borderId="0">
      <alignment vertical="top"/>
    </xf>
    <xf numFmtId="0" fontId="21" fillId="0" borderId="0">
      <alignment vertical="top"/>
    </xf>
    <xf numFmtId="179" fontId="59" fillId="0" borderId="0"/>
    <xf numFmtId="0" fontId="101" fillId="0" borderId="0"/>
    <xf numFmtId="179" fontId="59" fillId="0" borderId="0"/>
    <xf numFmtId="179" fontId="5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alignment vertical="top"/>
    </xf>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3" fillId="0" borderId="0"/>
    <xf numFmtId="179" fontId="9" fillId="0" borderId="0"/>
    <xf numFmtId="0" fontId="101" fillId="0" borderId="0"/>
    <xf numFmtId="179"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21" fillId="0" borderId="0">
      <alignment vertical="top"/>
    </xf>
    <xf numFmtId="179" fontId="9" fillId="0" borderId="0"/>
    <xf numFmtId="179" fontId="9"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01"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123" fillId="0" borderId="0"/>
    <xf numFmtId="0" fontId="123" fillId="0" borderId="0"/>
    <xf numFmtId="179" fontId="9" fillId="0" borderId="0"/>
    <xf numFmtId="0" fontId="9" fillId="0" borderId="0"/>
    <xf numFmtId="0" fontId="21" fillId="0" borderId="0">
      <alignment vertical="top"/>
    </xf>
    <xf numFmtId="0" fontId="9" fillId="0" borderId="0"/>
    <xf numFmtId="0" fontId="9" fillId="0" borderId="0"/>
    <xf numFmtId="0" fontId="124" fillId="0" borderId="0"/>
    <xf numFmtId="0" fontId="21" fillId="0" borderId="0">
      <alignment vertical="top"/>
    </xf>
    <xf numFmtId="0" fontId="124" fillId="0" borderId="0"/>
    <xf numFmtId="0" fontId="9" fillId="0" borderId="0"/>
    <xf numFmtId="0" fontId="21" fillId="0" borderId="0">
      <alignment vertical="top"/>
    </xf>
    <xf numFmtId="179" fontId="71" fillId="0" borderId="0"/>
    <xf numFmtId="179" fontId="71" fillId="0" borderId="0"/>
    <xf numFmtId="0" fontId="101" fillId="0" borderId="0"/>
    <xf numFmtId="0" fontId="9" fillId="0" borderId="0"/>
    <xf numFmtId="0" fontId="101" fillId="0" borderId="0"/>
    <xf numFmtId="0" fontId="9" fillId="0" borderId="0"/>
    <xf numFmtId="0" fontId="101" fillId="0" borderId="0"/>
    <xf numFmtId="179" fontId="9" fillId="0" borderId="0"/>
    <xf numFmtId="0" fontId="101" fillId="0" borderId="0"/>
    <xf numFmtId="179"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179" fontId="9" fillId="0" borderId="0"/>
    <xf numFmtId="179" fontId="9" fillId="0" borderId="0"/>
    <xf numFmtId="0" fontId="123"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9"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alignment vertical="top"/>
    </xf>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21"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9"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9" fillId="0" borderId="0"/>
    <xf numFmtId="0" fontId="1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9" fillId="0" borderId="0"/>
    <xf numFmtId="0" fontId="9" fillId="0" borderId="0"/>
    <xf numFmtId="0" fontId="119" fillId="0" borderId="0"/>
    <xf numFmtId="0" fontId="119" fillId="0" borderId="0"/>
    <xf numFmtId="0" fontId="119" fillId="0" borderId="0"/>
    <xf numFmtId="0" fontId="119"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2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0" fillId="0" borderId="0"/>
    <xf numFmtId="0" fontId="120"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9" fillId="0" borderId="0"/>
    <xf numFmtId="0" fontId="9" fillId="0" borderId="0"/>
    <xf numFmtId="0" fontId="9" fillId="0" borderId="0"/>
    <xf numFmtId="0" fontId="9" fillId="0" borderId="0"/>
    <xf numFmtId="0" fontId="101" fillId="0" borderId="0"/>
    <xf numFmtId="0" fontId="101"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101" fillId="0" borderId="0"/>
    <xf numFmtId="179" fontId="71" fillId="0" borderId="0"/>
    <xf numFmtId="0" fontId="124" fillId="0" borderId="0"/>
    <xf numFmtId="179" fontId="71" fillId="0" borderId="0"/>
    <xf numFmtId="0" fontId="9" fillId="0" borderId="0"/>
    <xf numFmtId="179" fontId="71" fillId="0" borderId="0"/>
    <xf numFmtId="0" fontId="9" fillId="0" borderId="0"/>
    <xf numFmtId="0" fontId="9" fillId="0" borderId="0"/>
    <xf numFmtId="0" fontId="9" fillId="0" borderId="0"/>
    <xf numFmtId="0" fontId="9" fillId="0" borderId="0"/>
    <xf numFmtId="0" fontId="101" fillId="0" borderId="0"/>
    <xf numFmtId="0" fontId="21" fillId="0" borderId="0">
      <alignment vertical="top"/>
    </xf>
    <xf numFmtId="0" fontId="9" fillId="0" borderId="0"/>
    <xf numFmtId="0" fontId="101" fillId="0" borderId="0"/>
    <xf numFmtId="179" fontId="71" fillId="0" borderId="0"/>
    <xf numFmtId="179" fontId="71" fillId="0" borderId="0"/>
    <xf numFmtId="0" fontId="121" fillId="0" borderId="0"/>
    <xf numFmtId="0" fontId="12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 fillId="0" borderId="0"/>
    <xf numFmtId="0" fontId="9"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9"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101" fillId="0" borderId="0"/>
    <xf numFmtId="0" fontId="101"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101" fillId="0" borderId="0"/>
    <xf numFmtId="0" fontId="101" fillId="0" borderId="0"/>
    <xf numFmtId="0" fontId="101"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21" fillId="0" borderId="0">
      <alignment vertical="top"/>
    </xf>
    <xf numFmtId="179" fontId="71" fillId="0" borderId="0"/>
    <xf numFmtId="179" fontId="71" fillId="0" borderId="0"/>
    <xf numFmtId="0" fontId="124" fillId="0" borderId="0"/>
    <xf numFmtId="0" fontId="124" fillId="0" borderId="0"/>
    <xf numFmtId="179" fontId="71" fillId="0" borderId="0"/>
    <xf numFmtId="0" fontId="21" fillId="0" borderId="0">
      <alignment vertical="top"/>
    </xf>
    <xf numFmtId="0" fontId="21" fillId="0" borderId="0">
      <alignment vertical="top"/>
    </xf>
    <xf numFmtId="0" fontId="9" fillId="0" borderId="0"/>
    <xf numFmtId="179" fontId="71" fillId="0" borderId="0"/>
    <xf numFmtId="0" fontId="9" fillId="0" borderId="0"/>
    <xf numFmtId="179" fontId="71" fillId="0" borderId="0"/>
    <xf numFmtId="0" fontId="9" fillId="0" borderId="0"/>
    <xf numFmtId="0" fontId="21" fillId="0" borderId="0">
      <alignment vertical="top"/>
    </xf>
    <xf numFmtId="0" fontId="21" fillId="0" borderId="0">
      <alignment vertical="top"/>
    </xf>
    <xf numFmtId="0" fontId="9" fillId="0" borderId="0"/>
    <xf numFmtId="0" fontId="21" fillId="0" borderId="0">
      <alignment vertical="top"/>
    </xf>
    <xf numFmtId="0" fontId="21" fillId="0" borderId="0">
      <alignment vertical="top"/>
    </xf>
    <xf numFmtId="0" fontId="9" fillId="0" borderId="0"/>
    <xf numFmtId="0" fontId="9" fillId="0" borderId="0"/>
    <xf numFmtId="0" fontId="9" fillId="0" borderId="0"/>
    <xf numFmtId="0" fontId="21" fillId="0" borderId="0">
      <alignment vertical="top"/>
    </xf>
    <xf numFmtId="0" fontId="101" fillId="0" borderId="0"/>
    <xf numFmtId="0" fontId="21" fillId="0" borderId="0">
      <alignment vertical="top"/>
    </xf>
    <xf numFmtId="0" fontId="94"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4" fillId="0" borderId="0"/>
    <xf numFmtId="0" fontId="21" fillId="0" borderId="0">
      <alignment vertical="top"/>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101" fillId="0" borderId="0"/>
    <xf numFmtId="0" fontId="101" fillId="0" borderId="0"/>
    <xf numFmtId="0" fontId="101" fillId="0" borderId="0"/>
    <xf numFmtId="0" fontId="101" fillId="0" borderId="0"/>
    <xf numFmtId="0" fontId="101" fillId="0" borderId="0"/>
    <xf numFmtId="0" fontId="101" fillId="0" borderId="0"/>
    <xf numFmtId="0" fontId="9" fillId="0" borderId="0"/>
    <xf numFmtId="0" fontId="9"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9"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124" fillId="0" borderId="0"/>
    <xf numFmtId="0" fontId="124"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7" fillId="0" borderId="0"/>
    <xf numFmtId="0" fontId="7"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alignment vertical="top"/>
    </xf>
    <xf numFmtId="0" fontId="21"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4" fillId="0" borderId="0"/>
    <xf numFmtId="0" fontId="7" fillId="0" borderId="0"/>
    <xf numFmtId="179" fontId="9" fillId="0" borderId="0"/>
    <xf numFmtId="0" fontId="124" fillId="0" borderId="0"/>
    <xf numFmtId="0" fontId="59"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1" fillId="0" borderId="0">
      <alignment vertical="top"/>
    </xf>
    <xf numFmtId="0" fontId="21" fillId="0" borderId="0">
      <alignment vertical="top"/>
    </xf>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101" fillId="0" borderId="0"/>
    <xf numFmtId="179"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179"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24" fillId="0" borderId="0"/>
    <xf numFmtId="0" fontId="7" fillId="0" borderId="0"/>
    <xf numFmtId="179" fontId="9" fillId="0" borderId="0"/>
    <xf numFmtId="0" fontId="124" fillId="0" borderId="0"/>
    <xf numFmtId="0" fontId="21" fillId="0" borderId="0">
      <alignment vertical="top"/>
    </xf>
    <xf numFmtId="179" fontId="9" fillId="0" borderId="0"/>
    <xf numFmtId="0" fontId="5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9" fillId="0" borderId="0"/>
    <xf numFmtId="0" fontId="124" fillId="0" borderId="0"/>
    <xf numFmtId="0" fontId="59" fillId="0" borderId="0"/>
    <xf numFmtId="0" fontId="124"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01" fillId="0" borderId="0"/>
    <xf numFmtId="0" fontId="7" fillId="0" borderId="0"/>
    <xf numFmtId="0" fontId="10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9" fillId="26" borderId="10" applyNumberFormat="0" applyFont="0" applyAlignment="0" applyProtection="0"/>
    <xf numFmtId="179" fontId="9" fillId="26" borderId="10" applyNumberFormat="0" applyFont="0" applyAlignment="0" applyProtection="0"/>
    <xf numFmtId="179" fontId="9" fillId="26" borderId="10" applyNumberFormat="0" applyFont="0" applyAlignment="0" applyProtection="0"/>
    <xf numFmtId="0" fontId="33"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179" fontId="9" fillId="26" borderId="10"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9" fillId="26" borderId="10"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7" fillId="97" borderId="98" applyNumberFormat="0" applyFont="0" applyAlignment="0" applyProtection="0"/>
    <xf numFmtId="0" fontId="9" fillId="26" borderId="10" applyNumberFormat="0" applyFont="0" applyAlignment="0" applyProtection="0"/>
    <xf numFmtId="0" fontId="33" fillId="26" borderId="10" applyNumberFormat="0" applyFont="0" applyAlignment="0" applyProtection="0"/>
    <xf numFmtId="0" fontId="125" fillId="92" borderId="99" applyNumberFormat="0" applyAlignment="0" applyProtection="0"/>
    <xf numFmtId="0" fontId="44" fillId="21" borderId="11" applyNumberFormat="0" applyAlignment="0" applyProtection="0"/>
    <xf numFmtId="179" fontId="44" fillId="21" borderId="11" applyNumberFormat="0" applyAlignment="0" applyProtection="0"/>
    <xf numFmtId="179" fontId="44" fillId="21" borderId="11" applyNumberFormat="0" applyAlignment="0" applyProtection="0"/>
    <xf numFmtId="0" fontId="44" fillId="21" borderId="11" applyNumberFormat="0" applyAlignment="0" applyProtection="0"/>
    <xf numFmtId="0" fontId="44" fillId="65" borderId="11" applyNumberFormat="0" applyAlignment="0" applyProtection="0"/>
    <xf numFmtId="0" fontId="125" fillId="92" borderId="99" applyNumberFormat="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10"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10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10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101"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33"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4" fontId="98" fillId="0" borderId="0" applyFill="0" applyBorder="0" applyProtection="0">
      <alignment horizontal="right"/>
    </xf>
    <xf numFmtId="4" fontId="126" fillId="27" borderId="100" applyNumberFormat="0" applyProtection="0">
      <alignment vertical="center"/>
    </xf>
    <xf numFmtId="4" fontId="21" fillId="27" borderId="11" applyNumberFormat="0" applyProtection="0">
      <alignment vertical="center"/>
    </xf>
    <xf numFmtId="4" fontId="56" fillId="27" borderId="12" applyNumberFormat="0" applyProtection="0">
      <alignment vertical="center"/>
    </xf>
    <xf numFmtId="4" fontId="21" fillId="27" borderId="11" applyNumberFormat="0" applyProtection="0">
      <alignment vertical="center"/>
    </xf>
    <xf numFmtId="4" fontId="56" fillId="27" borderId="12" applyNumberFormat="0" applyProtection="0">
      <alignment vertical="center"/>
    </xf>
    <xf numFmtId="4" fontId="21" fillId="27" borderId="11" applyNumberFormat="0" applyProtection="0">
      <alignment vertical="center"/>
    </xf>
    <xf numFmtId="4" fontId="21" fillId="27" borderId="11" applyNumberFormat="0" applyProtection="0">
      <alignment vertical="center"/>
    </xf>
    <xf numFmtId="4" fontId="21" fillId="27" borderId="11" applyNumberFormat="0" applyProtection="0">
      <alignment vertical="center"/>
    </xf>
    <xf numFmtId="4" fontId="127" fillId="27" borderId="100" applyNumberFormat="0" applyProtection="0">
      <alignment vertical="center"/>
    </xf>
    <xf numFmtId="4" fontId="51" fillId="27" borderId="12" applyNumberFormat="0" applyProtection="0">
      <alignment vertical="center"/>
    </xf>
    <xf numFmtId="4" fontId="128" fillId="27" borderId="100" applyNumberFormat="0" applyProtection="0">
      <alignment horizontal="left" vertical="center" indent="1"/>
    </xf>
    <xf numFmtId="4" fontId="21" fillId="27" borderId="11" applyNumberFormat="0" applyProtection="0">
      <alignment horizontal="left" vertical="center" indent="1"/>
    </xf>
    <xf numFmtId="4" fontId="129" fillId="27" borderId="12" applyNumberFormat="0" applyProtection="0">
      <alignment horizontal="left" vertical="center" indent="1"/>
    </xf>
    <xf numFmtId="4" fontId="21" fillId="27" borderId="11" applyNumberFormat="0" applyProtection="0">
      <alignment horizontal="left" vertical="center" indent="1"/>
    </xf>
    <xf numFmtId="4" fontId="129" fillId="27" borderId="12" applyNumberFormat="0" applyProtection="0">
      <alignment horizontal="left" vertical="center" indent="1"/>
    </xf>
    <xf numFmtId="4" fontId="21" fillId="27" borderId="11" applyNumberFormat="0" applyProtection="0">
      <alignment horizontal="left" vertical="center" indent="1"/>
    </xf>
    <xf numFmtId="4" fontId="21" fillId="27" borderId="11" applyNumberFormat="0" applyProtection="0">
      <alignment horizontal="left" vertical="center" indent="1"/>
    </xf>
    <xf numFmtId="4" fontId="21" fillId="27" borderId="11" applyNumberFormat="0" applyProtection="0">
      <alignment horizontal="left" vertical="center" indent="1"/>
    </xf>
    <xf numFmtId="0" fontId="48" fillId="27" borderId="12" applyNumberFormat="0" applyProtection="0">
      <alignment horizontal="left" vertical="top" indent="1"/>
    </xf>
    <xf numFmtId="4" fontId="21" fillId="27" borderId="11" applyNumberFormat="0" applyProtection="0">
      <alignment horizontal="left" vertical="center" indent="1"/>
    </xf>
    <xf numFmtId="179" fontId="48" fillId="27" borderId="12" applyNumberFormat="0" applyProtection="0">
      <alignment horizontal="left" vertical="top" indent="1"/>
    </xf>
    <xf numFmtId="0" fontId="9" fillId="46" borderId="11" applyNumberFormat="0" applyProtection="0">
      <alignment horizontal="left" vertical="center" indent="1"/>
    </xf>
    <xf numFmtId="4" fontId="54" fillId="32" borderId="8" applyNumberFormat="0" applyProtection="0">
      <alignment horizontal="left" vertical="center"/>
    </xf>
    <xf numFmtId="0" fontId="9" fillId="46" borderId="11" applyNumberFormat="0" applyProtection="0">
      <alignment horizontal="left" vertical="center" indent="1"/>
    </xf>
    <xf numFmtId="4" fontId="54" fillId="32" borderId="8" applyNumberFormat="0" applyProtection="0">
      <alignment horizontal="left" vertical="center"/>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4" fontId="130" fillId="37" borderId="100" applyNumberFormat="0" applyProtection="0">
      <alignment horizontal="left" vertical="center" indent="1"/>
    </xf>
    <xf numFmtId="4" fontId="129" fillId="37" borderId="0" applyNumberFormat="0" applyProtection="0">
      <alignment horizontal="left" vertical="center" indent="1"/>
    </xf>
    <xf numFmtId="4" fontId="54" fillId="32" borderId="8" applyNumberFormat="0" applyProtection="0">
      <alignment horizontal="left" vertical="center"/>
    </xf>
    <xf numFmtId="4" fontId="54" fillId="32" borderId="8" applyNumberFormat="0" applyProtection="0">
      <alignment horizontal="left" vertical="center"/>
    </xf>
    <xf numFmtId="4" fontId="64" fillId="45" borderId="100" applyNumberFormat="0" applyProtection="0">
      <alignment vertical="center"/>
    </xf>
    <xf numFmtId="4" fontId="14" fillId="98" borderId="100" applyNumberFormat="0" applyProtection="0">
      <alignment vertical="center"/>
    </xf>
    <xf numFmtId="4" fontId="64" fillId="30" borderId="100" applyNumberFormat="0" applyProtection="0">
      <alignment vertical="center"/>
    </xf>
    <xf numFmtId="4" fontId="52" fillId="45" borderId="100" applyNumberFormat="0" applyProtection="0">
      <alignment vertical="center"/>
    </xf>
    <xf numFmtId="4" fontId="68" fillId="99" borderId="100" applyNumberFormat="0" applyProtection="0">
      <alignment horizontal="left" vertical="center" indent="1"/>
    </xf>
    <xf numFmtId="4" fontId="48" fillId="0" borderId="8" applyNumberFormat="0" applyProtection="0">
      <alignment horizontal="left" vertical="center" indent="1"/>
    </xf>
    <xf numFmtId="4" fontId="68" fillId="42" borderId="100" applyNumberFormat="0" applyProtection="0">
      <alignment horizontal="left" vertical="center" indent="1"/>
    </xf>
    <xf numFmtId="4" fontId="21" fillId="0" borderId="8" applyNumberFormat="0" applyProtection="0">
      <alignment horizontal="left" vertical="center" indent="1"/>
    </xf>
    <xf numFmtId="4" fontId="56" fillId="37" borderId="0" applyNumberFormat="0" applyProtection="0">
      <alignment horizontal="left" vertical="center" indent="1"/>
    </xf>
    <xf numFmtId="4" fontId="131" fillId="37" borderId="100" applyNumberFormat="0" applyProtection="0">
      <alignment horizontal="left" vertical="center" indent="1"/>
    </xf>
    <xf numFmtId="4" fontId="56" fillId="37" borderId="0" applyNumberFormat="0" applyProtection="0">
      <alignment horizontal="left" vertical="center" indent="1"/>
    </xf>
    <xf numFmtId="4" fontId="56" fillId="37" borderId="0" applyNumberFormat="0" applyProtection="0">
      <alignment horizontal="left" vertical="center" indent="1"/>
    </xf>
    <xf numFmtId="4" fontId="132" fillId="20" borderId="100" applyNumberFormat="0" applyProtection="0">
      <alignment vertical="center"/>
    </xf>
    <xf numFmtId="4" fontId="57" fillId="21" borderId="12" applyNumberFormat="0" applyProtection="0">
      <alignment horizontal="center" vertical="center"/>
    </xf>
    <xf numFmtId="4" fontId="58" fillId="39" borderId="100" applyNumberFormat="0" applyProtection="0">
      <alignment horizontal="left" vertical="center" indent="1"/>
    </xf>
    <xf numFmtId="4" fontId="58" fillId="39" borderId="14">
      <alignment horizontal="left" vertical="center" indent="1"/>
    </xf>
    <xf numFmtId="4" fontId="133" fillId="42" borderId="100" applyNumberFormat="0" applyProtection="0">
      <alignment horizontal="left" vertical="center" indent="1"/>
    </xf>
    <xf numFmtId="4" fontId="59" fillId="0" borderId="0" applyNumberFormat="0" applyProtection="0">
      <alignment horizontal="left" vertical="center" indent="1"/>
    </xf>
    <xf numFmtId="4" fontId="54" fillId="0" borderId="0" applyNumberFormat="0" applyProtection="0">
      <alignment horizontal="left" vertical="center" indent="1"/>
    </xf>
    <xf numFmtId="4" fontId="134" fillId="37" borderId="100" applyNumberFormat="0" applyProtection="0">
      <alignment horizontal="left" vertical="center" indent="1"/>
    </xf>
    <xf numFmtId="4" fontId="54" fillId="0" borderId="0" applyNumberFormat="0" applyProtection="0">
      <alignment horizontal="left" vertical="center" indent="1"/>
    </xf>
    <xf numFmtId="4" fontId="54" fillId="0" borderId="0" applyNumberFormat="0" applyProtection="0">
      <alignment horizontal="left" vertical="center" indent="1"/>
    </xf>
    <xf numFmtId="179" fontId="54" fillId="40" borderId="8" applyNumberFormat="0" applyProtection="0">
      <alignment horizontal="left" vertical="center" indent="2"/>
    </xf>
    <xf numFmtId="0" fontId="9" fillId="37" borderId="12" applyNumberFormat="0" applyProtection="0">
      <alignment horizontal="left" vertical="center" indent="1"/>
    </xf>
    <xf numFmtId="179" fontId="54" fillId="40" borderId="8" applyNumberFormat="0" applyProtection="0">
      <alignment horizontal="left" vertical="center" indent="2"/>
    </xf>
    <xf numFmtId="0" fontId="9" fillId="37" borderId="12" applyNumberFormat="0" applyProtection="0">
      <alignment horizontal="left" vertical="center" indent="1"/>
    </xf>
    <xf numFmtId="0" fontId="59" fillId="0" borderId="8" applyNumberFormat="0" applyProtection="0">
      <alignment horizontal="left" vertical="center" indent="2"/>
    </xf>
    <xf numFmtId="179" fontId="54" fillId="40" borderId="8" applyNumberFormat="0" applyProtection="0">
      <alignment horizontal="left" vertical="center" indent="2"/>
    </xf>
    <xf numFmtId="179"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179" fontId="9" fillId="37" borderId="12" applyNumberFormat="0" applyProtection="0">
      <alignment horizontal="left" vertical="top" indent="1"/>
    </xf>
    <xf numFmtId="179" fontId="9" fillId="37" borderId="12" applyNumberFormat="0" applyProtection="0">
      <alignment horizontal="left" vertical="top" indent="1"/>
    </xf>
    <xf numFmtId="179" fontId="9" fillId="37" borderId="12" applyNumberFormat="0" applyProtection="0">
      <alignment horizontal="left" vertical="top" indent="1"/>
    </xf>
    <xf numFmtId="0" fontId="9" fillId="37" borderId="12" applyNumberFormat="0" applyProtection="0">
      <alignment horizontal="left" vertical="top" indent="1"/>
    </xf>
    <xf numFmtId="179"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0" fontId="9" fillId="37" borderId="12" applyNumberFormat="0" applyProtection="0">
      <alignment horizontal="left" vertical="top" indent="1"/>
    </xf>
    <xf numFmtId="179" fontId="9" fillId="37" borderId="12" applyNumberFormat="0" applyProtection="0">
      <alignment horizontal="left" vertical="top" indent="1"/>
    </xf>
    <xf numFmtId="179" fontId="9" fillId="37" borderId="12" applyNumberFormat="0" applyProtection="0">
      <alignment horizontal="left" vertical="top" indent="1"/>
    </xf>
    <xf numFmtId="179" fontId="59" fillId="0" borderId="8" applyNumberFormat="0" applyProtection="0">
      <alignment horizontal="left" vertical="center" indent="2"/>
    </xf>
    <xf numFmtId="0" fontId="9" fillId="41" borderId="12" applyNumberFormat="0" applyProtection="0">
      <alignment horizontal="left" vertical="center" indent="1"/>
    </xf>
    <xf numFmtId="179" fontId="59" fillId="0" borderId="8" applyNumberFormat="0" applyProtection="0">
      <alignment horizontal="left" vertical="center" indent="2"/>
    </xf>
    <xf numFmtId="0" fontId="9" fillId="41" borderId="12" applyNumberFormat="0" applyProtection="0">
      <alignment horizontal="left" vertical="center" indent="1"/>
    </xf>
    <xf numFmtId="0" fontId="59" fillId="0" borderId="8" applyNumberFormat="0" applyProtection="0">
      <alignment horizontal="left" vertical="center" indent="2"/>
    </xf>
    <xf numFmtId="179" fontId="59" fillId="0" borderId="8" applyNumberFormat="0" applyProtection="0">
      <alignment horizontal="left" vertical="center" indent="2"/>
    </xf>
    <xf numFmtId="179"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179" fontId="9" fillId="41" borderId="12" applyNumberFormat="0" applyProtection="0">
      <alignment horizontal="left" vertical="top" indent="1"/>
    </xf>
    <xf numFmtId="179" fontId="9" fillId="41" borderId="12" applyNumberFormat="0" applyProtection="0">
      <alignment horizontal="left" vertical="top" indent="1"/>
    </xf>
    <xf numFmtId="179" fontId="9" fillId="41" borderId="12" applyNumberFormat="0" applyProtection="0">
      <alignment horizontal="left" vertical="top" indent="1"/>
    </xf>
    <xf numFmtId="0" fontId="9" fillId="41" borderId="12" applyNumberFormat="0" applyProtection="0">
      <alignment horizontal="left" vertical="top" indent="1"/>
    </xf>
    <xf numFmtId="179"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0" fontId="9" fillId="41" borderId="12" applyNumberFormat="0" applyProtection="0">
      <alignment horizontal="left" vertical="top" indent="1"/>
    </xf>
    <xf numFmtId="179" fontId="9" fillId="41" borderId="12" applyNumberFormat="0" applyProtection="0">
      <alignment horizontal="left" vertical="top" indent="1"/>
    </xf>
    <xf numFmtId="179" fontId="9" fillId="41" borderId="12" applyNumberFormat="0" applyProtection="0">
      <alignment horizontal="left" vertical="top" indent="1"/>
    </xf>
    <xf numFmtId="179" fontId="59" fillId="0" borderId="8" applyNumberFormat="0" applyProtection="0">
      <alignment horizontal="left" vertical="center" indent="2"/>
    </xf>
    <xf numFmtId="0" fontId="9" fillId="20" borderId="12" applyNumberFormat="0" applyProtection="0">
      <alignment horizontal="left" vertical="center" indent="1"/>
    </xf>
    <xf numFmtId="179" fontId="59" fillId="0" borderId="8" applyNumberFormat="0" applyProtection="0">
      <alignment horizontal="left" vertical="center" indent="2"/>
    </xf>
    <xf numFmtId="0" fontId="9" fillId="20" borderId="12" applyNumberFormat="0" applyProtection="0">
      <alignment horizontal="left" vertical="center" indent="1"/>
    </xf>
    <xf numFmtId="0" fontId="59" fillId="0" borderId="8" applyNumberFormat="0" applyProtection="0">
      <alignment horizontal="left" vertical="center" indent="2"/>
    </xf>
    <xf numFmtId="179" fontId="59" fillId="0" borderId="8" applyNumberFormat="0" applyProtection="0">
      <alignment horizontal="left" vertical="center" indent="2"/>
    </xf>
    <xf numFmtId="179"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179" fontId="9" fillId="20" borderId="12" applyNumberFormat="0" applyProtection="0">
      <alignment horizontal="left" vertical="top" indent="1"/>
    </xf>
    <xf numFmtId="179" fontId="9" fillId="20" borderId="12" applyNumberFormat="0" applyProtection="0">
      <alignment horizontal="left" vertical="top" indent="1"/>
    </xf>
    <xf numFmtId="179" fontId="9" fillId="20" borderId="12" applyNumberFormat="0" applyProtection="0">
      <alignment horizontal="left" vertical="top" indent="1"/>
    </xf>
    <xf numFmtId="0" fontId="9" fillId="20" borderId="12" applyNumberFormat="0" applyProtection="0">
      <alignment horizontal="left" vertical="top" indent="1"/>
    </xf>
    <xf numFmtId="179"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0" fontId="9" fillId="20" borderId="12" applyNumberFormat="0" applyProtection="0">
      <alignment horizontal="left" vertical="top" indent="1"/>
    </xf>
    <xf numFmtId="179" fontId="9" fillId="20" borderId="12" applyNumberFormat="0" applyProtection="0">
      <alignment horizontal="left" vertical="top" indent="1"/>
    </xf>
    <xf numFmtId="179" fontId="9" fillId="20" borderId="12" applyNumberFormat="0" applyProtection="0">
      <alignment horizontal="left" vertical="top" indent="1"/>
    </xf>
    <xf numFmtId="179" fontId="59" fillId="0" borderId="8" applyNumberFormat="0" applyProtection="0">
      <alignment horizontal="left" vertical="center" indent="2"/>
    </xf>
    <xf numFmtId="0" fontId="9" fillId="42" borderId="12" applyNumberFormat="0" applyProtection="0">
      <alignment horizontal="left" vertical="center" indent="1"/>
    </xf>
    <xf numFmtId="179" fontId="59" fillId="0" borderId="8" applyNumberFormat="0" applyProtection="0">
      <alignment horizontal="left" vertical="center" indent="2"/>
    </xf>
    <xf numFmtId="0" fontId="9" fillId="42" borderId="12" applyNumberFormat="0" applyProtection="0">
      <alignment horizontal="left" vertical="center" indent="1"/>
    </xf>
    <xf numFmtId="0" fontId="59" fillId="0" borderId="8" applyNumberFormat="0" applyProtection="0">
      <alignment horizontal="left" vertical="center" indent="2"/>
    </xf>
    <xf numFmtId="179" fontId="59" fillId="0" borderId="8" applyNumberFormat="0" applyProtection="0">
      <alignment horizontal="left" vertical="center" indent="2"/>
    </xf>
    <xf numFmtId="179"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179" fontId="9" fillId="42" borderId="12" applyNumberFormat="0" applyProtection="0">
      <alignment horizontal="left" vertical="top" indent="1"/>
    </xf>
    <xf numFmtId="179" fontId="9" fillId="42" borderId="12" applyNumberFormat="0" applyProtection="0">
      <alignment horizontal="left" vertical="top" indent="1"/>
    </xf>
    <xf numFmtId="179" fontId="9" fillId="42" borderId="12" applyNumberFormat="0" applyProtection="0">
      <alignment horizontal="left" vertical="top" indent="1"/>
    </xf>
    <xf numFmtId="0" fontId="9" fillId="42" borderId="12" applyNumberFormat="0" applyProtection="0">
      <alignment horizontal="left" vertical="top" indent="1"/>
    </xf>
    <xf numFmtId="179"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0" fontId="9" fillId="42" borderId="12" applyNumberFormat="0" applyProtection="0">
      <alignment horizontal="left" vertical="top" indent="1"/>
    </xf>
    <xf numFmtId="179" fontId="9" fillId="42" borderId="12" applyNumberFormat="0" applyProtection="0">
      <alignment horizontal="left" vertical="top" indent="1"/>
    </xf>
    <xf numFmtId="179" fontId="9" fillId="42" borderId="12" applyNumberFormat="0" applyProtection="0">
      <alignment horizontal="left" vertical="top" indent="1"/>
    </xf>
    <xf numFmtId="4" fontId="135" fillId="39" borderId="100" applyNumberFormat="0" applyProtection="0">
      <alignment vertical="center"/>
    </xf>
    <xf numFmtId="4" fontId="21" fillId="24" borderId="12" applyNumberFormat="0" applyProtection="0">
      <alignment vertical="center"/>
    </xf>
    <xf numFmtId="4" fontId="136" fillId="39" borderId="100" applyNumberFormat="0" applyProtection="0">
      <alignment vertical="center"/>
    </xf>
    <xf numFmtId="4" fontId="60" fillId="24" borderId="12" applyNumberFormat="0" applyProtection="0">
      <alignment vertical="center"/>
    </xf>
    <xf numFmtId="4" fontId="68" fillId="42" borderId="100" applyNumberFormat="0" applyProtection="0">
      <alignment horizontal="left" vertical="center" indent="1"/>
    </xf>
    <xf numFmtId="4" fontId="63" fillId="0" borderId="0" applyNumberFormat="0" applyProtection="0">
      <alignment horizontal="left" vertical="center" indent="1"/>
    </xf>
    <xf numFmtId="179" fontId="21" fillId="24" borderId="12" applyNumberFormat="0" applyProtection="0">
      <alignment horizontal="left" vertical="top" indent="1"/>
    </xf>
    <xf numFmtId="0" fontId="21" fillId="24" borderId="12" applyNumberFormat="0" applyProtection="0">
      <alignment horizontal="left" vertical="top" indent="1"/>
    </xf>
    <xf numFmtId="179" fontId="21" fillId="24" borderId="12" applyNumberFormat="0" applyProtection="0">
      <alignment horizontal="left" vertical="top" indent="1"/>
    </xf>
    <xf numFmtId="4" fontId="137" fillId="39" borderId="100" applyNumberFormat="0" applyProtection="0">
      <alignment vertical="center"/>
    </xf>
    <xf numFmtId="4" fontId="21" fillId="43" borderId="11" applyNumberFormat="0" applyProtection="0">
      <alignment horizontal="right" vertical="center"/>
    </xf>
    <xf numFmtId="4" fontId="129" fillId="42" borderId="12" applyNumberFormat="0" applyProtection="0">
      <alignment horizontal="right" vertical="center"/>
    </xf>
    <xf numFmtId="4" fontId="21" fillId="43" borderId="11" applyNumberFormat="0" applyProtection="0">
      <alignment horizontal="right" vertical="center"/>
    </xf>
    <xf numFmtId="4" fontId="129" fillId="42" borderId="12" applyNumberFormat="0" applyProtection="0">
      <alignment horizontal="right" vertical="center"/>
    </xf>
    <xf numFmtId="4" fontId="21" fillId="43" borderId="11" applyNumberFormat="0" applyProtection="0">
      <alignment horizontal="right" vertical="center"/>
    </xf>
    <xf numFmtId="4" fontId="21" fillId="43" borderId="11" applyNumberFormat="0" applyProtection="0">
      <alignment horizontal="right" vertical="center"/>
    </xf>
    <xf numFmtId="4" fontId="21" fillId="43" borderId="11" applyNumberFormat="0" applyProtection="0">
      <alignment horizontal="right" vertical="center"/>
    </xf>
    <xf numFmtId="4" fontId="138" fillId="39" borderId="100" applyNumberFormat="0" applyProtection="0">
      <alignment vertical="center"/>
    </xf>
    <xf numFmtId="4" fontId="60" fillId="44" borderId="12" applyNumberFormat="0" applyProtection="0">
      <alignment horizontal="right" vertical="center"/>
    </xf>
    <xf numFmtId="0" fontId="9" fillId="46" borderId="11" applyNumberFormat="0" applyProtection="0">
      <alignment horizontal="left" vertical="center" indent="1"/>
    </xf>
    <xf numFmtId="179" fontId="9" fillId="46" borderId="11" applyNumberFormat="0" applyProtection="0">
      <alignment horizontal="left" vertical="center" indent="1"/>
    </xf>
    <xf numFmtId="179" fontId="9" fillId="46" borderId="11" applyNumberFormat="0" applyProtection="0">
      <alignment horizontal="left" vertical="center" indent="1"/>
    </xf>
    <xf numFmtId="0" fontId="9" fillId="46" borderId="11" applyNumberFormat="0" applyProtection="0">
      <alignment horizontal="left" vertical="center" indent="1"/>
    </xf>
    <xf numFmtId="179"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179" fontId="9" fillId="46" borderId="11" applyNumberFormat="0" applyProtection="0">
      <alignment horizontal="left" vertical="center" indent="1"/>
    </xf>
    <xf numFmtId="0" fontId="9" fillId="46" borderId="11" applyNumberFormat="0" applyProtection="0">
      <alignment horizontal="left" vertical="center" indent="1"/>
    </xf>
    <xf numFmtId="179" fontId="9" fillId="46" borderId="11" applyNumberFormat="0" applyProtection="0">
      <alignment horizontal="left" vertical="center" indent="1"/>
    </xf>
    <xf numFmtId="4" fontId="68" fillId="42" borderId="100" applyNumberFormat="0" applyProtection="0">
      <alignment horizontal="left" vertical="center" indent="1"/>
    </xf>
    <xf numFmtId="179" fontId="9" fillId="46" borderId="11" applyNumberFormat="0" applyProtection="0">
      <alignment horizontal="left" vertical="center" indent="1"/>
    </xf>
    <xf numFmtId="0" fontId="9" fillId="46" borderId="11" applyNumberFormat="0" applyProtection="0">
      <alignment horizontal="left" vertical="center" indent="1"/>
    </xf>
    <xf numFmtId="4" fontId="68" fillId="42" borderId="100" applyNumberFormat="0" applyProtection="0">
      <alignment horizontal="left" vertical="center" indent="1"/>
    </xf>
    <xf numFmtId="179" fontId="9" fillId="46" borderId="11" applyNumberFormat="0" applyProtection="0">
      <alignment horizontal="left" vertical="center" indent="1"/>
    </xf>
    <xf numFmtId="4" fontId="56" fillId="20" borderId="12" applyNumberFormat="0" applyProtection="0">
      <alignment horizontal="left" vertical="center" indent="1"/>
    </xf>
    <xf numFmtId="179" fontId="9" fillId="46" borderId="11" applyNumberFormat="0" applyProtection="0">
      <alignment horizontal="left" vertical="center" indent="1"/>
    </xf>
    <xf numFmtId="179"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9" fillId="46" borderId="11" applyNumberFormat="0" applyProtection="0">
      <alignment horizontal="left" vertical="center" indent="1"/>
    </xf>
    <xf numFmtId="0" fontId="21" fillId="41" borderId="12" applyNumberFormat="0" applyProtection="0">
      <alignment horizontal="left" vertical="top" indent="1"/>
    </xf>
    <xf numFmtId="0" fontId="9" fillId="46" borderId="11" applyNumberFormat="0" applyProtection="0">
      <alignment horizontal="left" vertical="center" indent="1"/>
    </xf>
    <xf numFmtId="179" fontId="54" fillId="47" borderId="8" applyNumberFormat="0" applyProtection="0">
      <alignment horizontal="center" vertical="top" wrapText="1"/>
    </xf>
    <xf numFmtId="4" fontId="66" fillId="39" borderId="100" applyNumberFormat="0" applyProtection="0">
      <alignment vertical="center"/>
    </xf>
    <xf numFmtId="4" fontId="66" fillId="39" borderId="15">
      <alignment vertical="center"/>
    </xf>
    <xf numFmtId="4" fontId="67" fillId="39" borderId="100" applyNumberFormat="0" applyProtection="0">
      <alignment vertical="center"/>
    </xf>
    <xf numFmtId="4" fontId="67" fillId="39" borderId="15">
      <alignment vertical="center"/>
    </xf>
    <xf numFmtId="4" fontId="68" fillId="24" borderId="100" applyNumberFormat="0" applyProtection="0">
      <alignment horizontal="left" vertical="center" indent="1"/>
    </xf>
    <xf numFmtId="4" fontId="68" fillId="24" borderId="15">
      <alignment horizontal="left" vertical="center" indent="1"/>
    </xf>
    <xf numFmtId="4" fontId="139" fillId="20" borderId="100" applyNumberFormat="0" applyProtection="0">
      <alignment horizontal="left" indent="1"/>
    </xf>
    <xf numFmtId="4" fontId="47" fillId="0" borderId="0" applyNumberFormat="0" applyProtection="0">
      <alignment vertical="center"/>
    </xf>
    <xf numFmtId="4" fontId="69" fillId="0" borderId="12" applyNumberFormat="0" applyProtection="0">
      <alignment horizontal="right" vertical="center"/>
    </xf>
    <xf numFmtId="4" fontId="140" fillId="39" borderId="100" applyNumberFormat="0" applyProtection="0">
      <alignment vertical="center"/>
    </xf>
    <xf numFmtId="4" fontId="69" fillId="0" borderId="12" applyNumberFormat="0" applyProtection="0">
      <alignment horizontal="right" vertical="center"/>
    </xf>
    <xf numFmtId="4" fontId="69" fillId="0" borderId="12" applyNumberFormat="0" applyProtection="0">
      <alignment horizontal="right" vertical="center"/>
    </xf>
    <xf numFmtId="179" fontId="70" fillId="39" borderId="16">
      <protection locked="0"/>
    </xf>
    <xf numFmtId="179" fontId="70" fillId="48" borderId="0"/>
    <xf numFmtId="179" fontId="50" fillId="0" borderId="0"/>
    <xf numFmtId="179" fontId="26" fillId="0" borderId="0" applyNumberFormat="0" applyFont="0" applyFill="0" applyBorder="0" applyAlignment="0" applyProtection="0"/>
    <xf numFmtId="179" fontId="26" fillId="0" borderId="0" applyNumberFormat="0" applyFont="0" applyFill="0" applyBorder="0" applyAlignment="0" applyProtection="0"/>
    <xf numFmtId="0" fontId="26" fillId="0" borderId="0" applyNumberFormat="0" applyFont="0" applyFill="0" applyBorder="0" applyAlignment="0" applyProtection="0"/>
    <xf numFmtId="0" fontId="26" fillId="0" borderId="0" applyNumberFormat="0" applyFont="0" applyFill="0" applyBorder="0" applyAlignment="0" applyProtection="0"/>
    <xf numFmtId="179" fontId="26" fillId="0" borderId="0" applyNumberFormat="0" applyFont="0" applyFill="0" applyBorder="0" applyAlignment="0" applyProtection="0"/>
    <xf numFmtId="179" fontId="26" fillId="0" borderId="0" applyNumberFormat="0" applyFont="0" applyFill="0" applyBorder="0" applyAlignment="0" applyProtection="0"/>
    <xf numFmtId="0" fontId="116" fillId="0" borderId="0">
      <alignment horizontal="left"/>
      <protection locked="0"/>
    </xf>
    <xf numFmtId="0" fontId="116" fillId="0" borderId="0" applyProtection="0">
      <alignment horizontal="center"/>
    </xf>
    <xf numFmtId="0" fontId="141" fillId="0" borderId="0" applyNumberFormat="0" applyFill="0" applyBorder="0" applyAlignment="0" applyProtection="0"/>
    <xf numFmtId="0" fontId="141" fillId="0" borderId="0" applyNumberFormat="0" applyFill="0" applyBorder="0" applyAlignment="0" applyProtection="0"/>
    <xf numFmtId="0" fontId="116" fillId="0" borderId="0" applyProtection="0">
      <alignment horizontal="center"/>
    </xf>
    <xf numFmtId="0" fontId="141" fillId="0" borderId="0" applyNumberFormat="0" applyFill="0" applyBorder="0" applyAlignment="0" applyProtection="0"/>
    <xf numFmtId="0" fontId="141" fillId="0" borderId="0" applyNumberFormat="0" applyFill="0" applyBorder="0" applyAlignment="0" applyProtection="0"/>
    <xf numFmtId="0" fontId="141" fillId="0" borderId="0" applyNumberFormat="0" applyFill="0" applyBorder="0" applyAlignment="0" applyProtection="0"/>
    <xf numFmtId="0" fontId="45" fillId="0" borderId="0" applyNumberFormat="0" applyFill="0" applyBorder="0" applyAlignment="0" applyProtection="0"/>
    <xf numFmtId="179" fontId="45" fillId="0" borderId="0" applyNumberFormat="0" applyFill="0" applyBorder="0" applyAlignment="0" applyProtection="0"/>
    <xf numFmtId="179" fontId="45" fillId="0" borderId="0" applyNumberFormat="0" applyFill="0" applyBorder="0" applyAlignment="0" applyProtection="0"/>
    <xf numFmtId="0" fontId="45" fillId="0" borderId="0" applyNumberFormat="0" applyFill="0" applyBorder="0" applyAlignment="0" applyProtection="0"/>
    <xf numFmtId="0" fontId="90" fillId="0" borderId="0" applyNumberFormat="0" applyFill="0" applyBorder="0" applyAlignment="0" applyProtection="0"/>
    <xf numFmtId="0" fontId="141" fillId="0" borderId="0" applyNumberFormat="0" applyFill="0" applyBorder="0" applyAlignment="0" applyProtection="0"/>
    <xf numFmtId="0" fontId="116" fillId="0" borderId="0" applyProtection="0">
      <alignment horizontal="center"/>
    </xf>
    <xf numFmtId="0" fontId="116" fillId="0" borderId="0" applyProtection="0">
      <alignment horizontal="center"/>
    </xf>
    <xf numFmtId="0" fontId="116" fillId="0" borderId="0" applyProtection="0">
      <alignment horizontal="center"/>
    </xf>
    <xf numFmtId="0" fontId="116" fillId="0" borderId="0" applyProtection="0">
      <alignment horizontal="center"/>
    </xf>
    <xf numFmtId="0" fontId="116" fillId="0" borderId="0" applyProtection="0">
      <alignment horizontal="center"/>
    </xf>
    <xf numFmtId="179" fontId="9" fillId="0" borderId="17" applyNumberFormat="0" applyFill="0" applyBorder="0" applyAlignment="0" applyProtection="0"/>
    <xf numFmtId="0" fontId="9" fillId="0" borderId="17" applyNumberFormat="0" applyFill="0" applyBorder="0" applyAlignment="0" applyProtection="0"/>
    <xf numFmtId="0" fontId="142" fillId="0" borderId="101" applyNumberFormat="0" applyFill="0" applyAlignment="0" applyProtection="0"/>
    <xf numFmtId="0" fontId="9" fillId="0" borderId="17" applyNumberFormat="0" applyFill="0" applyBorder="0" applyAlignment="0" applyProtection="0"/>
    <xf numFmtId="179" fontId="9" fillId="0" borderId="17" applyNumberFormat="0" applyFill="0" applyBorder="0" applyAlignment="0" applyProtection="0"/>
    <xf numFmtId="179" fontId="9" fillId="0" borderId="17" applyNumberFormat="0" applyFill="0" applyBorder="0" applyAlignment="0" applyProtection="0"/>
    <xf numFmtId="0" fontId="9" fillId="0" borderId="17" applyNumberFormat="0" applyFill="0" applyBorder="0" applyAlignment="0" applyProtection="0"/>
    <xf numFmtId="0" fontId="9" fillId="0" borderId="17" applyNumberFormat="0" applyFill="0" applyBorder="0" applyAlignment="0" applyProtection="0"/>
    <xf numFmtId="0" fontId="9" fillId="0" borderId="17" applyNumberFormat="0" applyFill="0" applyBorder="0" applyAlignment="0" applyProtection="0"/>
    <xf numFmtId="179" fontId="9" fillId="0" borderId="17" applyNumberFormat="0" applyFill="0" applyBorder="0" applyAlignment="0" applyProtection="0"/>
    <xf numFmtId="179" fontId="9" fillId="0" borderId="17" applyNumberFormat="0" applyFill="0" applyBorder="0" applyAlignment="0" applyProtection="0"/>
    <xf numFmtId="179" fontId="9" fillId="0" borderId="17" applyNumberFormat="0" applyFill="0" applyBorder="0" applyAlignment="0" applyProtection="0"/>
    <xf numFmtId="0" fontId="89" fillId="0" borderId="102" applyNumberFormat="0" applyFill="0" applyAlignment="0" applyProtection="0"/>
    <xf numFmtId="179" fontId="9" fillId="0" borderId="17" applyNumberFormat="0" applyFill="0" applyBorder="0" applyAlignment="0" applyProtection="0"/>
    <xf numFmtId="0" fontId="142" fillId="0" borderId="101" applyNumberFormat="0" applyFill="0" applyAlignment="0" applyProtection="0"/>
    <xf numFmtId="171" fontId="9" fillId="0" borderId="103">
      <protection locked="0"/>
    </xf>
    <xf numFmtId="0" fontId="142" fillId="0" borderId="101" applyNumberFormat="0" applyFill="0" applyAlignment="0" applyProtection="0"/>
    <xf numFmtId="171" fontId="9" fillId="0" borderId="103">
      <protection locked="0"/>
    </xf>
    <xf numFmtId="3" fontId="143" fillId="0" borderId="87"/>
    <xf numFmtId="0" fontId="10" fillId="27" borderId="0" applyNumberFormat="0" applyBorder="0" applyAlignment="0" applyProtection="0"/>
    <xf numFmtId="0" fontId="10" fillId="0" borderId="0"/>
    <xf numFmtId="37" fontId="10" fillId="27" borderId="0" applyNumberFormat="0" applyBorder="0" applyAlignment="0" applyProtection="0"/>
    <xf numFmtId="0" fontId="144" fillId="0" borderId="0" applyNumberFormat="0" applyFill="0" applyBorder="0" applyAlignment="0" applyProtection="0"/>
    <xf numFmtId="0" fontId="46" fillId="0" borderId="0" applyNumberFormat="0" applyFill="0" applyBorder="0" applyAlignment="0" applyProtection="0"/>
    <xf numFmtId="179" fontId="46" fillId="0" borderId="0" applyNumberFormat="0" applyFill="0" applyBorder="0" applyAlignment="0" applyProtection="0"/>
    <xf numFmtId="179" fontId="46" fillId="0" borderId="0" applyNumberFormat="0" applyFill="0" applyBorder="0" applyAlignment="0" applyProtection="0"/>
    <xf numFmtId="0" fontId="46" fillId="0" borderId="0" applyNumberFormat="0" applyFill="0" applyBorder="0" applyAlignment="0" applyProtection="0"/>
    <xf numFmtId="0" fontId="144" fillId="0" borderId="0" applyNumberFormat="0" applyFill="0" applyBorder="0" applyAlignment="0" applyProtection="0"/>
    <xf numFmtId="0" fontId="116" fillId="0" borderId="67">
      <alignment horizontal="right"/>
    </xf>
    <xf numFmtId="43" fontId="6" fillId="0" borderId="0" applyFont="0" applyFill="0" applyBorder="0" applyAlignment="0" applyProtection="0"/>
    <xf numFmtId="0" fontId="6" fillId="0" borderId="0"/>
    <xf numFmtId="0" fontId="6" fillId="0" borderId="0"/>
    <xf numFmtId="9" fontId="9"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4" fillId="0" borderId="0"/>
    <xf numFmtId="44" fontId="4" fillId="0" borderId="0" applyFont="0" applyFill="0" applyBorder="0" applyAlignment="0" applyProtection="0"/>
  </cellStyleXfs>
  <cellXfs count="1263">
    <xf numFmtId="0" fontId="0" fillId="0" borderId="0" xfId="0"/>
    <xf numFmtId="0" fontId="14" fillId="0" borderId="8" xfId="0" applyFont="1" applyBorder="1" applyAlignment="1">
      <alignment horizontal="center" wrapText="1"/>
    </xf>
    <xf numFmtId="0" fontId="14" fillId="0" borderId="0" xfId="0" applyFont="1"/>
    <xf numFmtId="0" fontId="28" fillId="0" borderId="0" xfId="0" applyFont="1" applyFill="1"/>
    <xf numFmtId="0" fontId="14" fillId="0" borderId="0" xfId="0" applyFont="1" applyFill="1"/>
    <xf numFmtId="0" fontId="14" fillId="0" borderId="0" xfId="0" applyFont="1" applyFill="1" applyBorder="1"/>
    <xf numFmtId="0" fontId="28" fillId="0" borderId="0" xfId="0" applyFont="1"/>
    <xf numFmtId="164" fontId="14" fillId="0" borderId="0" xfId="0" applyNumberFormat="1" applyFont="1" applyFill="1"/>
    <xf numFmtId="0" fontId="14" fillId="0" borderId="0" xfId="0" applyFont="1" applyAlignment="1">
      <alignment horizontal="center"/>
    </xf>
    <xf numFmtId="164" fontId="28" fillId="0" borderId="0" xfId="0" applyNumberFormat="1" applyFont="1" applyFill="1" applyBorder="1" applyAlignment="1">
      <alignment horizontal="center" vertical="center" wrapText="1"/>
    </xf>
    <xf numFmtId="0" fontId="14" fillId="0" borderId="0" xfId="0" applyFont="1" applyFill="1" applyBorder="1" applyAlignment="1">
      <alignment vertical="center"/>
    </xf>
    <xf numFmtId="167" fontId="14" fillId="0" borderId="8" xfId="51" applyNumberFormat="1" applyFont="1" applyFill="1" applyBorder="1"/>
    <xf numFmtId="165" fontId="14" fillId="0" borderId="0" xfId="0" applyNumberFormat="1" applyFont="1" applyFill="1" applyBorder="1"/>
    <xf numFmtId="164" fontId="14" fillId="0" borderId="0" xfId="0" applyNumberFormat="1" applyFont="1" applyFill="1" applyBorder="1"/>
    <xf numFmtId="165" fontId="14" fillId="0" borderId="0" xfId="0" applyNumberFormat="1" applyFont="1" applyFill="1"/>
    <xf numFmtId="167" fontId="14" fillId="0" borderId="0" xfId="0" applyNumberFormat="1" applyFont="1"/>
    <xf numFmtId="165" fontId="14" fillId="0" borderId="0" xfId="0" applyNumberFormat="1" applyFont="1" applyFill="1" applyBorder="1" applyAlignment="1">
      <alignment horizontal="left" vertical="top" wrapText="1"/>
    </xf>
    <xf numFmtId="165" fontId="14" fillId="0" borderId="0" xfId="0" applyNumberFormat="1" applyFont="1" applyFill="1" applyBorder="1" applyAlignment="1">
      <alignment horizontal="justify" vertical="top" wrapText="1"/>
    </xf>
    <xf numFmtId="164" fontId="14" fillId="0" borderId="0" xfId="0" applyNumberFormat="1" applyFont="1" applyFill="1" applyBorder="1" applyAlignment="1">
      <alignment horizontal="justify" vertical="top" wrapText="1"/>
    </xf>
    <xf numFmtId="165" fontId="14" fillId="0" borderId="0" xfId="0" applyNumberFormat="1" applyFont="1" applyFill="1" applyBorder="1" applyAlignment="1">
      <alignment horizontal="left"/>
    </xf>
    <xf numFmtId="0" fontId="14" fillId="0" borderId="0" xfId="0" applyFont="1" applyBorder="1" applyAlignment="1">
      <alignment vertical="center"/>
    </xf>
    <xf numFmtId="0" fontId="14" fillId="0" borderId="0" xfId="0" applyFont="1" applyFill="1" applyAlignment="1">
      <alignment vertical="center"/>
    </xf>
    <xf numFmtId="1" fontId="14" fillId="0" borderId="0" xfId="0" applyNumberFormat="1" applyFont="1" applyFill="1"/>
    <xf numFmtId="166" fontId="14" fillId="0" borderId="44" xfId="31" applyNumberFormat="1" applyFont="1" applyFill="1" applyBorder="1"/>
    <xf numFmtId="166" fontId="14" fillId="0" borderId="8" xfId="31" applyNumberFormat="1" applyFont="1" applyFill="1" applyBorder="1"/>
    <xf numFmtId="167" fontId="14" fillId="0" borderId="0" xfId="51" applyNumberFormat="1" applyFont="1"/>
    <xf numFmtId="0" fontId="14" fillId="0" borderId="0" xfId="0" applyFont="1" applyAlignment="1">
      <alignment vertical="center"/>
    </xf>
    <xf numFmtId="0" fontId="14" fillId="0" borderId="0" xfId="0" applyFont="1" applyBorder="1" applyAlignment="1">
      <alignment horizontal="center" vertical="top"/>
    </xf>
    <xf numFmtId="0" fontId="14" fillId="0" borderId="0" xfId="0" applyFont="1" applyBorder="1" applyAlignment="1">
      <alignment wrapText="1"/>
    </xf>
    <xf numFmtId="0" fontId="14" fillId="0" borderId="0" xfId="0" applyFont="1" applyAlignment="1">
      <alignment horizontal="center" wrapText="1"/>
    </xf>
    <xf numFmtId="0" fontId="14" fillId="0" borderId="0" xfId="0" applyFont="1" applyAlignment="1"/>
    <xf numFmtId="166" fontId="14" fillId="39" borderId="8" xfId="31" applyNumberFormat="1" applyFont="1" applyFill="1" applyBorder="1"/>
    <xf numFmtId="166" fontId="14" fillId="0" borderId="8" xfId="31" applyNumberFormat="1" applyFont="1" applyBorder="1"/>
    <xf numFmtId="166" fontId="14" fillId="0" borderId="8" xfId="31" applyNumberFormat="1" applyFont="1" applyFill="1" applyBorder="1" applyAlignment="1"/>
    <xf numFmtId="166" fontId="14" fillId="0" borderId="0" xfId="31" applyNumberFormat="1" applyFont="1" applyFill="1" applyBorder="1" applyAlignment="1"/>
    <xf numFmtId="166" fontId="31" fillId="23" borderId="8" xfId="31" applyNumberFormat="1" applyFont="1" applyFill="1" applyBorder="1" applyAlignment="1">
      <alignment vertical="top" wrapText="1"/>
    </xf>
    <xf numFmtId="166" fontId="31" fillId="23" borderId="8" xfId="31" applyNumberFormat="1" applyFont="1" applyFill="1" applyBorder="1" applyAlignment="1"/>
    <xf numFmtId="166" fontId="14" fillId="0" borderId="48" xfId="31" applyNumberFormat="1" applyFont="1" applyFill="1" applyBorder="1" applyAlignment="1"/>
    <xf numFmtId="0" fontId="17" fillId="0" borderId="0" xfId="133" applyFont="1" applyFill="1" applyBorder="1" applyAlignment="1">
      <alignment horizontal="left" wrapText="1"/>
    </xf>
    <xf numFmtId="166" fontId="14" fillId="39" borderId="0" xfId="31" applyNumberFormat="1" applyFont="1" applyFill="1" applyBorder="1"/>
    <xf numFmtId="41" fontId="14" fillId="0" borderId="8" xfId="31" applyNumberFormat="1" applyFont="1" applyFill="1" applyBorder="1"/>
    <xf numFmtId="166" fontId="14" fillId="0" borderId="8" xfId="31" applyNumberFormat="1" applyFont="1" applyFill="1" applyBorder="1" applyAlignment="1">
      <alignment vertical="top" wrapText="1"/>
    </xf>
    <xf numFmtId="0" fontId="14" fillId="0" borderId="8" xfId="134" applyFont="1" applyFill="1" applyBorder="1"/>
    <xf numFmtId="43" fontId="14" fillId="0" borderId="0" xfId="31" applyFont="1"/>
    <xf numFmtId="43" fontId="14" fillId="0" borderId="0" xfId="31" applyFont="1" applyFill="1"/>
    <xf numFmtId="0" fontId="14" fillId="0" borderId="0" xfId="0" applyFont="1" applyFill="1" applyAlignment="1"/>
    <xf numFmtId="0" fontId="14" fillId="0" borderId="46" xfId="0" applyFont="1" applyBorder="1" applyAlignment="1">
      <alignment horizontal="center" wrapText="1"/>
    </xf>
    <xf numFmtId="0" fontId="14" fillId="0" borderId="30" xfId="0" applyFont="1" applyBorder="1" applyAlignment="1">
      <alignment horizontal="center" wrapText="1"/>
    </xf>
    <xf numFmtId="0" fontId="14" fillId="0" borderId="48" xfId="0" applyFont="1" applyBorder="1" applyAlignment="1">
      <alignment horizontal="center" wrapText="1"/>
    </xf>
    <xf numFmtId="167" fontId="14" fillId="0" borderId="0" xfId="0" applyNumberFormat="1" applyFont="1" applyFill="1"/>
    <xf numFmtId="0" fontId="14" fillId="0" borderId="26" xfId="134" applyFont="1" applyBorder="1"/>
    <xf numFmtId="0" fontId="14" fillId="0" borderId="35" xfId="134" applyFont="1" applyBorder="1"/>
    <xf numFmtId="166" fontId="14" fillId="0" borderId="8" xfId="31" applyNumberFormat="1" applyFont="1" applyFill="1" applyBorder="1" applyAlignment="1">
      <alignment horizontal="justify" vertical="top" wrapText="1"/>
    </xf>
    <xf numFmtId="43" fontId="14" fillId="0" borderId="8" xfId="31" quotePrefix="1" applyFont="1" applyBorder="1" applyAlignment="1">
      <alignment horizontal="center" wrapText="1"/>
    </xf>
    <xf numFmtId="2" fontId="14" fillId="0" borderId="8" xfId="0" applyNumberFormat="1" applyFont="1" applyFill="1" applyBorder="1" applyAlignment="1">
      <alignment horizontal="center" wrapText="1"/>
    </xf>
    <xf numFmtId="0" fontId="14" fillId="0" borderId="8" xfId="31" applyNumberFormat="1" applyFont="1" applyFill="1" applyBorder="1" applyAlignment="1">
      <alignment horizontal="center" wrapText="1"/>
    </xf>
    <xf numFmtId="2" fontId="14" fillId="0" borderId="8" xfId="31" applyNumberFormat="1" applyFont="1" applyFill="1" applyBorder="1" applyAlignment="1">
      <alignment horizontal="center" wrapText="1"/>
    </xf>
    <xf numFmtId="167" fontId="14" fillId="49" borderId="8" xfId="51" applyNumberFormat="1" applyFont="1" applyFill="1" applyBorder="1"/>
    <xf numFmtId="0" fontId="14" fillId="0" borderId="46" xfId="0" applyFont="1" applyBorder="1" applyAlignment="1">
      <alignment horizontal="center"/>
    </xf>
    <xf numFmtId="167" fontId="14" fillId="0" borderId="8" xfId="51" applyNumberFormat="1" applyFont="1" applyFill="1" applyBorder="1" applyAlignment="1" applyProtection="1">
      <alignment wrapText="1"/>
      <protection locked="0"/>
    </xf>
    <xf numFmtId="167" fontId="14" fillId="0" borderId="8" xfId="51" applyNumberFormat="1" applyFont="1" applyFill="1" applyBorder="1" applyAlignment="1" applyProtection="1">
      <alignment horizontal="center" wrapText="1"/>
      <protection locked="0"/>
    </xf>
    <xf numFmtId="43" fontId="14" fillId="0" borderId="8" xfId="31" applyFont="1" applyFill="1" applyBorder="1" applyAlignment="1" applyProtection="1">
      <alignment vertical="center" wrapText="1"/>
      <protection locked="0"/>
    </xf>
    <xf numFmtId="0" fontId="32" fillId="0" borderId="0" xfId="0" applyFont="1"/>
    <xf numFmtId="0" fontId="14" fillId="0" borderId="0" xfId="0" applyFont="1" applyFill="1" applyBorder="1" applyAlignment="1">
      <alignment wrapText="1"/>
    </xf>
    <xf numFmtId="0" fontId="9" fillId="0" borderId="0" xfId="0" applyFont="1" applyFill="1"/>
    <xf numFmtId="167" fontId="9" fillId="0" borderId="0" xfId="51" applyNumberFormat="1" applyFont="1" applyFill="1"/>
    <xf numFmtId="166" fontId="9" fillId="0" borderId="0" xfId="31" applyNumberFormat="1" applyFont="1" applyFill="1"/>
    <xf numFmtId="0" fontId="9" fillId="0" borderId="8" xfId="0" applyFont="1" applyBorder="1"/>
    <xf numFmtId="0" fontId="32" fillId="23" borderId="8" xfId="0" applyFont="1" applyFill="1" applyBorder="1"/>
    <xf numFmtId="0" fontId="32" fillId="0" borderId="8" xfId="0" applyFont="1" applyBorder="1"/>
    <xf numFmtId="166" fontId="14" fillId="39" borderId="19" xfId="31" applyNumberFormat="1" applyFont="1" applyFill="1" applyBorder="1"/>
    <xf numFmtId="166" fontId="14" fillId="39" borderId="41" xfId="31" applyNumberFormat="1" applyFont="1" applyFill="1" applyBorder="1"/>
    <xf numFmtId="166" fontId="14" fillId="39" borderId="21" xfId="31" applyNumberFormat="1" applyFont="1" applyFill="1" applyBorder="1"/>
    <xf numFmtId="166" fontId="14" fillId="0" borderId="21" xfId="31" applyNumberFormat="1" applyFont="1" applyFill="1" applyBorder="1"/>
    <xf numFmtId="176" fontId="14" fillId="0" borderId="21" xfId="31" applyNumberFormat="1" applyFont="1" applyFill="1" applyBorder="1"/>
    <xf numFmtId="176" fontId="14" fillId="0" borderId="8" xfId="31" applyNumberFormat="1" applyFont="1" applyFill="1" applyBorder="1"/>
    <xf numFmtId="166" fontId="14" fillId="39" borderId="44" xfId="31" applyNumberFormat="1" applyFont="1" applyFill="1" applyBorder="1"/>
    <xf numFmtId="176" fontId="14" fillId="0" borderId="44" xfId="31" applyNumberFormat="1" applyFont="1" applyFill="1" applyBorder="1"/>
    <xf numFmtId="41" fontId="14" fillId="0" borderId="19" xfId="31" applyNumberFormat="1" applyFont="1" applyFill="1" applyBorder="1"/>
    <xf numFmtId="166" fontId="14" fillId="0" borderId="19" xfId="31" applyNumberFormat="1" applyFont="1" applyFill="1" applyBorder="1" applyAlignment="1">
      <alignment vertical="top" wrapText="1"/>
    </xf>
    <xf numFmtId="167" fontId="14" fillId="0" borderId="41" xfId="51" applyNumberFormat="1" applyFont="1" applyFill="1" applyBorder="1" applyAlignment="1">
      <alignment vertical="top" wrapText="1"/>
    </xf>
    <xf numFmtId="41" fontId="14" fillId="0" borderId="21" xfId="31" applyNumberFormat="1" applyFont="1" applyFill="1" applyBorder="1"/>
    <xf numFmtId="166" fontId="14" fillId="0" borderId="21" xfId="31" applyNumberFormat="1" applyFont="1" applyFill="1" applyBorder="1" applyAlignment="1">
      <alignment vertical="top" wrapText="1"/>
    </xf>
    <xf numFmtId="41" fontId="14" fillId="0" borderId="44" xfId="31" applyNumberFormat="1" applyFont="1" applyFill="1" applyBorder="1"/>
    <xf numFmtId="166" fontId="14" fillId="0" borderId="44" xfId="31" applyNumberFormat="1" applyFont="1" applyFill="1" applyBorder="1" applyAlignment="1">
      <alignment vertical="top" wrapText="1"/>
    </xf>
    <xf numFmtId="41" fontId="14" fillId="0" borderId="21" xfId="31" applyNumberFormat="1" applyFont="1" applyFill="1" applyBorder="1" applyAlignment="1">
      <alignment horizontal="center" vertical="center"/>
    </xf>
    <xf numFmtId="166" fontId="14" fillId="0" borderId="21" xfId="31" applyNumberFormat="1" applyFont="1" applyFill="1" applyBorder="1" applyAlignment="1">
      <alignment vertical="center" wrapText="1"/>
    </xf>
    <xf numFmtId="166" fontId="14" fillId="0" borderId="44" xfId="31" applyNumberFormat="1" applyFont="1" applyFill="1" applyBorder="1" applyAlignment="1"/>
    <xf numFmtId="0" fontId="14" fillId="0" borderId="44" xfId="134" applyFont="1" applyFill="1" applyBorder="1"/>
    <xf numFmtId="166" fontId="28" fillId="0" borderId="19" xfId="31" applyNumberFormat="1" applyFont="1" applyFill="1" applyBorder="1" applyAlignment="1"/>
    <xf numFmtId="10" fontId="14" fillId="23" borderId="47" xfId="332" applyNumberFormat="1" applyFont="1" applyFill="1" applyBorder="1" applyAlignment="1">
      <alignment horizontal="center" vertical="top" wrapText="1"/>
    </xf>
    <xf numFmtId="10" fontId="14" fillId="0" borderId="47" xfId="332" applyNumberFormat="1" applyFont="1" applyFill="1" applyBorder="1" applyAlignment="1">
      <alignment horizontal="center" vertical="top" wrapText="1"/>
    </xf>
    <xf numFmtId="166" fontId="31" fillId="0" borderId="8" xfId="31" applyNumberFormat="1" applyFont="1" applyFill="1" applyBorder="1" applyAlignment="1">
      <alignment vertical="top" wrapText="1"/>
    </xf>
    <xf numFmtId="166" fontId="14" fillId="39" borderId="48" xfId="31" applyNumberFormat="1" applyFont="1" applyFill="1" applyBorder="1"/>
    <xf numFmtId="166" fontId="14" fillId="0" borderId="48" xfId="31" applyNumberFormat="1" applyFont="1" applyFill="1" applyBorder="1" applyAlignment="1">
      <alignment vertical="top" wrapText="1"/>
    </xf>
    <xf numFmtId="9" fontId="14" fillId="0" borderId="31" xfId="332" applyNumberFormat="1" applyFont="1" applyFill="1" applyBorder="1" applyAlignment="1">
      <alignment vertical="top" wrapText="1"/>
    </xf>
    <xf numFmtId="167" fontId="59" fillId="0" borderId="46" xfId="51" applyNumberFormat="1" applyFont="1" applyFill="1" applyBorder="1"/>
    <xf numFmtId="167" fontId="59" fillId="0" borderId="8" xfId="51" applyNumberFormat="1" applyFont="1" applyFill="1" applyBorder="1"/>
    <xf numFmtId="167" fontId="59" fillId="0" borderId="47" xfId="51" applyNumberFormat="1" applyFont="1" applyFill="1" applyBorder="1"/>
    <xf numFmtId="167" fontId="59" fillId="0" borderId="54" xfId="51" applyNumberFormat="1" applyFont="1" applyFill="1" applyBorder="1"/>
    <xf numFmtId="167" fontId="59" fillId="0" borderId="63" xfId="51" applyNumberFormat="1" applyFont="1" applyFill="1" applyBorder="1"/>
    <xf numFmtId="9" fontId="59" fillId="0" borderId="8" xfId="138" applyNumberFormat="1" applyFont="1" applyBorder="1" applyAlignment="1">
      <alignment horizontal="center"/>
    </xf>
    <xf numFmtId="167" fontId="54" fillId="0" borderId="46" xfId="51" applyNumberFormat="1" applyFont="1" applyFill="1" applyBorder="1"/>
    <xf numFmtId="167" fontId="54" fillId="0" borderId="8" xfId="51" applyNumberFormat="1" applyFont="1" applyFill="1" applyBorder="1"/>
    <xf numFmtId="167" fontId="54" fillId="0" borderId="47" xfId="51" applyNumberFormat="1" applyFont="1" applyFill="1" applyBorder="1"/>
    <xf numFmtId="0" fontId="32" fillId="23" borderId="44" xfId="0" applyFont="1" applyFill="1" applyBorder="1" applyAlignment="1">
      <alignment horizontal="center"/>
    </xf>
    <xf numFmtId="0" fontId="32" fillId="23" borderId="43" xfId="0" applyFont="1" applyFill="1" applyBorder="1"/>
    <xf numFmtId="0" fontId="9" fillId="23" borderId="43" xfId="0" applyFont="1" applyFill="1" applyBorder="1"/>
    <xf numFmtId="0" fontId="9" fillId="23" borderId="5" xfId="0" applyFont="1" applyFill="1" applyBorder="1"/>
    <xf numFmtId="0" fontId="9" fillId="23" borderId="50" xfId="0" applyFont="1" applyFill="1" applyBorder="1"/>
    <xf numFmtId="0" fontId="9" fillId="49" borderId="8" xfId="0" applyFont="1" applyFill="1" applyBorder="1"/>
    <xf numFmtId="0" fontId="32" fillId="0" borderId="44" xfId="0" applyFont="1" applyBorder="1"/>
    <xf numFmtId="167" fontId="9" fillId="0" borderId="44" xfId="0" applyNumberFormat="1" applyFont="1" applyBorder="1"/>
    <xf numFmtId="167" fontId="0" fillId="0" borderId="44" xfId="0" applyNumberFormat="1" applyBorder="1"/>
    <xf numFmtId="0" fontId="9" fillId="34" borderId="43" xfId="0" applyFont="1" applyFill="1" applyBorder="1"/>
    <xf numFmtId="0" fontId="9" fillId="34" borderId="5" xfId="0" applyFont="1" applyFill="1" applyBorder="1"/>
    <xf numFmtId="0" fontId="9" fillId="34" borderId="50" xfId="0" applyFont="1" applyFill="1" applyBorder="1"/>
    <xf numFmtId="0" fontId="9" fillId="0" borderId="21" xfId="0" applyFont="1" applyBorder="1"/>
    <xf numFmtId="0" fontId="9" fillId="0" borderId="8" xfId="0" applyFont="1" applyBorder="1" applyAlignment="1">
      <alignment wrapText="1"/>
    </xf>
    <xf numFmtId="0" fontId="9" fillId="0" borderId="44" xfId="0" applyFont="1" applyBorder="1"/>
    <xf numFmtId="0" fontId="32" fillId="0" borderId="21" xfId="0" applyFont="1" applyBorder="1"/>
    <xf numFmtId="167" fontId="9" fillId="0" borderId="21" xfId="0" applyNumberFormat="1" applyFont="1" applyBorder="1"/>
    <xf numFmtId="0" fontId="32" fillId="34" borderId="5" xfId="0" applyFont="1" applyFill="1" applyBorder="1" applyAlignment="1">
      <alignment horizontal="center"/>
    </xf>
    <xf numFmtId="0" fontId="32" fillId="34" borderId="50" xfId="0" applyFont="1" applyFill="1" applyBorder="1" applyAlignment="1">
      <alignment horizontal="center"/>
    </xf>
    <xf numFmtId="0" fontId="9" fillId="34" borderId="21" xfId="0" applyFont="1" applyFill="1" applyBorder="1"/>
    <xf numFmtId="167" fontId="0" fillId="0" borderId="21" xfId="0" applyNumberFormat="1" applyBorder="1"/>
    <xf numFmtId="0" fontId="32" fillId="23" borderId="8" xfId="0" applyFont="1" applyFill="1" applyBorder="1" applyAlignment="1">
      <alignment horizontal="centerContinuous"/>
    </xf>
    <xf numFmtId="0" fontId="32" fillId="23" borderId="43" xfId="0" applyFont="1" applyFill="1" applyBorder="1" applyAlignment="1">
      <alignment horizontal="centerContinuous"/>
    </xf>
    <xf numFmtId="0" fontId="32" fillId="23" borderId="5" xfId="0" applyFont="1" applyFill="1" applyBorder="1" applyAlignment="1">
      <alignment horizontal="centerContinuous"/>
    </xf>
    <xf numFmtId="0" fontId="32" fillId="23" borderId="50" xfId="0" applyFont="1" applyFill="1" applyBorder="1" applyAlignment="1">
      <alignment horizontal="centerContinuous"/>
    </xf>
    <xf numFmtId="0" fontId="9" fillId="0" borderId="8" xfId="333" applyFont="1" applyFill="1" applyBorder="1" applyAlignment="1">
      <alignment horizontal="center" vertical="top" wrapText="1"/>
    </xf>
    <xf numFmtId="0" fontId="9" fillId="0" borderId="54" xfId="333" applyFont="1" applyFill="1" applyBorder="1" applyAlignment="1">
      <alignment horizontal="justify" vertical="top" wrapText="1"/>
    </xf>
    <xf numFmtId="0" fontId="9" fillId="0" borderId="54" xfId="335" applyFont="1" applyFill="1" applyBorder="1" applyAlignment="1">
      <alignment horizontal="justify" vertical="top" wrapText="1"/>
    </xf>
    <xf numFmtId="0" fontId="9" fillId="0" borderId="37" xfId="333" applyFont="1" applyFill="1" applyBorder="1" applyAlignment="1">
      <alignment horizontal="justify" vertical="top" wrapText="1"/>
    </xf>
    <xf numFmtId="0" fontId="9" fillId="0" borderId="21" xfId="333" applyFont="1" applyFill="1" applyBorder="1" applyAlignment="1">
      <alignment horizontal="center" vertical="top" wrapText="1"/>
    </xf>
    <xf numFmtId="0" fontId="9" fillId="0" borderId="46" xfId="333" applyFont="1" applyFill="1" applyBorder="1" applyAlignment="1">
      <alignment horizontal="justify" vertical="top" wrapText="1"/>
    </xf>
    <xf numFmtId="0" fontId="9" fillId="0" borderId="8" xfId="333" applyFont="1" applyFill="1" applyBorder="1" applyAlignment="1">
      <alignment horizontal="left" vertical="top" wrapText="1"/>
    </xf>
    <xf numFmtId="0" fontId="9" fillId="0" borderId="46" xfId="333" applyFont="1" applyFill="1" applyBorder="1"/>
    <xf numFmtId="0" fontId="9" fillId="0" borderId="54" xfId="333" applyFont="1" applyFill="1" applyBorder="1" applyAlignment="1">
      <alignment vertical="top" wrapText="1"/>
    </xf>
    <xf numFmtId="0" fontId="14" fillId="0" borderId="0" xfId="0" applyFont="1" applyFill="1" applyBorder="1" applyAlignment="1">
      <alignment vertical="center" wrapText="1"/>
    </xf>
    <xf numFmtId="9" fontId="59" fillId="0" borderId="8" xfId="138" applyFont="1" applyBorder="1" applyAlignment="1">
      <alignment horizontal="center"/>
    </xf>
    <xf numFmtId="166" fontId="14" fillId="0" borderId="0" xfId="31" applyNumberFormat="1" applyFont="1" applyFill="1" applyBorder="1" applyAlignment="1">
      <alignment vertical="top" wrapText="1"/>
    </xf>
    <xf numFmtId="9" fontId="14" fillId="0" borderId="0" xfId="332" applyNumberFormat="1" applyFont="1" applyFill="1" applyBorder="1" applyAlignment="1">
      <alignment vertical="top" wrapText="1"/>
    </xf>
    <xf numFmtId="0" fontId="9" fillId="0" borderId="8" xfId="331" applyFont="1" applyBorder="1"/>
    <xf numFmtId="0" fontId="28" fillId="0" borderId="0" xfId="0" applyFont="1" applyFill="1" applyBorder="1" applyAlignment="1">
      <alignment horizontal="center" vertical="center"/>
    </xf>
    <xf numFmtId="166" fontId="14" fillId="49" borderId="8" xfId="31" applyNumberFormat="1" applyFont="1" applyFill="1" applyBorder="1" applyAlignment="1">
      <alignment vertical="top" wrapText="1"/>
    </xf>
    <xf numFmtId="9" fontId="14" fillId="49" borderId="47" xfId="332" applyNumberFormat="1" applyFont="1" applyFill="1" applyBorder="1" applyAlignment="1">
      <alignment horizontal="center" vertical="top" wrapText="1"/>
    </xf>
    <xf numFmtId="166" fontId="0" fillId="0" borderId="8" xfId="31" applyNumberFormat="1" applyFont="1" applyBorder="1"/>
    <xf numFmtId="166" fontId="9" fillId="0" borderId="8" xfId="31" applyNumberFormat="1" applyFont="1" applyFill="1" applyBorder="1" applyAlignment="1">
      <alignment horizontal="center" vertical="top"/>
    </xf>
    <xf numFmtId="167" fontId="32" fillId="0" borderId="8" xfId="51" applyNumberFormat="1" applyFont="1" applyFill="1" applyBorder="1" applyAlignment="1">
      <alignment horizontal="center" wrapText="1"/>
    </xf>
    <xf numFmtId="3" fontId="9" fillId="23" borderId="8" xfId="0" applyNumberFormat="1" applyFont="1" applyFill="1" applyBorder="1" applyAlignment="1">
      <alignment horizontal="center" vertical="top" wrapText="1"/>
    </xf>
    <xf numFmtId="9" fontId="9" fillId="0" borderId="8" xfId="146" applyFont="1" applyBorder="1"/>
    <xf numFmtId="0" fontId="9" fillId="23" borderId="43" xfId="0" applyFont="1" applyFill="1" applyBorder="1" applyAlignment="1">
      <alignment horizontal="justify" vertical="top" wrapText="1"/>
    </xf>
    <xf numFmtId="166" fontId="32" fillId="0" borderId="8" xfId="31" applyNumberFormat="1" applyFont="1" applyFill="1" applyBorder="1" applyAlignment="1">
      <alignment horizontal="center" vertical="top"/>
    </xf>
    <xf numFmtId="0" fontId="9" fillId="23" borderId="8" xfId="0" applyFont="1" applyFill="1" applyBorder="1" applyAlignment="1">
      <alignment horizontal="center" vertical="top" wrapText="1"/>
    </xf>
    <xf numFmtId="0" fontId="32" fillId="0" borderId="0" xfId="333" applyFont="1" applyFill="1" applyBorder="1" applyAlignment="1">
      <alignment vertical="top" wrapText="1"/>
    </xf>
    <xf numFmtId="0" fontId="9" fillId="0" borderId="44" xfId="0" applyFont="1" applyFill="1" applyBorder="1" applyAlignment="1">
      <alignment horizontal="center" vertical="top" wrapText="1"/>
    </xf>
    <xf numFmtId="3" fontId="9" fillId="0" borderId="8" xfId="0" applyNumberFormat="1" applyFont="1" applyBorder="1" applyAlignment="1">
      <alignment horizontal="right"/>
    </xf>
    <xf numFmtId="3" fontId="9" fillId="0" borderId="0" xfId="0" applyNumberFormat="1" applyFont="1" applyFill="1" applyBorder="1" applyAlignment="1">
      <alignment horizontal="center" vertical="top" wrapText="1"/>
    </xf>
    <xf numFmtId="3" fontId="9" fillId="50" borderId="8" xfId="0" applyNumberFormat="1" applyFont="1" applyFill="1" applyBorder="1" applyAlignment="1">
      <alignment horizontal="right"/>
    </xf>
    <xf numFmtId="1" fontId="9" fillId="0" borderId="0" xfId="0" applyNumberFormat="1" applyFont="1" applyFill="1" applyBorder="1"/>
    <xf numFmtId="0" fontId="9" fillId="0" borderId="8" xfId="0" applyFont="1" applyFill="1" applyBorder="1" applyAlignment="1">
      <alignment horizontal="justify" vertical="top" wrapText="1"/>
    </xf>
    <xf numFmtId="0" fontId="9" fillId="0" borderId="8" xfId="0" applyFont="1" applyFill="1" applyBorder="1" applyAlignment="1">
      <alignment horizontal="center" vertical="top" wrapText="1"/>
    </xf>
    <xf numFmtId="1" fontId="9" fillId="0" borderId="0" xfId="0" applyNumberFormat="1" applyFont="1" applyFill="1"/>
    <xf numFmtId="0" fontId="32" fillId="0" borderId="8" xfId="0" applyFont="1" applyFill="1" applyBorder="1" applyAlignment="1">
      <alignment horizontal="justify" vertical="top" wrapText="1"/>
    </xf>
    <xf numFmtId="3" fontId="32" fillId="0" borderId="8" xfId="0" applyNumberFormat="1" applyFont="1" applyBorder="1" applyAlignment="1">
      <alignment horizontal="right"/>
    </xf>
    <xf numFmtId="0" fontId="32" fillId="0" borderId="8" xfId="0" applyFont="1" applyFill="1" applyBorder="1" applyAlignment="1">
      <alignment horizontal="center" vertical="top" wrapText="1"/>
    </xf>
    <xf numFmtId="9" fontId="9" fillId="0" borderId="8" xfId="0" applyNumberFormat="1" applyFont="1" applyBorder="1" applyAlignment="1">
      <alignment horizontal="right"/>
    </xf>
    <xf numFmtId="167" fontId="9" fillId="0" borderId="0" xfId="51" applyNumberFormat="1" applyFont="1" applyFill="1" applyBorder="1"/>
    <xf numFmtId="43" fontId="9" fillId="0" borderId="47" xfId="31" applyFont="1" applyBorder="1" applyAlignment="1">
      <alignment horizontal="center" vertical="center" wrapText="1"/>
    </xf>
    <xf numFmtId="43" fontId="9" fillId="0" borderId="8" xfId="31" applyFont="1" applyFill="1" applyBorder="1" applyAlignment="1">
      <alignment horizontal="center" vertical="center" wrapText="1"/>
    </xf>
    <xf numFmtId="43" fontId="9" fillId="0" borderId="46" xfId="31" applyFont="1" applyBorder="1" applyAlignment="1">
      <alignment horizontal="center" vertical="center" wrapText="1"/>
    </xf>
    <xf numFmtId="43" fontId="9" fillId="0" borderId="8" xfId="31" applyFont="1" applyBorder="1" applyAlignment="1">
      <alignment horizontal="center" vertical="center" wrapText="1"/>
    </xf>
    <xf numFmtId="9" fontId="14" fillId="0" borderId="0" xfId="138" applyFont="1" applyAlignment="1">
      <alignment horizontal="center"/>
    </xf>
    <xf numFmtId="43" fontId="21" fillId="0" borderId="8" xfId="31" applyFont="1" applyBorder="1" applyAlignment="1">
      <alignment horizontal="center" vertical="center" wrapText="1"/>
    </xf>
    <xf numFmtId="167" fontId="0" fillId="0" borderId="21" xfId="360" applyNumberFormat="1" applyFont="1" applyBorder="1"/>
    <xf numFmtId="167" fontId="0" fillId="0" borderId="21" xfId="360" applyNumberFormat="1" applyFont="1" applyFill="1" applyBorder="1"/>
    <xf numFmtId="167" fontId="9" fillId="0" borderId="21" xfId="360" applyNumberFormat="1" applyFont="1" applyFill="1" applyBorder="1"/>
    <xf numFmtId="167" fontId="0" fillId="0" borderId="8" xfId="360" applyNumberFormat="1" applyFont="1" applyBorder="1"/>
    <xf numFmtId="167" fontId="0" fillId="0" borderId="8" xfId="360" applyNumberFormat="1" applyFont="1" applyFill="1" applyBorder="1"/>
    <xf numFmtId="9" fontId="0" fillId="0" borderId="21" xfId="361" applyFont="1" applyFill="1" applyBorder="1"/>
    <xf numFmtId="167" fontId="0" fillId="49" borderId="8" xfId="360" applyNumberFormat="1" applyFont="1" applyFill="1" applyBorder="1"/>
    <xf numFmtId="167" fontId="9" fillId="49" borderId="8" xfId="360" applyNumberFormat="1" applyFont="1" applyFill="1" applyBorder="1"/>
    <xf numFmtId="167" fontId="9" fillId="0" borderId="8" xfId="360" applyNumberFormat="1" applyFont="1" applyFill="1" applyBorder="1"/>
    <xf numFmtId="167" fontId="32" fillId="0" borderId="44" xfId="0" applyNumberFormat="1" applyFont="1" applyBorder="1"/>
    <xf numFmtId="167" fontId="0" fillId="0" borderId="44" xfId="360" applyNumberFormat="1" applyFont="1" applyBorder="1"/>
    <xf numFmtId="167" fontId="0" fillId="0" borderId="44" xfId="360" applyNumberFormat="1" applyFont="1" applyFill="1" applyBorder="1"/>
    <xf numFmtId="167" fontId="32" fillId="0" borderId="21" xfId="0" applyNumberFormat="1" applyFont="1" applyBorder="1"/>
    <xf numFmtId="167" fontId="14" fillId="0" borderId="8" xfId="51" applyNumberFormat="1" applyFont="1" applyBorder="1" applyAlignment="1">
      <alignment horizontal="center" wrapText="1"/>
    </xf>
    <xf numFmtId="0" fontId="14" fillId="0" borderId="0" xfId="0" applyFont="1" applyAlignment="1">
      <alignment wrapText="1"/>
    </xf>
    <xf numFmtId="167" fontId="14" fillId="0" borderId="0" xfId="51" applyNumberFormat="1" applyFont="1" applyAlignment="1">
      <alignment horizontal="center"/>
    </xf>
    <xf numFmtId="167" fontId="14" fillId="0" borderId="47" xfId="51" applyNumberFormat="1" applyFont="1" applyBorder="1" applyAlignment="1">
      <alignment horizontal="center" wrapText="1"/>
    </xf>
    <xf numFmtId="44" fontId="14" fillId="0" borderId="8" xfId="51" applyFont="1" applyFill="1" applyBorder="1" applyAlignment="1">
      <alignment horizontal="center"/>
    </xf>
    <xf numFmtId="44" fontId="14" fillId="0" borderId="47" xfId="51" applyFont="1" applyFill="1" applyBorder="1" applyAlignment="1">
      <alignment horizontal="center"/>
    </xf>
    <xf numFmtId="44" fontId="14" fillId="0" borderId="8" xfId="51" applyFont="1" applyBorder="1" applyAlignment="1">
      <alignment horizontal="center"/>
    </xf>
    <xf numFmtId="44" fontId="14" fillId="0" borderId="47" xfId="51" applyFont="1" applyBorder="1" applyAlignment="1">
      <alignment horizontal="center"/>
    </xf>
    <xf numFmtId="44" fontId="14" fillId="0" borderId="48" xfId="51" applyFont="1" applyBorder="1" applyAlignment="1">
      <alignment horizontal="center"/>
    </xf>
    <xf numFmtId="44" fontId="14" fillId="0" borderId="31" xfId="51" applyFont="1" applyBorder="1" applyAlignment="1">
      <alignment horizontal="center"/>
    </xf>
    <xf numFmtId="167" fontId="14" fillId="0" borderId="0" xfId="51" applyNumberFormat="1" applyFont="1" applyAlignment="1">
      <alignment horizontal="center" wrapText="1"/>
    </xf>
    <xf numFmtId="167" fontId="14" fillId="0" borderId="0" xfId="51" applyNumberFormat="1" applyFont="1" applyFill="1" applyAlignment="1">
      <alignment horizontal="center"/>
    </xf>
    <xf numFmtId="0" fontId="28" fillId="0" borderId="0" xfId="0" applyFont="1" applyBorder="1" applyAlignment="1">
      <alignment vertical="center" wrapText="1"/>
    </xf>
    <xf numFmtId="0" fontId="14" fillId="0" borderId="0" xfId="445" applyFont="1"/>
    <xf numFmtId="0" fontId="14" fillId="0" borderId="0" xfId="445" applyFont="1" applyAlignment="1">
      <alignment horizontal="center"/>
    </xf>
    <xf numFmtId="44" fontId="14" fillId="0" borderId="0" xfId="51" applyFont="1" applyFill="1"/>
    <xf numFmtId="0" fontId="14" fillId="0" borderId="0" xfId="445" applyFont="1" applyFill="1"/>
    <xf numFmtId="0" fontId="28" fillId="0" borderId="0" xfId="445" applyFont="1" applyFill="1" applyAlignment="1">
      <alignment horizontal="center" vertical="center"/>
    </xf>
    <xf numFmtId="0" fontId="14" fillId="0" borderId="0" xfId="445" applyFont="1" applyFill="1" applyAlignment="1">
      <alignment vertical="center"/>
    </xf>
    <xf numFmtId="0" fontId="14" fillId="0" borderId="0" xfId="445" applyFont="1" applyAlignment="1">
      <alignment vertical="center"/>
    </xf>
    <xf numFmtId="0" fontId="14" fillId="0" borderId="0" xfId="445" applyFont="1" applyFill="1" applyBorder="1"/>
    <xf numFmtId="0" fontId="28" fillId="23" borderId="8" xfId="445" applyFont="1" applyFill="1" applyBorder="1" applyAlignment="1">
      <alignment vertical="top" wrapText="1"/>
    </xf>
    <xf numFmtId="0" fontId="28" fillId="23" borderId="8" xfId="445" applyFont="1" applyFill="1" applyBorder="1" applyAlignment="1">
      <alignment horizontal="center" vertical="top" wrapText="1"/>
    </xf>
    <xf numFmtId="43" fontId="14" fillId="0" borderId="0" xfId="445" applyNumberFormat="1" applyFont="1" applyFill="1"/>
    <xf numFmtId="0" fontId="14" fillId="0" borderId="8" xfId="445" applyFont="1" applyFill="1" applyBorder="1" applyAlignment="1">
      <alignment horizontal="center" vertical="top" wrapText="1"/>
    </xf>
    <xf numFmtId="166" fontId="9" fillId="0" borderId="0" xfId="445" applyNumberFormat="1" applyFill="1"/>
    <xf numFmtId="166" fontId="9" fillId="23" borderId="8" xfId="31" applyNumberFormat="1" applyFont="1" applyFill="1" applyBorder="1" applyAlignment="1">
      <alignment horizontal="center" vertical="top" wrapText="1"/>
    </xf>
    <xf numFmtId="166" fontId="9" fillId="0" borderId="8" xfId="31" applyNumberFormat="1" applyFont="1" applyFill="1" applyBorder="1" applyAlignment="1">
      <alignment horizontal="right" vertical="top" wrapText="1"/>
    </xf>
    <xf numFmtId="0" fontId="9" fillId="0" borderId="8" xfId="333" applyFont="1" applyFill="1" applyBorder="1" applyAlignment="1">
      <alignment horizontal="right" vertical="top" wrapText="1"/>
    </xf>
    <xf numFmtId="0" fontId="28" fillId="0" borderId="0" xfId="445" applyFont="1" applyBorder="1"/>
    <xf numFmtId="0" fontId="28" fillId="0" borderId="0" xfId="445" applyFont="1" applyBorder="1" applyAlignment="1">
      <alignment horizontal="center"/>
    </xf>
    <xf numFmtId="44" fontId="28" fillId="0" borderId="0" xfId="51" applyFont="1" applyFill="1" applyBorder="1"/>
    <xf numFmtId="0" fontId="28" fillId="0" borderId="0" xfId="445" applyFont="1" applyFill="1" applyBorder="1"/>
    <xf numFmtId="0" fontId="14" fillId="0" borderId="8" xfId="445" applyFont="1" applyBorder="1" applyAlignment="1">
      <alignment horizontal="center" wrapText="1"/>
    </xf>
    <xf numFmtId="0" fontId="14" fillId="0" borderId="8" xfId="445" applyFont="1" applyFill="1" applyBorder="1" applyAlignment="1">
      <alignment horizontal="center" wrapText="1"/>
    </xf>
    <xf numFmtId="178" fontId="9" fillId="0" borderId="8" xfId="31" applyNumberFormat="1" applyFont="1" applyFill="1" applyBorder="1"/>
    <xf numFmtId="169" fontId="14" fillId="0" borderId="8" xfId="445" applyNumberFormat="1" applyFont="1" applyFill="1" applyBorder="1" applyAlignment="1">
      <alignment horizontal="right"/>
    </xf>
    <xf numFmtId="168" fontId="14" fillId="0" borderId="0" xfId="445" applyNumberFormat="1" applyFont="1"/>
    <xf numFmtId="0" fontId="14" fillId="0" borderId="8" xfId="445" applyFont="1" applyBorder="1" applyAlignment="1" applyProtection="1">
      <alignment horizontal="justify" wrapText="1"/>
      <protection locked="0"/>
    </xf>
    <xf numFmtId="0" fontId="14" fillId="0" borderId="8" xfId="445" applyFont="1" applyBorder="1" applyAlignment="1" applyProtection="1">
      <alignment horizontal="center" wrapText="1"/>
      <protection locked="0"/>
    </xf>
    <xf numFmtId="0" fontId="14" fillId="0" borderId="0" xfId="445" applyFont="1" applyBorder="1" applyAlignment="1">
      <alignment horizontal="justify" wrapText="1"/>
    </xf>
    <xf numFmtId="0" fontId="14" fillId="0" borderId="8" xfId="445" applyFont="1" applyFill="1" applyBorder="1" applyAlignment="1" applyProtection="1">
      <alignment horizontal="justify" wrapText="1"/>
      <protection locked="0"/>
    </xf>
    <xf numFmtId="0" fontId="54" fillId="0" borderId="0" xfId="445" applyFont="1"/>
    <xf numFmtId="0" fontId="59" fillId="0" borderId="0" xfId="445" applyFont="1"/>
    <xf numFmtId="0" fontId="54" fillId="0" borderId="46" xfId="445" applyFont="1" applyFill="1" applyBorder="1" applyAlignment="1">
      <alignment horizontal="center" wrapText="1"/>
    </xf>
    <xf numFmtId="0" fontId="54" fillId="0" borderId="8" xfId="445" applyFont="1" applyBorder="1" applyAlignment="1">
      <alignment horizontal="center" wrapText="1"/>
    </xf>
    <xf numFmtId="0" fontId="54" fillId="0" borderId="47" xfId="445" applyFont="1" applyFill="1" applyBorder="1" applyAlignment="1">
      <alignment horizontal="center" wrapText="1"/>
    </xf>
    <xf numFmtId="0" fontId="54" fillId="50" borderId="75" xfId="445" applyFont="1" applyFill="1" applyBorder="1" applyAlignment="1">
      <alignment horizontal="center" wrapText="1"/>
    </xf>
    <xf numFmtId="0" fontId="54" fillId="50" borderId="42" xfId="445" applyFont="1" applyFill="1" applyBorder="1" applyAlignment="1">
      <alignment horizontal="center" wrapText="1"/>
    </xf>
    <xf numFmtId="0" fontId="54" fillId="50" borderId="74" xfId="445" applyFont="1" applyFill="1" applyBorder="1" applyAlignment="1">
      <alignment horizontal="center" wrapText="1"/>
    </xf>
    <xf numFmtId="0" fontId="54" fillId="50" borderId="46" xfId="445" applyFont="1" applyFill="1" applyBorder="1" applyAlignment="1">
      <alignment horizontal="center" wrapText="1"/>
    </xf>
    <xf numFmtId="0" fontId="54" fillId="50" borderId="8" xfId="445" applyFont="1" applyFill="1" applyBorder="1" applyAlignment="1">
      <alignment horizontal="center" wrapText="1"/>
    </xf>
    <xf numFmtId="0" fontId="54" fillId="50" borderId="47" xfId="445" applyFont="1" applyFill="1" applyBorder="1" applyAlignment="1">
      <alignment horizontal="center" wrapText="1"/>
    </xf>
    <xf numFmtId="0" fontId="54" fillId="50" borderId="32" xfId="445" applyFont="1" applyFill="1" applyBorder="1" applyAlignment="1">
      <alignment horizontal="center" wrapText="1"/>
    </xf>
    <xf numFmtId="0" fontId="54" fillId="50" borderId="0" xfId="445" applyFont="1" applyFill="1" applyBorder="1" applyAlignment="1">
      <alignment horizontal="center" wrapText="1"/>
    </xf>
    <xf numFmtId="0" fontId="54" fillId="50" borderId="33" xfId="445" applyFont="1" applyFill="1" applyBorder="1" applyAlignment="1">
      <alignment horizontal="center" wrapText="1"/>
    </xf>
    <xf numFmtId="0" fontId="87" fillId="0" borderId="21" xfId="445" applyFont="1" applyBorder="1" applyAlignment="1">
      <alignment horizontal="center"/>
    </xf>
    <xf numFmtId="0" fontId="87" fillId="0" borderId="81" xfId="445" applyFont="1" applyBorder="1" applyAlignment="1">
      <alignment horizontal="center"/>
    </xf>
    <xf numFmtId="0" fontId="87" fillId="0" borderId="57" xfId="445" applyFont="1" applyBorder="1" applyAlignment="1">
      <alignment horizontal="center"/>
    </xf>
    <xf numFmtId="0" fontId="59" fillId="0" borderId="46" xfId="445" applyFont="1" applyFill="1" applyBorder="1" applyAlignment="1">
      <alignment horizontal="justify" vertical="top" wrapText="1"/>
    </xf>
    <xf numFmtId="0" fontId="59" fillId="0" borderId="8" xfId="445" applyFont="1" applyFill="1" applyBorder="1" applyAlignment="1">
      <alignment horizontal="justify" vertical="top" wrapText="1"/>
    </xf>
    <xf numFmtId="0" fontId="59" fillId="0" borderId="8" xfId="445" applyFont="1" applyBorder="1"/>
    <xf numFmtId="0" fontId="59" fillId="0" borderId="47" xfId="445" applyFont="1" applyBorder="1"/>
    <xf numFmtId="0" fontId="59" fillId="0" borderId="8" xfId="445" applyFont="1" applyBorder="1" applyAlignment="1">
      <alignment wrapText="1"/>
    </xf>
    <xf numFmtId="0" fontId="59" fillId="0" borderId="0" xfId="445" applyFont="1" applyFill="1"/>
    <xf numFmtId="9" fontId="59" fillId="0" borderId="8" xfId="138" applyNumberFormat="1" applyFont="1" applyFill="1" applyBorder="1" applyAlignment="1">
      <alignment horizontal="center"/>
    </xf>
    <xf numFmtId="0" fontId="59" fillId="0" borderId="8" xfId="445" applyFont="1" applyFill="1" applyBorder="1" applyAlignment="1">
      <alignment wrapText="1"/>
    </xf>
    <xf numFmtId="165" fontId="59" fillId="23" borderId="5" xfId="445" applyNumberFormat="1" applyFont="1" applyFill="1" applyBorder="1" applyAlignment="1">
      <alignment horizontal="justify" vertical="top" wrapText="1"/>
    </xf>
    <xf numFmtId="165" fontId="59" fillId="23" borderId="46" xfId="445" applyNumberFormat="1" applyFont="1" applyFill="1" applyBorder="1" applyAlignment="1">
      <alignment horizontal="justify" vertical="top" wrapText="1"/>
    </xf>
    <xf numFmtId="165" fontId="59" fillId="23" borderId="8" xfId="445" applyNumberFormat="1" applyFont="1" applyFill="1" applyBorder="1" applyAlignment="1">
      <alignment horizontal="justify" vertical="top" wrapText="1"/>
    </xf>
    <xf numFmtId="165" fontId="59" fillId="23" borderId="47" xfId="445" applyNumberFormat="1" applyFont="1" applyFill="1" applyBorder="1" applyAlignment="1">
      <alignment horizontal="justify" vertical="top" wrapText="1"/>
    </xf>
    <xf numFmtId="165" fontId="59" fillId="23" borderId="54" xfId="445" applyNumberFormat="1" applyFont="1" applyFill="1" applyBorder="1" applyAlignment="1">
      <alignment horizontal="justify" vertical="top" wrapText="1"/>
    </xf>
    <xf numFmtId="165" fontId="59" fillId="23" borderId="63" xfId="445" applyNumberFormat="1" applyFont="1" applyFill="1" applyBorder="1" applyAlignment="1">
      <alignment horizontal="justify" vertical="top" wrapText="1"/>
    </xf>
    <xf numFmtId="0" fontId="87" fillId="0" borderId="8" xfId="445" applyFont="1" applyBorder="1" applyAlignment="1">
      <alignment horizontal="center"/>
    </xf>
    <xf numFmtId="167" fontId="54" fillId="0" borderId="30" xfId="445" applyNumberFormat="1" applyFont="1" applyFill="1" applyBorder="1" applyAlignment="1">
      <alignment horizontal="justify" wrapText="1"/>
    </xf>
    <xf numFmtId="167" fontId="54" fillId="0" borderId="48" xfId="445" applyNumberFormat="1" applyFont="1" applyFill="1" applyBorder="1" applyAlignment="1">
      <alignment horizontal="justify" wrapText="1"/>
    </xf>
    <xf numFmtId="167" fontId="54" fillId="0" borderId="31" xfId="445" applyNumberFormat="1" applyFont="1" applyFill="1" applyBorder="1" applyAlignment="1">
      <alignment horizontal="justify" wrapText="1"/>
    </xf>
    <xf numFmtId="0" fontId="59" fillId="0" borderId="0" xfId="445" applyFont="1" applyBorder="1"/>
    <xf numFmtId="167" fontId="59" fillId="0" borderId="0" xfId="445" applyNumberFormat="1" applyFont="1" applyBorder="1"/>
    <xf numFmtId="164" fontId="14" fillId="0" borderId="0" xfId="445" applyNumberFormat="1" applyFont="1" applyFill="1"/>
    <xf numFmtId="0" fontId="28" fillId="0" borderId="0" xfId="445" applyFont="1" applyFill="1"/>
    <xf numFmtId="0" fontId="9" fillId="0" borderId="8" xfId="457" applyFont="1" applyFill="1" applyBorder="1" applyAlignment="1">
      <alignment horizontal="left"/>
    </xf>
    <xf numFmtId="0" fontId="9" fillId="0" borderId="8" xfId="457" applyFont="1" applyFill="1" applyBorder="1" applyAlignment="1">
      <alignment horizontal="center"/>
    </xf>
    <xf numFmtId="166" fontId="9" fillId="0" borderId="8" xfId="334" applyNumberFormat="1" applyFont="1" applyFill="1" applyBorder="1"/>
    <xf numFmtId="0" fontId="9" fillId="0" borderId="8" xfId="333" applyFont="1" applyFill="1" applyBorder="1"/>
    <xf numFmtId="0" fontId="9" fillId="0" borderId="8" xfId="333" applyFont="1" applyFill="1" applyBorder="1" applyAlignment="1" applyProtection="1">
      <alignment horizontal="left"/>
      <protection locked="0"/>
    </xf>
    <xf numFmtId="0" fontId="9" fillId="0" borderId="8" xfId="333" applyFont="1" applyFill="1" applyBorder="1" applyAlignment="1" applyProtection="1">
      <alignment horizontal="center"/>
      <protection locked="0"/>
    </xf>
    <xf numFmtId="0" fontId="14" fillId="0" borderId="0" xfId="445" applyFont="1" applyFill="1" applyBorder="1" applyAlignment="1">
      <alignment horizontal="right"/>
    </xf>
    <xf numFmtId="43" fontId="14" fillId="0" borderId="0" xfId="31" applyFont="1" applyFill="1" applyBorder="1" applyAlignment="1">
      <alignment horizontal="right"/>
    </xf>
    <xf numFmtId="166" fontId="14" fillId="0" borderId="0" xfId="31" applyNumberFormat="1" applyFont="1" applyFill="1" applyBorder="1" applyAlignment="1">
      <alignment horizontal="right"/>
    </xf>
    <xf numFmtId="0" fontId="9" fillId="0" borderId="0" xfId="445"/>
    <xf numFmtId="164" fontId="9" fillId="0" borderId="0" xfId="445" applyNumberFormat="1"/>
    <xf numFmtId="0" fontId="14" fillId="0" borderId="0" xfId="445" applyFont="1" applyFill="1" applyAlignment="1">
      <alignment wrapText="1"/>
    </xf>
    <xf numFmtId="0" fontId="9" fillId="0" borderId="0" xfId="445" applyFont="1"/>
    <xf numFmtId="167" fontId="32" fillId="0" borderId="21" xfId="0" applyNumberFormat="1" applyFont="1" applyFill="1" applyBorder="1"/>
    <xf numFmtId="167" fontId="9" fillId="0" borderId="21" xfId="0" applyNumberFormat="1" applyFont="1" applyFill="1" applyBorder="1"/>
    <xf numFmtId="167" fontId="59" fillId="49" borderId="46" xfId="51" applyNumberFormat="1" applyFont="1" applyFill="1" applyBorder="1"/>
    <xf numFmtId="6" fontId="14" fillId="0" borderId="0" xfId="445" applyNumberFormat="1" applyFont="1"/>
    <xf numFmtId="6" fontId="9" fillId="0" borderId="46" xfId="445" applyNumberFormat="1" applyFont="1" applyBorder="1" applyAlignment="1">
      <alignment horizontal="right" wrapText="1"/>
    </xf>
    <xf numFmtId="6" fontId="9" fillId="0" borderId="8" xfId="445" applyNumberFormat="1" applyFont="1" applyBorder="1" applyAlignment="1">
      <alignment horizontal="right" wrapText="1"/>
    </xf>
    <xf numFmtId="0" fontId="28" fillId="0" borderId="0" xfId="445" applyFont="1"/>
    <xf numFmtId="0" fontId="32" fillId="0" borderId="8" xfId="0" applyFont="1" applyBorder="1" applyAlignment="1">
      <alignment horizontal="center" wrapText="1"/>
    </xf>
    <xf numFmtId="0" fontId="28" fillId="0" borderId="8" xfId="0" applyFont="1" applyBorder="1" applyAlignment="1">
      <alignment horizontal="center" wrapText="1"/>
    </xf>
    <xf numFmtId="0" fontId="54" fillId="0" borderId="0" xfId="445" applyFont="1" applyFill="1" applyAlignment="1">
      <alignment horizontal="center" vertical="center" wrapText="1"/>
    </xf>
    <xf numFmtId="0" fontId="19" fillId="0" borderId="0" xfId="0" applyFont="1" applyFill="1" applyBorder="1" applyAlignment="1">
      <alignment horizontal="left"/>
    </xf>
    <xf numFmtId="0" fontId="32" fillId="23" borderId="8" xfId="333" applyFont="1" applyFill="1" applyBorder="1" applyAlignment="1">
      <alignment vertical="top" wrapText="1"/>
    </xf>
    <xf numFmtId="0" fontId="9" fillId="23" borderId="8" xfId="333" applyFont="1" applyFill="1" applyBorder="1" applyAlignment="1">
      <alignment horizontal="center" vertical="top" wrapText="1"/>
    </xf>
    <xf numFmtId="0" fontId="9" fillId="0" borderId="8" xfId="333" applyFont="1" applyFill="1" applyBorder="1" applyAlignment="1">
      <alignment horizontal="justify" vertical="top" wrapText="1"/>
    </xf>
    <xf numFmtId="10" fontId="9" fillId="0" borderId="8" xfId="138" applyNumberFormat="1" applyFont="1" applyBorder="1"/>
    <xf numFmtId="0" fontId="9" fillId="0" borderId="8" xfId="333" applyFont="1" applyFill="1" applyBorder="1" applyAlignment="1">
      <alignment vertical="top" wrapText="1"/>
    </xf>
    <xf numFmtId="0" fontId="9" fillId="0" borderId="8" xfId="335" applyFont="1" applyFill="1" applyBorder="1" applyAlignment="1">
      <alignment horizontal="justify" vertical="top" wrapText="1"/>
    </xf>
    <xf numFmtId="0" fontId="9" fillId="23" borderId="8" xfId="0" applyFont="1" applyFill="1" applyBorder="1" applyAlignment="1">
      <alignment horizontal="justify" vertical="top" wrapText="1"/>
    </xf>
    <xf numFmtId="0" fontId="32" fillId="0" borderId="8" xfId="333" applyFont="1" applyFill="1" applyBorder="1" applyAlignment="1">
      <alignment horizontal="justify" vertical="top" wrapText="1"/>
    </xf>
    <xf numFmtId="3" fontId="9" fillId="0" borderId="44" xfId="0" applyNumberFormat="1" applyFont="1" applyBorder="1" applyAlignment="1">
      <alignment horizontal="right"/>
    </xf>
    <xf numFmtId="0" fontId="14" fillId="0" borderId="0" xfId="0" applyFont="1" applyBorder="1" applyAlignment="1">
      <alignment horizontal="center" wrapText="1"/>
    </xf>
    <xf numFmtId="44" fontId="14" fillId="0" borderId="0" xfId="51" applyFont="1" applyBorder="1" applyAlignment="1">
      <alignment horizontal="center"/>
    </xf>
    <xf numFmtId="166" fontId="14" fillId="49" borderId="8" xfId="31" applyNumberFormat="1" applyFont="1" applyFill="1" applyBorder="1" applyAlignment="1"/>
    <xf numFmtId="166" fontId="14" fillId="49" borderId="8" xfId="31" applyNumberFormat="1" applyFont="1" applyFill="1" applyBorder="1"/>
    <xf numFmtId="166" fontId="14" fillId="0" borderId="48" xfId="31" applyNumberFormat="1" applyFont="1" applyFill="1" applyBorder="1" applyAlignment="1">
      <alignment horizontal="center" vertical="center" wrapText="1"/>
    </xf>
    <xf numFmtId="0" fontId="14" fillId="0" borderId="48" xfId="134" applyFont="1" applyFill="1" applyBorder="1" applyAlignment="1">
      <alignment horizontal="center" vertical="center"/>
    </xf>
    <xf numFmtId="0" fontId="14" fillId="0" borderId="48" xfId="134" applyFont="1" applyFill="1" applyBorder="1" applyAlignment="1">
      <alignment horizontal="center" vertical="center" wrapText="1"/>
    </xf>
    <xf numFmtId="0" fontId="14" fillId="0" borderId="49" xfId="335" applyFont="1" applyFill="1" applyBorder="1" applyAlignment="1">
      <alignment horizontal="center" vertical="center" wrapText="1"/>
    </xf>
    <xf numFmtId="0" fontId="14" fillId="0" borderId="21" xfId="335" applyFont="1" applyFill="1" applyBorder="1" applyAlignment="1">
      <alignment horizontal="center" vertical="center" wrapText="1"/>
    </xf>
    <xf numFmtId="0" fontId="14" fillId="0" borderId="21" xfId="335" applyFont="1" applyFill="1" applyBorder="1" applyAlignment="1">
      <alignment horizontal="center" vertical="center"/>
    </xf>
    <xf numFmtId="0" fontId="14" fillId="0" borderId="49" xfId="335" applyFont="1" applyFill="1" applyBorder="1" applyAlignment="1">
      <alignment horizontal="center" vertical="center"/>
    </xf>
    <xf numFmtId="0" fontId="14" fillId="0" borderId="8" xfId="335" applyFont="1" applyFill="1" applyBorder="1" applyAlignment="1">
      <alignment vertical="center"/>
    </xf>
    <xf numFmtId="0" fontId="14" fillId="0" borderId="8" xfId="335" applyFont="1" applyFill="1" applyBorder="1" applyAlignment="1">
      <alignment vertical="center" wrapText="1"/>
    </xf>
    <xf numFmtId="0" fontId="17" fillId="0" borderId="0" xfId="335" applyFont="1" applyAlignment="1">
      <alignment vertical="center"/>
    </xf>
    <xf numFmtId="0" fontId="14" fillId="0" borderId="0" xfId="335" applyFont="1" applyAlignment="1">
      <alignment vertical="center"/>
    </xf>
    <xf numFmtId="0" fontId="14" fillId="0" borderId="0" xfId="335" applyFont="1" applyAlignment="1">
      <alignment horizontal="left" vertical="center"/>
    </xf>
    <xf numFmtId="0" fontId="14" fillId="0" borderId="42" xfId="335" applyFont="1" applyBorder="1" applyAlignment="1">
      <alignment horizontal="left" vertical="center"/>
    </xf>
    <xf numFmtId="0" fontId="14" fillId="0" borderId="0" xfId="335" applyFont="1" applyBorder="1" applyAlignment="1">
      <alignment horizontal="left" vertical="center"/>
    </xf>
    <xf numFmtId="0" fontId="9" fillId="0" borderId="0" xfId="0" applyFont="1" applyAlignment="1">
      <alignment vertical="center"/>
    </xf>
    <xf numFmtId="0" fontId="9" fillId="0" borderId="0" xfId="0" applyFont="1"/>
    <xf numFmtId="3" fontId="9" fillId="0" borderId="8" xfId="0" applyNumberFormat="1" applyFont="1" applyFill="1" applyBorder="1" applyAlignment="1">
      <alignment horizontal="center" vertical="top"/>
    </xf>
    <xf numFmtId="9" fontId="9" fillId="0" borderId="8" xfId="138" applyFont="1" applyFill="1" applyBorder="1" applyAlignment="1">
      <alignment horizontal="center" vertical="center" wrapText="1"/>
    </xf>
    <xf numFmtId="174" fontId="9" fillId="0" borderId="8" xfId="138" applyNumberFormat="1" applyFont="1" applyFill="1" applyBorder="1" applyAlignment="1">
      <alignment horizontal="center" vertical="top"/>
    </xf>
    <xf numFmtId="0" fontId="9" fillId="49" borderId="0" xfId="0" applyFont="1" applyFill="1"/>
    <xf numFmtId="9" fontId="9" fillId="0" borderId="8" xfId="138" applyFont="1" applyFill="1" applyBorder="1" applyAlignment="1">
      <alignment horizontal="center" vertical="top"/>
    </xf>
    <xf numFmtId="3" fontId="9" fillId="0" borderId="8" xfId="0" applyNumberFormat="1" applyFont="1" applyFill="1" applyBorder="1" applyAlignment="1">
      <alignment horizontal="center" vertical="top" wrapText="1"/>
    </xf>
    <xf numFmtId="167" fontId="9" fillId="0" borderId="0" xfId="0" applyNumberFormat="1" applyFont="1" applyFill="1"/>
    <xf numFmtId="3" fontId="9" fillId="0" borderId="0" xfId="0" applyNumberFormat="1" applyFont="1" applyFill="1"/>
    <xf numFmtId="0" fontId="9" fillId="0" borderId="0" xfId="0" applyFont="1" applyFill="1" applyAlignment="1"/>
    <xf numFmtId="166" fontId="9" fillId="0" borderId="0" xfId="31" applyNumberFormat="1" applyFont="1"/>
    <xf numFmtId="167" fontId="9" fillId="0" borderId="0" xfId="51" applyNumberFormat="1" applyFont="1"/>
    <xf numFmtId="44" fontId="9" fillId="0" borderId="0" xfId="51" applyFont="1"/>
    <xf numFmtId="0" fontId="9" fillId="0" borderId="0" xfId="0" applyFont="1" applyFill="1" applyAlignment="1">
      <alignment wrapText="1"/>
    </xf>
    <xf numFmtId="0" fontId="9" fillId="0" borderId="0" xfId="0" applyFont="1" applyAlignment="1"/>
    <xf numFmtId="164" fontId="9" fillId="0" borderId="8" xfId="0" applyNumberFormat="1" applyFont="1" applyFill="1" applyBorder="1" applyAlignment="1">
      <alignment horizontal="center" vertical="top"/>
    </xf>
    <xf numFmtId="164" fontId="9" fillId="0" borderId="8" xfId="31" applyNumberFormat="1" applyFont="1" applyFill="1" applyBorder="1" applyAlignment="1">
      <alignment horizontal="center" vertical="top"/>
    </xf>
    <xf numFmtId="164" fontId="9" fillId="0" borderId="8" xfId="138" applyNumberFormat="1" applyFont="1" applyFill="1" applyBorder="1" applyAlignment="1">
      <alignment horizontal="center" vertical="top"/>
    </xf>
    <xf numFmtId="0" fontId="54" fillId="50" borderId="78" xfId="445" applyFont="1" applyFill="1" applyBorder="1" applyAlignment="1">
      <alignment horizontal="left" wrapText="1"/>
    </xf>
    <xf numFmtId="0" fontId="54" fillId="0" borderId="84" xfId="445" applyFont="1" applyFill="1" applyBorder="1" applyAlignment="1">
      <alignment horizontal="justify" wrapText="1"/>
    </xf>
    <xf numFmtId="0" fontId="59" fillId="0" borderId="28" xfId="445" applyFont="1" applyFill="1" applyBorder="1" applyAlignment="1">
      <alignment horizontal="justify" vertical="top" wrapText="1"/>
    </xf>
    <xf numFmtId="165" fontId="59" fillId="0" borderId="28" xfId="445" applyNumberFormat="1" applyFont="1" applyFill="1" applyBorder="1" applyAlignment="1">
      <alignment horizontal="justify" wrapText="1"/>
    </xf>
    <xf numFmtId="165" fontId="54" fillId="0" borderId="28" xfId="445" applyNumberFormat="1" applyFont="1" applyFill="1" applyBorder="1" applyAlignment="1">
      <alignment wrapText="1"/>
    </xf>
    <xf numFmtId="165" fontId="59" fillId="23" borderId="28" xfId="445" applyNumberFormat="1" applyFont="1" applyFill="1" applyBorder="1" applyAlignment="1">
      <alignment horizontal="justify" vertical="top" wrapText="1"/>
    </xf>
    <xf numFmtId="165" fontId="54" fillId="0" borderId="28" xfId="445" applyNumberFormat="1" applyFont="1" applyFill="1" applyBorder="1" applyAlignment="1">
      <alignment horizontal="justify" vertical="top" wrapText="1"/>
    </xf>
    <xf numFmtId="0" fontId="59" fillId="0" borderId="28" xfId="445" applyFont="1" applyFill="1" applyBorder="1" applyAlignment="1">
      <alignment horizontal="left" wrapText="1"/>
    </xf>
    <xf numFmtId="0" fontId="54" fillId="0" borderId="58" xfId="445" applyFont="1" applyFill="1" applyBorder="1" applyAlignment="1">
      <alignment horizontal="left" wrapText="1"/>
    </xf>
    <xf numFmtId="0" fontId="9" fillId="0" borderId="21" xfId="457" applyFont="1" applyFill="1" applyBorder="1" applyAlignment="1">
      <alignment horizontal="left"/>
    </xf>
    <xf numFmtId="0" fontId="9" fillId="0" borderId="21" xfId="457" applyFont="1" applyFill="1" applyBorder="1" applyAlignment="1">
      <alignment horizontal="center"/>
    </xf>
    <xf numFmtId="166" fontId="9" fillId="0" borderId="21" xfId="334" applyNumberFormat="1" applyFont="1" applyFill="1" applyBorder="1"/>
    <xf numFmtId="0" fontId="9" fillId="0" borderId="0" xfId="333" applyFont="1" applyFill="1" applyBorder="1" applyAlignment="1" applyProtection="1">
      <alignment horizontal="left"/>
      <protection locked="0"/>
    </xf>
    <xf numFmtId="0" fontId="9" fillId="0" borderId="0" xfId="333" applyFont="1" applyFill="1" applyBorder="1" applyAlignment="1" applyProtection="1">
      <alignment horizontal="center"/>
      <protection locked="0"/>
    </xf>
    <xf numFmtId="43" fontId="9" fillId="0" borderId="0" xfId="31" applyFont="1" applyFill="1" applyBorder="1" applyAlignment="1">
      <alignment horizontal="right"/>
    </xf>
    <xf numFmtId="166" fontId="9" fillId="0" borderId="0" xfId="334" applyNumberFormat="1" applyFont="1" applyFill="1" applyBorder="1"/>
    <xf numFmtId="0" fontId="28" fillId="0" borderId="8" xfId="445" applyFont="1" applyBorder="1" applyAlignment="1" applyProtection="1">
      <alignment horizontal="center" wrapText="1"/>
      <protection locked="0"/>
    </xf>
    <xf numFmtId="0" fontId="28" fillId="0" borderId="8" xfId="445" applyFont="1" applyBorder="1" applyAlignment="1">
      <alignment horizontal="center" vertical="center" wrapText="1"/>
    </xf>
    <xf numFmtId="44" fontId="28" fillId="23" borderId="8" xfId="51" applyFont="1" applyFill="1" applyBorder="1" applyAlignment="1">
      <alignment vertical="top" wrapText="1"/>
    </xf>
    <xf numFmtId="44" fontId="14" fillId="0" borderId="8" xfId="51" applyFont="1" applyFill="1" applyBorder="1" applyAlignment="1">
      <alignment horizontal="justify" vertical="top" wrapText="1"/>
    </xf>
    <xf numFmtId="166" fontId="9" fillId="23" borderId="8" xfId="31" applyNumberFormat="1" applyFont="1" applyFill="1" applyBorder="1" applyAlignment="1">
      <alignment horizontal="right" vertical="top" wrapText="1"/>
    </xf>
    <xf numFmtId="0" fontId="32" fillId="23" borderId="8" xfId="333" applyFont="1" applyFill="1" applyBorder="1" applyAlignment="1">
      <alignment horizontal="right" vertical="top" wrapText="1"/>
    </xf>
    <xf numFmtId="0" fontId="28" fillId="0" borderId="8" xfId="445" applyFont="1" applyFill="1" applyBorder="1" applyAlignment="1">
      <alignment vertical="top" wrapText="1"/>
    </xf>
    <xf numFmtId="0" fontId="28" fillId="0" borderId="8" xfId="445" applyFont="1" applyBorder="1"/>
    <xf numFmtId="174" fontId="9" fillId="0" borderId="8" xfId="445" applyNumberFormat="1" applyFont="1" applyBorder="1" applyAlignment="1">
      <alignment horizontal="right" wrapText="1"/>
    </xf>
    <xf numFmtId="0" fontId="9" fillId="23" borderId="8" xfId="445" applyFont="1" applyFill="1" applyBorder="1" applyAlignment="1">
      <alignment horizontal="center" wrapText="1"/>
    </xf>
    <xf numFmtId="0" fontId="9" fillId="23" borderId="8" xfId="445" applyFont="1" applyFill="1" applyBorder="1" applyAlignment="1">
      <alignment horizontal="center" vertical="center" wrapText="1"/>
    </xf>
    <xf numFmtId="43" fontId="9" fillId="23" borderId="8" xfId="31" applyFont="1" applyFill="1" applyBorder="1" applyAlignment="1">
      <alignment horizontal="center" vertical="center" wrapText="1"/>
    </xf>
    <xf numFmtId="43" fontId="32" fillId="0" borderId="8" xfId="31" applyFont="1" applyBorder="1" applyAlignment="1">
      <alignment horizontal="center" vertical="center" wrapText="1"/>
    </xf>
    <xf numFmtId="174" fontId="32" fillId="0" borderId="8" xfId="445" applyNumberFormat="1" applyFont="1" applyBorder="1" applyAlignment="1">
      <alignment horizontal="right" wrapText="1"/>
    </xf>
    <xf numFmtId="43" fontId="32" fillId="0" borderId="8" xfId="31" applyFont="1" applyFill="1" applyBorder="1" applyAlignment="1">
      <alignment horizontal="center" vertical="center" wrapText="1"/>
    </xf>
    <xf numFmtId="43" fontId="21" fillId="0" borderId="8" xfId="31" applyFont="1" applyFill="1" applyBorder="1" applyAlignment="1">
      <alignment horizontal="center" vertical="center" wrapText="1"/>
    </xf>
    <xf numFmtId="174" fontId="48" fillId="0" borderId="8" xfId="445" applyNumberFormat="1" applyFont="1" applyBorder="1" applyAlignment="1">
      <alignment horizontal="right" wrapText="1"/>
    </xf>
    <xf numFmtId="43" fontId="48" fillId="0" borderId="8" xfId="31" applyFont="1" applyFill="1" applyBorder="1" applyAlignment="1">
      <alignment horizontal="center" vertical="center" wrapText="1"/>
    </xf>
    <xf numFmtId="0" fontId="9" fillId="0" borderId="43" xfId="445" applyFont="1" applyBorder="1" applyAlignment="1">
      <alignment horizontal="justify" vertical="top" wrapText="1"/>
    </xf>
    <xf numFmtId="0" fontId="9" fillId="23" borderId="43" xfId="445" applyFont="1" applyFill="1" applyBorder="1" applyAlignment="1">
      <alignment horizontal="justify" wrapText="1"/>
    </xf>
    <xf numFmtId="0" fontId="32" fillId="0" borderId="43" xfId="445" applyFont="1" applyBorder="1" applyAlignment="1">
      <alignment horizontal="justify" vertical="top" wrapText="1"/>
    </xf>
    <xf numFmtId="0" fontId="9" fillId="0" borderId="43" xfId="445" applyFont="1" applyFill="1" applyBorder="1" applyAlignment="1">
      <alignment horizontal="justify" vertical="top" wrapText="1"/>
    </xf>
    <xf numFmtId="43" fontId="9" fillId="0" borderId="43" xfId="31" applyFont="1" applyBorder="1" applyAlignment="1">
      <alignment horizontal="center" vertical="center" wrapText="1"/>
    </xf>
    <xf numFmtId="0" fontId="32" fillId="0" borderId="43" xfId="445" applyFont="1" applyBorder="1" applyAlignment="1">
      <alignment vertical="top" wrapText="1"/>
    </xf>
    <xf numFmtId="43" fontId="9" fillId="0" borderId="50" xfId="31" applyFont="1" applyBorder="1" applyAlignment="1">
      <alignment horizontal="center" vertical="center" wrapText="1"/>
    </xf>
    <xf numFmtId="0" fontId="9" fillId="23" borderId="50" xfId="445" applyFont="1" applyFill="1" applyBorder="1" applyAlignment="1">
      <alignment horizontal="center" wrapText="1"/>
    </xf>
    <xf numFmtId="6" fontId="48" fillId="0" borderId="50" xfId="445" applyNumberFormat="1" applyFont="1" applyBorder="1" applyAlignment="1">
      <alignment horizontal="right" wrapText="1"/>
    </xf>
    <xf numFmtId="0" fontId="32" fillId="0" borderId="46" xfId="445" applyFont="1" applyBorder="1" applyAlignment="1">
      <alignment horizontal="center" wrapText="1"/>
    </xf>
    <xf numFmtId="0" fontId="32" fillId="0" borderId="47" xfId="445" applyFont="1" applyBorder="1" applyAlignment="1">
      <alignment wrapText="1"/>
    </xf>
    <xf numFmtId="6" fontId="9" fillId="0" borderId="46" xfId="445" applyNumberFormat="1" applyFont="1" applyFill="1" applyBorder="1" applyAlignment="1">
      <alignment horizontal="right" wrapText="1"/>
    </xf>
    <xf numFmtId="0" fontId="9" fillId="23" borderId="46" xfId="445" applyFont="1" applyFill="1" applyBorder="1" applyAlignment="1">
      <alignment horizontal="center" wrapText="1"/>
    </xf>
    <xf numFmtId="0" fontId="9" fillId="23" borderId="47" xfId="445" applyFont="1" applyFill="1" applyBorder="1" applyAlignment="1">
      <alignment horizontal="center" wrapText="1"/>
    </xf>
    <xf numFmtId="6" fontId="32" fillId="0" borderId="46" xfId="445" applyNumberFormat="1" applyFont="1" applyBorder="1" applyAlignment="1">
      <alignment horizontal="right" wrapText="1"/>
    </xf>
    <xf numFmtId="6" fontId="32" fillId="0" borderId="47" xfId="445" applyNumberFormat="1" applyFont="1" applyBorder="1" applyAlignment="1">
      <alignment horizontal="right" wrapText="1"/>
    </xf>
    <xf numFmtId="6" fontId="21" fillId="0" borderId="46" xfId="445" applyNumberFormat="1" applyFont="1" applyBorder="1" applyAlignment="1">
      <alignment horizontal="right" wrapText="1"/>
    </xf>
    <xf numFmtId="6" fontId="21" fillId="0" borderId="47" xfId="445" applyNumberFormat="1" applyFont="1" applyBorder="1" applyAlignment="1">
      <alignment horizontal="right" wrapText="1"/>
    </xf>
    <xf numFmtId="0" fontId="54" fillId="50" borderId="52" xfId="445" applyFont="1" applyFill="1" applyBorder="1" applyAlignment="1">
      <alignment horizontal="center" wrapText="1"/>
    </xf>
    <xf numFmtId="0" fontId="54" fillId="50" borderId="53" xfId="445" applyFont="1" applyFill="1" applyBorder="1" applyAlignment="1">
      <alignment horizontal="center" wrapText="1"/>
    </xf>
    <xf numFmtId="0" fontId="54" fillId="50" borderId="80" xfId="445" applyFont="1" applyFill="1" applyBorder="1" applyAlignment="1">
      <alignment horizontal="center" wrapText="1"/>
    </xf>
    <xf numFmtId="0" fontId="54" fillId="50" borderId="59" xfId="445" applyFont="1" applyFill="1" applyBorder="1" applyAlignment="1">
      <alignment horizontal="center" wrapText="1"/>
    </xf>
    <xf numFmtId="0" fontId="54" fillId="50" borderId="76" xfId="445" applyFont="1" applyFill="1" applyBorder="1" applyAlignment="1">
      <alignment horizontal="center" wrapText="1"/>
    </xf>
    <xf numFmtId="0" fontId="87" fillId="0" borderId="51" xfId="445" applyFont="1" applyBorder="1" applyAlignment="1">
      <alignment horizontal="center"/>
    </xf>
    <xf numFmtId="0" fontId="59" fillId="0" borderId="46" xfId="445" applyFont="1" applyBorder="1"/>
    <xf numFmtId="167" fontId="59" fillId="0" borderId="46" xfId="51" applyNumberFormat="1" applyFont="1" applyBorder="1"/>
    <xf numFmtId="0" fontId="59" fillId="0" borderId="47" xfId="445" applyFont="1" applyBorder="1" applyAlignment="1">
      <alignment wrapText="1"/>
    </xf>
    <xf numFmtId="0" fontId="59" fillId="0" borderId="47" xfId="445" applyFont="1" applyFill="1" applyBorder="1" applyAlignment="1">
      <alignment wrapText="1"/>
    </xf>
    <xf numFmtId="167" fontId="54" fillId="0" borderId="54" xfId="51" applyNumberFormat="1" applyFont="1" applyFill="1" applyBorder="1"/>
    <xf numFmtId="167" fontId="59" fillId="23" borderId="46" xfId="51" applyNumberFormat="1" applyFont="1" applyFill="1" applyBorder="1" applyAlignment="1">
      <alignment horizontal="justify" vertical="top" wrapText="1"/>
    </xf>
    <xf numFmtId="0" fontId="87" fillId="0" borderId="46" xfId="445" applyFont="1" applyBorder="1" applyAlignment="1">
      <alignment horizontal="center"/>
    </xf>
    <xf numFmtId="0" fontId="87" fillId="0" borderId="47" xfId="445" applyFont="1" applyBorder="1" applyAlignment="1">
      <alignment horizontal="center"/>
    </xf>
    <xf numFmtId="0" fontId="87" fillId="0" borderId="30" xfId="445" applyFont="1" applyBorder="1" applyAlignment="1">
      <alignment horizontal="center"/>
    </xf>
    <xf numFmtId="0" fontId="87" fillId="0" borderId="48" xfId="445" applyFont="1" applyBorder="1" applyAlignment="1">
      <alignment horizontal="center"/>
    </xf>
    <xf numFmtId="0" fontId="87" fillId="0" borderId="31" xfId="445" applyFont="1" applyBorder="1" applyAlignment="1">
      <alignment horizontal="center"/>
    </xf>
    <xf numFmtId="0" fontId="14" fillId="49" borderId="8" xfId="0" applyFont="1" applyFill="1" applyBorder="1"/>
    <xf numFmtId="0" fontId="28" fillId="0" borderId="8" xfId="0" applyFont="1" applyFill="1" applyBorder="1" applyAlignment="1">
      <alignment horizontal="justify" wrapText="1"/>
    </xf>
    <xf numFmtId="0" fontId="32" fillId="49" borderId="8" xfId="0" applyFont="1" applyFill="1" applyBorder="1"/>
    <xf numFmtId="0" fontId="9" fillId="34" borderId="8" xfId="0" applyFont="1" applyFill="1" applyBorder="1"/>
    <xf numFmtId="167" fontId="9" fillId="34" borderId="8" xfId="0" applyNumberFormat="1" applyFont="1" applyFill="1" applyBorder="1"/>
    <xf numFmtId="0" fontId="28" fillId="0" borderId="8" xfId="333" applyFont="1" applyBorder="1" applyAlignment="1">
      <alignment horizontal="center" wrapText="1"/>
    </xf>
    <xf numFmtId="42" fontId="9" fillId="0" borderId="8" xfId="51" applyNumberFormat="1" applyFont="1" applyFill="1" applyBorder="1" applyAlignment="1">
      <alignment horizontal="center" vertical="top" wrapText="1"/>
    </xf>
    <xf numFmtId="9" fontId="9" fillId="0" borderId="8" xfId="138" applyNumberFormat="1" applyFont="1" applyFill="1" applyBorder="1" applyAlignment="1">
      <alignment horizontal="right" vertical="center"/>
    </xf>
    <xf numFmtId="174" fontId="14" fillId="0" borderId="8" xfId="138" applyNumberFormat="1" applyFont="1" applyFill="1" applyBorder="1" applyAlignment="1">
      <alignment horizontal="right" vertical="center"/>
    </xf>
    <xf numFmtId="9" fontId="9" fillId="0" borderId="8" xfId="361" applyFont="1" applyFill="1" applyBorder="1"/>
    <xf numFmtId="174" fontId="9" fillId="0" borderId="8" xfId="138" applyNumberFormat="1" applyFont="1" applyFill="1" applyBorder="1" applyAlignment="1">
      <alignment horizontal="right" vertical="center"/>
    </xf>
    <xf numFmtId="9" fontId="32" fillId="0" borderId="8" xfId="138" applyNumberFormat="1" applyFont="1" applyFill="1" applyBorder="1" applyAlignment="1">
      <alignment horizontal="right" vertical="center"/>
    </xf>
    <xf numFmtId="9" fontId="28" fillId="0" borderId="8" xfId="138" applyNumberFormat="1" applyFont="1" applyFill="1" applyBorder="1" applyAlignment="1">
      <alignment horizontal="right" vertical="center"/>
    </xf>
    <xf numFmtId="0" fontId="9" fillId="34" borderId="49" xfId="0" applyFont="1" applyFill="1" applyBorder="1"/>
    <xf numFmtId="0" fontId="9" fillId="34" borderId="20" xfId="0" applyFont="1" applyFill="1" applyBorder="1"/>
    <xf numFmtId="9" fontId="32" fillId="0" borderId="21" xfId="361" applyFont="1" applyFill="1" applyBorder="1"/>
    <xf numFmtId="0" fontId="14" fillId="0" borderId="8" xfId="445" applyFont="1" applyBorder="1"/>
    <xf numFmtId="167" fontId="9" fillId="0" borderId="8" xfId="51" applyNumberFormat="1" applyFont="1" applyFill="1" applyBorder="1" applyAlignment="1">
      <alignment horizontal="center" vertical="top"/>
    </xf>
    <xf numFmtId="44" fontId="14" fillId="0" borderId="0" xfId="51" applyFont="1" applyFill="1" applyAlignment="1">
      <alignment vertical="center"/>
    </xf>
    <xf numFmtId="44" fontId="14" fillId="0" borderId="0" xfId="51" applyFont="1" applyFill="1" applyAlignment="1">
      <alignment wrapText="1" readingOrder="1"/>
    </xf>
    <xf numFmtId="43" fontId="14" fillId="0" borderId="21" xfId="31" applyFont="1" applyFill="1" applyBorder="1" applyAlignment="1">
      <alignment vertical="top" wrapText="1"/>
    </xf>
    <xf numFmtId="43" fontId="14" fillId="0" borderId="21" xfId="31" applyFont="1" applyFill="1" applyBorder="1" applyAlignment="1">
      <alignment vertical="center" wrapText="1"/>
    </xf>
    <xf numFmtId="43" fontId="14" fillId="0" borderId="8" xfId="31" applyFont="1" applyFill="1" applyBorder="1"/>
    <xf numFmtId="44" fontId="14" fillId="0" borderId="0" xfId="51" applyFont="1" applyFill="1" applyAlignment="1">
      <alignment wrapText="1"/>
    </xf>
    <xf numFmtId="9" fontId="14" fillId="0" borderId="0" xfId="138" applyFont="1" applyFill="1"/>
    <xf numFmtId="43" fontId="28" fillId="0" borderId="0" xfId="31" applyFont="1" applyFill="1" applyBorder="1" applyAlignment="1">
      <alignment horizontal="center" vertical="center" wrapText="1"/>
    </xf>
    <xf numFmtId="167" fontId="48" fillId="0" borderId="30" xfId="51" applyNumberFormat="1" applyFont="1" applyBorder="1" applyAlignment="1">
      <alignment horizontal="right" wrapText="1"/>
    </xf>
    <xf numFmtId="167" fontId="48" fillId="0" borderId="48" xfId="51" applyNumberFormat="1" applyFont="1" applyBorder="1" applyAlignment="1">
      <alignment horizontal="center" vertical="center" wrapText="1"/>
    </xf>
    <xf numFmtId="167" fontId="48" fillId="0" borderId="31" xfId="51" applyNumberFormat="1" applyFont="1" applyBorder="1" applyAlignment="1">
      <alignment horizontal="right" wrapText="1"/>
    </xf>
    <xf numFmtId="6" fontId="21" fillId="0" borderId="46" xfId="445" applyNumberFormat="1" applyFont="1" applyFill="1" applyBorder="1" applyAlignment="1">
      <alignment horizontal="right" wrapText="1"/>
    </xf>
    <xf numFmtId="167" fontId="0" fillId="0" borderId="21" xfId="0" applyNumberFormat="1" applyFill="1" applyBorder="1"/>
    <xf numFmtId="166" fontId="14" fillId="0" borderId="19" xfId="31" applyNumberFormat="1" applyFont="1" applyFill="1" applyBorder="1"/>
    <xf numFmtId="166" fontId="14" fillId="0" borderId="0" xfId="31" applyNumberFormat="1" applyFont="1"/>
    <xf numFmtId="166" fontId="32" fillId="0" borderId="8" xfId="31" applyNumberFormat="1" applyFont="1" applyFill="1" applyBorder="1" applyAlignment="1">
      <alignment horizontal="center" vertical="center" wrapText="1"/>
    </xf>
    <xf numFmtId="166" fontId="32" fillId="23" borderId="8" xfId="31" applyNumberFormat="1" applyFont="1" applyFill="1" applyBorder="1" applyAlignment="1">
      <alignment vertical="top" wrapText="1"/>
    </xf>
    <xf numFmtId="166" fontId="9" fillId="0" borderId="8" xfId="31" applyNumberFormat="1" applyFont="1" applyFill="1" applyBorder="1" applyAlignment="1">
      <alignment horizontal="right" vertical="top"/>
    </xf>
    <xf numFmtId="166" fontId="32" fillId="0" borderId="0" xfId="31" applyNumberFormat="1" applyFont="1" applyFill="1" applyBorder="1" applyAlignment="1">
      <alignment vertical="top" wrapText="1"/>
    </xf>
    <xf numFmtId="166" fontId="9" fillId="0" borderId="0" xfId="31" applyNumberFormat="1" applyFont="1" applyFill="1" applyBorder="1" applyAlignment="1">
      <alignment horizontal="center" vertical="top" wrapText="1"/>
    </xf>
    <xf numFmtId="166" fontId="9" fillId="0" borderId="0" xfId="31" applyNumberFormat="1" applyFont="1" applyFill="1" applyBorder="1"/>
    <xf numFmtId="166" fontId="32" fillId="0" borderId="0" xfId="31" applyNumberFormat="1" applyFont="1"/>
    <xf numFmtId="0" fontId="14" fillId="0" borderId="0" xfId="51" applyNumberFormat="1" applyFont="1" applyFill="1" applyAlignment="1"/>
    <xf numFmtId="0" fontId="14" fillId="0" borderId="0" xfId="51" applyNumberFormat="1" applyFont="1" applyFill="1" applyAlignment="1">
      <alignment horizontal="center"/>
    </xf>
    <xf numFmtId="0" fontId="32" fillId="0" borderId="0" xfId="0" applyFont="1" applyFill="1" applyAlignment="1"/>
    <xf numFmtId="0" fontId="28" fillId="0" borderId="40" xfId="0" applyFont="1" applyFill="1" applyBorder="1" applyAlignment="1">
      <alignment horizontal="center" wrapText="1"/>
    </xf>
    <xf numFmtId="0" fontId="28" fillId="0" borderId="19" xfId="0" applyFont="1" applyFill="1" applyBorder="1" applyAlignment="1">
      <alignment horizontal="center" wrapText="1"/>
    </xf>
    <xf numFmtId="0" fontId="28" fillId="0" borderId="41" xfId="0" applyFont="1" applyFill="1" applyBorder="1" applyAlignment="1">
      <alignment horizontal="center" wrapText="1"/>
    </xf>
    <xf numFmtId="0" fontId="14" fillId="0" borderId="8" xfId="0" applyFont="1" applyFill="1" applyBorder="1" applyAlignment="1">
      <alignment horizontal="center"/>
    </xf>
    <xf numFmtId="0" fontId="14" fillId="0" borderId="47" xfId="0" applyFont="1" applyFill="1" applyBorder="1" applyAlignment="1">
      <alignment horizontal="center"/>
    </xf>
    <xf numFmtId="0" fontId="14" fillId="0" borderId="57" xfId="0" applyFont="1" applyFill="1" applyBorder="1" applyAlignment="1">
      <alignment horizontal="center"/>
    </xf>
    <xf numFmtId="0" fontId="14" fillId="0" borderId="0" xfId="0" applyFont="1" applyFill="1" applyBorder="1" applyAlignment="1">
      <alignment horizontal="center"/>
    </xf>
    <xf numFmtId="0" fontId="28" fillId="0" borderId="0" xfId="0" applyFont="1" applyFill="1" applyAlignment="1">
      <alignment horizontal="centerContinuous" vertical="center"/>
    </xf>
    <xf numFmtId="0" fontId="14" fillId="0" borderId="0" xfId="331" applyFont="1" applyFill="1"/>
    <xf numFmtId="0" fontId="28" fillId="0" borderId="0" xfId="331" applyFont="1" applyFill="1"/>
    <xf numFmtId="0" fontId="9" fillId="0" borderId="8" xfId="331" applyFont="1" applyFill="1" applyBorder="1"/>
    <xf numFmtId="166" fontId="9" fillId="0" borderId="8" xfId="31" applyNumberFormat="1" applyFont="1" applyFill="1" applyBorder="1"/>
    <xf numFmtId="0" fontId="9" fillId="0" borderId="0" xfId="331" applyFill="1"/>
    <xf numFmtId="0" fontId="83" fillId="0" borderId="41" xfId="331" applyFont="1" applyFill="1" applyBorder="1" applyAlignment="1">
      <alignment horizontal="center" wrapText="1"/>
    </xf>
    <xf numFmtId="0" fontId="9" fillId="0" borderId="72" xfId="331" applyFill="1" applyBorder="1"/>
    <xf numFmtId="0" fontId="9" fillId="0" borderId="70" xfId="331" applyFont="1" applyFill="1" applyBorder="1"/>
    <xf numFmtId="0" fontId="9" fillId="0" borderId="72" xfId="331" applyFont="1" applyFill="1" applyBorder="1"/>
    <xf numFmtId="0" fontId="9" fillId="0" borderId="67" xfId="331" applyFont="1" applyFill="1" applyBorder="1"/>
    <xf numFmtId="3" fontId="14" fillId="0" borderId="0" xfId="331" applyNumberFormat="1" applyFont="1" applyFill="1"/>
    <xf numFmtId="0" fontId="21" fillId="0" borderId="21" xfId="331" applyFont="1" applyFill="1" applyBorder="1" applyAlignment="1">
      <alignment horizontal="center" wrapText="1"/>
    </xf>
    <xf numFmtId="0" fontId="21" fillId="0" borderId="48" xfId="331" applyFont="1" applyFill="1" applyBorder="1" applyAlignment="1">
      <alignment horizontal="center" wrapText="1"/>
    </xf>
    <xf numFmtId="166" fontId="21" fillId="0" borderId="57" xfId="31" applyNumberFormat="1" applyFont="1" applyFill="1" applyBorder="1" applyAlignment="1">
      <alignment horizontal="center" vertical="center" wrapText="1"/>
    </xf>
    <xf numFmtId="0" fontId="9" fillId="0" borderId="30" xfId="331" applyFont="1" applyFill="1" applyBorder="1" applyAlignment="1">
      <alignment horizontal="center" wrapText="1"/>
    </xf>
    <xf numFmtId="166" fontId="21" fillId="0" borderId="31" xfId="31" applyNumberFormat="1" applyFont="1" applyFill="1" applyBorder="1" applyAlignment="1">
      <alignment horizontal="center" vertical="center" wrapText="1"/>
    </xf>
    <xf numFmtId="0" fontId="9" fillId="0" borderId="0" xfId="331" applyFont="1" applyFill="1"/>
    <xf numFmtId="166" fontId="21" fillId="0" borderId="21" xfId="31" applyNumberFormat="1" applyFont="1" applyFill="1" applyBorder="1" applyAlignment="1">
      <alignment horizontal="center" vertical="center" wrapText="1"/>
    </xf>
    <xf numFmtId="176" fontId="21" fillId="0" borderId="48" xfId="31" applyNumberFormat="1" applyFont="1" applyFill="1" applyBorder="1" applyAlignment="1">
      <alignment horizontal="center" wrapText="1"/>
    </xf>
    <xf numFmtId="174" fontId="21" fillId="0" borderId="48" xfId="331" applyNumberFormat="1" applyFont="1" applyFill="1" applyBorder="1" applyAlignment="1">
      <alignment horizontal="right" wrapText="1"/>
    </xf>
    <xf numFmtId="43" fontId="21" fillId="0" borderId="48" xfId="31" applyFont="1" applyFill="1" applyBorder="1" applyAlignment="1">
      <alignment horizontal="center" wrapText="1"/>
    </xf>
    <xf numFmtId="43" fontId="21" fillId="0" borderId="31" xfId="31" applyFont="1" applyFill="1" applyBorder="1" applyAlignment="1">
      <alignment horizontal="center" wrapText="1"/>
    </xf>
    <xf numFmtId="3" fontId="9" fillId="0" borderId="8" xfId="331" applyNumberFormat="1" applyFont="1" applyFill="1" applyBorder="1"/>
    <xf numFmtId="166" fontId="28" fillId="0" borderId="40" xfId="18138" applyNumberFormat="1" applyFont="1" applyFill="1" applyBorder="1" applyAlignment="1">
      <alignment vertical="center"/>
    </xf>
    <xf numFmtId="166" fontId="28" fillId="0" borderId="19" xfId="18138" applyNumberFormat="1" applyFont="1" applyFill="1" applyBorder="1" applyAlignment="1">
      <alignment horizontal="center" vertical="center"/>
    </xf>
    <xf numFmtId="10" fontId="21" fillId="0" borderId="27" xfId="331" applyNumberFormat="1" applyFont="1" applyFill="1" applyBorder="1" applyAlignment="1">
      <alignment horizontal="center" wrapText="1"/>
    </xf>
    <xf numFmtId="10" fontId="21" fillId="0" borderId="47" xfId="331" applyNumberFormat="1" applyFont="1" applyFill="1" applyBorder="1" applyAlignment="1">
      <alignment horizontal="center" wrapText="1"/>
    </xf>
    <xf numFmtId="10" fontId="21" fillId="0" borderId="31" xfId="331" applyNumberFormat="1" applyFont="1" applyFill="1" applyBorder="1" applyAlignment="1">
      <alignment horizontal="center" wrapText="1"/>
    </xf>
    <xf numFmtId="8" fontId="21" fillId="0" borderId="35" xfId="331" applyNumberFormat="1" applyFont="1" applyFill="1" applyBorder="1" applyAlignment="1">
      <alignment horizontal="right" wrapText="1"/>
    </xf>
    <xf numFmtId="10" fontId="21" fillId="0" borderId="35" xfId="331" applyNumberFormat="1" applyFont="1" applyFill="1" applyBorder="1" applyAlignment="1">
      <alignment horizontal="center" wrapText="1"/>
    </xf>
    <xf numFmtId="8" fontId="21" fillId="0" borderId="8" xfId="331" applyNumberFormat="1" applyFont="1" applyFill="1" applyBorder="1" applyAlignment="1">
      <alignment horizontal="right" wrapText="1"/>
    </xf>
    <xf numFmtId="10" fontId="21" fillId="0" borderId="21" xfId="331" applyNumberFormat="1" applyFont="1" applyFill="1" applyBorder="1" applyAlignment="1">
      <alignment horizontal="center" wrapText="1"/>
    </xf>
    <xf numFmtId="8" fontId="21" fillId="0" borderId="48" xfId="331" applyNumberFormat="1" applyFont="1" applyFill="1" applyBorder="1" applyAlignment="1">
      <alignment horizontal="right" wrapText="1"/>
    </xf>
    <xf numFmtId="10" fontId="21" fillId="0" borderId="71" xfId="331" applyNumberFormat="1" applyFont="1" applyFill="1" applyBorder="1" applyAlignment="1">
      <alignment horizontal="center" wrapText="1"/>
    </xf>
    <xf numFmtId="1" fontId="21" fillId="0" borderId="48" xfId="331" applyNumberFormat="1" applyFont="1" applyFill="1" applyBorder="1" applyAlignment="1">
      <alignment horizontal="center" wrapText="1"/>
    </xf>
    <xf numFmtId="0" fontId="32" fillId="0" borderId="51" xfId="331" applyFont="1" applyFill="1" applyBorder="1" applyAlignment="1">
      <alignment horizontal="center" wrapText="1"/>
    </xf>
    <xf numFmtId="0" fontId="32" fillId="0" borderId="21" xfId="331" applyFont="1" applyFill="1" applyBorder="1" applyAlignment="1">
      <alignment horizontal="center" wrapText="1"/>
    </xf>
    <xf numFmtId="0" fontId="32" fillId="0" borderId="57" xfId="331" applyFont="1" applyFill="1" applyBorder="1" applyAlignment="1">
      <alignment horizontal="center" wrapText="1"/>
    </xf>
    <xf numFmtId="0" fontId="9" fillId="0" borderId="46" xfId="331" applyFont="1" applyFill="1" applyBorder="1" applyAlignment="1">
      <alignment horizontal="center" wrapText="1"/>
    </xf>
    <xf numFmtId="8" fontId="21" fillId="0" borderId="8" xfId="331" applyNumberFormat="1" applyFont="1" applyFill="1" applyBorder="1" applyAlignment="1">
      <alignment horizontal="center" wrapText="1"/>
    </xf>
    <xf numFmtId="8" fontId="21" fillId="0" borderId="47" xfId="331" applyNumberFormat="1" applyFont="1" applyFill="1" applyBorder="1" applyAlignment="1">
      <alignment horizontal="center" wrapText="1"/>
    </xf>
    <xf numFmtId="8" fontId="21" fillId="0" borderId="48" xfId="331" applyNumberFormat="1" applyFont="1" applyFill="1" applyBorder="1" applyAlignment="1">
      <alignment horizontal="center" wrapText="1"/>
    </xf>
    <xf numFmtId="8" fontId="21" fillId="0" borderId="31" xfId="331" applyNumberFormat="1" applyFont="1" applyFill="1" applyBorder="1" applyAlignment="1">
      <alignment horizontal="center" wrapText="1"/>
    </xf>
    <xf numFmtId="9" fontId="14" fillId="0" borderId="0" xfId="331" applyNumberFormat="1" applyFont="1" applyFill="1"/>
    <xf numFmtId="14" fontId="32" fillId="0" borderId="37" xfId="331" applyNumberFormat="1" applyFont="1" applyFill="1" applyBorder="1" applyAlignment="1">
      <alignment horizontal="left"/>
    </xf>
    <xf numFmtId="14" fontId="32" fillId="0" borderId="54" xfId="331" applyNumberFormat="1" applyFont="1" applyFill="1" applyBorder="1" applyAlignment="1">
      <alignment horizontal="left"/>
    </xf>
    <xf numFmtId="43" fontId="9" fillId="0" borderId="8" xfId="31" applyFont="1" applyFill="1" applyBorder="1"/>
    <xf numFmtId="14" fontId="32" fillId="0" borderId="55" xfId="331" applyNumberFormat="1" applyFont="1" applyFill="1" applyBorder="1" applyAlignment="1">
      <alignment horizontal="left"/>
    </xf>
    <xf numFmtId="43" fontId="9" fillId="0" borderId="48" xfId="31" applyFont="1" applyFill="1" applyBorder="1"/>
    <xf numFmtId="175" fontId="32" fillId="0" borderId="0" xfId="331" applyNumberFormat="1" applyFont="1" applyFill="1" applyBorder="1" applyAlignment="1">
      <alignment horizontal="center"/>
    </xf>
    <xf numFmtId="3" fontId="9" fillId="0" borderId="0" xfId="331" applyNumberFormat="1" applyFont="1" applyFill="1" applyBorder="1"/>
    <xf numFmtId="0" fontId="9" fillId="0" borderId="0" xfId="329" applyFont="1" applyFill="1" applyAlignment="1">
      <alignment horizontal="center"/>
    </xf>
    <xf numFmtId="3" fontId="9" fillId="0" borderId="0" xfId="329" applyNumberFormat="1" applyFont="1" applyFill="1"/>
    <xf numFmtId="0" fontId="9" fillId="0" borderId="0" xfId="329" applyFont="1" applyFill="1"/>
    <xf numFmtId="0" fontId="32" fillId="0" borderId="48" xfId="329" applyFont="1" applyFill="1" applyBorder="1" applyAlignment="1">
      <alignment horizontal="center" wrapText="1"/>
    </xf>
    <xf numFmtId="3" fontId="32" fillId="0" borderId="48" xfId="329" applyNumberFormat="1" applyFont="1" applyFill="1" applyBorder="1" applyAlignment="1">
      <alignment horizontal="center" wrapText="1"/>
    </xf>
    <xf numFmtId="3" fontId="32" fillId="0" borderId="31" xfId="329" applyNumberFormat="1" applyFont="1" applyFill="1" applyBorder="1" applyAlignment="1">
      <alignment horizontal="center" wrapText="1"/>
    </xf>
    <xf numFmtId="0" fontId="9" fillId="0" borderId="26" xfId="329" applyFont="1" applyFill="1" applyBorder="1" applyAlignment="1">
      <alignment horizontal="left"/>
    </xf>
    <xf numFmtId="0" fontId="9" fillId="0" borderId="21" xfId="329" applyFont="1" applyFill="1" applyBorder="1" applyAlignment="1">
      <alignment horizontal="center" vertical="top" wrapText="1"/>
    </xf>
    <xf numFmtId="3" fontId="9" fillId="0" borderId="21" xfId="329" applyNumberFormat="1" applyFont="1" applyFill="1" applyBorder="1" applyAlignment="1">
      <alignment horizontal="center" vertical="top" wrapText="1"/>
    </xf>
    <xf numFmtId="3" fontId="9" fillId="0" borderId="57" xfId="329" applyNumberFormat="1" applyFont="1" applyFill="1" applyBorder="1" applyAlignment="1">
      <alignment horizontal="center" vertical="top" wrapText="1"/>
    </xf>
    <xf numFmtId="0" fontId="9" fillId="0" borderId="76" xfId="329" applyFont="1" applyFill="1" applyBorder="1" applyAlignment="1">
      <alignment horizontal="left"/>
    </xf>
    <xf numFmtId="0" fontId="9" fillId="0" borderId="46" xfId="329" applyFont="1" applyFill="1" applyBorder="1" applyAlignment="1">
      <alignment horizontal="left"/>
    </xf>
    <xf numFmtId="0" fontId="9" fillId="0" borderId="8" xfId="329" applyFont="1" applyFill="1" applyBorder="1" applyAlignment="1">
      <alignment horizontal="center" vertical="top" wrapText="1"/>
    </xf>
    <xf numFmtId="0" fontId="9" fillId="0" borderId="8" xfId="329" applyFont="1" applyFill="1" applyBorder="1" applyAlignment="1">
      <alignment horizontal="center"/>
    </xf>
    <xf numFmtId="0" fontId="9" fillId="0" borderId="46" xfId="329" applyFont="1" applyFill="1" applyBorder="1" applyAlignment="1">
      <alignment horizontal="left" wrapText="1"/>
    </xf>
    <xf numFmtId="0" fontId="9" fillId="0" borderId="44" xfId="329" applyFont="1" applyFill="1" applyBorder="1" applyAlignment="1">
      <alignment horizontal="center" vertical="top" wrapText="1"/>
    </xf>
    <xf numFmtId="0" fontId="9" fillId="0" borderId="44" xfId="329" applyFont="1" applyFill="1" applyBorder="1" applyAlignment="1">
      <alignment horizontal="center"/>
    </xf>
    <xf numFmtId="0" fontId="9" fillId="0" borderId="0" xfId="331" applyNumberFormat="1" applyFill="1"/>
    <xf numFmtId="0" fontId="32" fillId="0" borderId="39" xfId="329" applyFont="1" applyFill="1" applyBorder="1" applyAlignment="1">
      <alignment horizontal="left"/>
    </xf>
    <xf numFmtId="0" fontId="32" fillId="0" borderId="19" xfId="329" applyFont="1" applyFill="1" applyBorder="1" applyAlignment="1">
      <alignment horizontal="center" vertical="top" wrapText="1"/>
    </xf>
    <xf numFmtId="0" fontId="32" fillId="0" borderId="19" xfId="329" applyFont="1" applyFill="1" applyBorder="1" applyAlignment="1">
      <alignment horizontal="center"/>
    </xf>
    <xf numFmtId="3" fontId="32" fillId="0" borderId="41" xfId="329" applyNumberFormat="1" applyFont="1" applyFill="1" applyBorder="1" applyAlignment="1">
      <alignment horizontal="center" vertical="top" wrapText="1"/>
    </xf>
    <xf numFmtId="14" fontId="32" fillId="0" borderId="26" xfId="331" applyNumberFormat="1" applyFont="1" applyFill="1" applyBorder="1" applyAlignment="1">
      <alignment horizontal="left"/>
    </xf>
    <xf numFmtId="14" fontId="32" fillId="0" borderId="46" xfId="331" applyNumberFormat="1" applyFont="1" applyFill="1" applyBorder="1" applyAlignment="1">
      <alignment horizontal="left"/>
    </xf>
    <xf numFmtId="14" fontId="32" fillId="0" borderId="30" xfId="331" applyNumberFormat="1" applyFont="1" applyFill="1" applyBorder="1" applyAlignment="1">
      <alignment horizontal="left"/>
    </xf>
    <xf numFmtId="0" fontId="32" fillId="0" borderId="72" xfId="331" applyFont="1" applyFill="1" applyBorder="1" applyAlignment="1">
      <alignment horizontal="center"/>
    </xf>
    <xf numFmtId="166" fontId="32" fillId="0" borderId="71" xfId="31" applyNumberFormat="1" applyFont="1" applyFill="1" applyBorder="1"/>
    <xf numFmtId="14" fontId="32" fillId="0" borderId="37" xfId="330" applyNumberFormat="1" applyFont="1" applyFill="1" applyBorder="1" applyAlignment="1">
      <alignment horizontal="left"/>
    </xf>
    <xf numFmtId="3" fontId="9" fillId="0" borderId="51" xfId="331" applyNumberFormat="1" applyFont="1" applyFill="1" applyBorder="1" applyAlignment="1">
      <alignment horizontal="right"/>
    </xf>
    <xf numFmtId="3" fontId="9" fillId="0" borderId="21" xfId="331" applyNumberFormat="1" applyFont="1" applyFill="1" applyBorder="1" applyAlignment="1">
      <alignment horizontal="right"/>
    </xf>
    <xf numFmtId="3" fontId="9" fillId="0" borderId="57" xfId="331" applyNumberFormat="1" applyFont="1" applyFill="1" applyBorder="1" applyAlignment="1">
      <alignment horizontal="right"/>
    </xf>
    <xf numFmtId="3" fontId="9" fillId="0" borderId="85" xfId="331" applyNumberFormat="1" applyFont="1" applyFill="1" applyBorder="1"/>
    <xf numFmtId="3" fontId="9" fillId="0" borderId="63" xfId="331" applyNumberFormat="1" applyFont="1" applyFill="1" applyBorder="1" applyAlignment="1">
      <alignment horizontal="right"/>
    </xf>
    <xf numFmtId="3" fontId="9" fillId="0" borderId="50" xfId="331" applyNumberFormat="1" applyFont="1" applyFill="1" applyBorder="1" applyAlignment="1">
      <alignment vertical="center"/>
    </xf>
    <xf numFmtId="3" fontId="9" fillId="0" borderId="8" xfId="331" applyNumberFormat="1" applyFont="1" applyFill="1" applyBorder="1" applyAlignment="1">
      <alignment vertical="center"/>
    </xf>
    <xf numFmtId="3" fontId="9" fillId="0" borderId="8" xfId="359" applyNumberFormat="1" applyFont="1" applyFill="1" applyBorder="1" applyAlignment="1">
      <alignment horizontal="right"/>
    </xf>
    <xf numFmtId="177" fontId="9" fillId="0" borderId="8" xfId="359" applyNumberFormat="1" applyFont="1" applyFill="1" applyBorder="1" applyAlignment="1">
      <alignment horizontal="right"/>
    </xf>
    <xf numFmtId="174" fontId="9" fillId="0" borderId="47" xfId="331" applyNumberFormat="1" applyFont="1" applyFill="1" applyBorder="1" applyAlignment="1">
      <alignment horizontal="center"/>
    </xf>
    <xf numFmtId="14" fontId="32" fillId="0" borderId="54" xfId="330" applyNumberFormat="1" applyFont="1" applyFill="1" applyBorder="1" applyAlignment="1">
      <alignment horizontal="left"/>
    </xf>
    <xf numFmtId="3" fontId="9" fillId="0" borderId="46" xfId="331" applyNumberFormat="1" applyFont="1" applyFill="1" applyBorder="1" applyAlignment="1">
      <alignment horizontal="right"/>
    </xf>
    <xf numFmtId="3" fontId="9" fillId="0" borderId="8" xfId="331" applyNumberFormat="1" applyFont="1" applyFill="1" applyBorder="1" applyAlignment="1">
      <alignment horizontal="right"/>
    </xf>
    <xf numFmtId="3" fontId="9" fillId="0" borderId="47" xfId="331" applyNumberFormat="1" applyFont="1" applyFill="1" applyBorder="1" applyAlignment="1">
      <alignment horizontal="right"/>
    </xf>
    <xf numFmtId="3" fontId="9" fillId="0" borderId="63" xfId="331" applyNumberFormat="1" applyFont="1" applyFill="1" applyBorder="1"/>
    <xf numFmtId="3" fontId="9" fillId="0" borderId="46" xfId="331" applyNumberFormat="1" applyFont="1" applyFill="1" applyBorder="1"/>
    <xf numFmtId="177" fontId="9" fillId="0" borderId="47" xfId="331" applyNumberFormat="1" applyFont="1" applyFill="1" applyBorder="1" applyAlignment="1">
      <alignment horizontal="right"/>
    </xf>
    <xf numFmtId="14" fontId="32" fillId="0" borderId="86" xfId="330" applyNumberFormat="1" applyFont="1" applyFill="1" applyBorder="1" applyAlignment="1">
      <alignment horizontal="left"/>
    </xf>
    <xf numFmtId="0" fontId="32" fillId="0" borderId="39" xfId="330" applyFont="1" applyFill="1" applyBorder="1" applyAlignment="1">
      <alignment horizontal="center"/>
    </xf>
    <xf numFmtId="166" fontId="32" fillId="0" borderId="30" xfId="31" applyNumberFormat="1" applyFont="1" applyFill="1" applyBorder="1" applyAlignment="1">
      <alignment horizontal="right"/>
    </xf>
    <xf numFmtId="166" fontId="32" fillId="0" borderId="48" xfId="31" applyNumberFormat="1" applyFont="1" applyFill="1" applyBorder="1" applyAlignment="1">
      <alignment horizontal="right"/>
    </xf>
    <xf numFmtId="166" fontId="32" fillId="0" borderId="31" xfId="31" applyNumberFormat="1" applyFont="1" applyFill="1" applyBorder="1" applyAlignment="1">
      <alignment horizontal="right"/>
    </xf>
    <xf numFmtId="166" fontId="32" fillId="0" borderId="66" xfId="31" applyNumberFormat="1" applyFont="1" applyFill="1" applyBorder="1"/>
    <xf numFmtId="166" fontId="32" fillId="0" borderId="66" xfId="31" applyNumberFormat="1" applyFont="1" applyFill="1" applyBorder="1" applyAlignment="1">
      <alignment horizontal="right"/>
    </xf>
    <xf numFmtId="166" fontId="32" fillId="0" borderId="60" xfId="31" applyNumberFormat="1" applyFont="1" applyFill="1" applyBorder="1"/>
    <xf numFmtId="166" fontId="32" fillId="0" borderId="48" xfId="31" applyNumberFormat="1" applyFont="1" applyFill="1" applyBorder="1"/>
    <xf numFmtId="0" fontId="28" fillId="0" borderId="0" xfId="330" applyFont="1" applyFill="1" applyBorder="1" applyAlignment="1">
      <alignment horizontal="center"/>
    </xf>
    <xf numFmtId="3" fontId="14" fillId="0" borderId="0" xfId="330" applyNumberFormat="1" applyFont="1" applyFill="1" applyBorder="1"/>
    <xf numFmtId="3" fontId="14" fillId="0" borderId="0" xfId="330" applyNumberFormat="1" applyFont="1" applyFill="1" applyBorder="1" applyAlignment="1"/>
    <xf numFmtId="0" fontId="14" fillId="0" borderId="0" xfId="330" applyFont="1" applyFill="1" applyBorder="1"/>
    <xf numFmtId="0" fontId="28" fillId="0" borderId="0" xfId="330" applyFont="1" applyFill="1"/>
    <xf numFmtId="0" fontId="14" fillId="0" borderId="0" xfId="330" applyFont="1" applyFill="1"/>
    <xf numFmtId="3" fontId="14" fillId="0" borderId="0" xfId="330" applyNumberFormat="1" applyFont="1" applyFill="1"/>
    <xf numFmtId="0" fontId="14" fillId="0" borderId="0" xfId="330" applyFont="1" applyFill="1" applyAlignment="1"/>
    <xf numFmtId="0" fontId="14" fillId="0" borderId="0" xfId="331" applyFont="1" applyFill="1" applyAlignment="1"/>
    <xf numFmtId="3" fontId="9" fillId="0" borderId="8" xfId="330" applyNumberFormat="1" applyFill="1" applyBorder="1"/>
    <xf numFmtId="10" fontId="9" fillId="0" borderId="8" xfId="330" applyNumberFormat="1" applyFont="1" applyFill="1" applyBorder="1"/>
    <xf numFmtId="10" fontId="9" fillId="0" borderId="8" xfId="330" applyNumberFormat="1" applyFill="1" applyBorder="1"/>
    <xf numFmtId="0" fontId="28" fillId="0" borderId="0" xfId="331" applyFont="1" applyFill="1" applyAlignment="1"/>
    <xf numFmtId="0" fontId="14" fillId="0" borderId="8" xfId="0" applyFont="1" applyFill="1" applyBorder="1" applyAlignment="1">
      <alignment horizontal="center" wrapText="1"/>
    </xf>
    <xf numFmtId="167" fontId="14" fillId="0" borderId="8" xfId="51" applyNumberFormat="1" applyFont="1" applyFill="1" applyBorder="1" applyAlignment="1">
      <alignment horizontal="center" vertical="top" wrapText="1"/>
    </xf>
    <xf numFmtId="5" fontId="14" fillId="0" borderId="8" xfId="51" applyNumberFormat="1" applyFont="1" applyFill="1" applyBorder="1" applyAlignment="1">
      <alignment horizontal="center" vertical="top" wrapText="1"/>
    </xf>
    <xf numFmtId="37" fontId="14" fillId="0" borderId="8" xfId="51" applyNumberFormat="1" applyFont="1" applyFill="1" applyBorder="1" applyAlignment="1">
      <alignment horizontal="center" vertical="top" wrapText="1"/>
    </xf>
    <xf numFmtId="167" fontId="9" fillId="0" borderId="0" xfId="0" applyNumberFormat="1" applyFont="1"/>
    <xf numFmtId="0" fontId="32" fillId="0" borderId="8" xfId="445" applyFont="1" applyBorder="1" applyAlignment="1">
      <alignment horizontal="center" wrapText="1"/>
    </xf>
    <xf numFmtId="0" fontId="9" fillId="0" borderId="0" xfId="331" applyFill="1" applyAlignment="1">
      <alignment horizontal="left" wrapText="1"/>
    </xf>
    <xf numFmtId="0" fontId="14" fillId="0" borderId="27" xfId="134" applyFont="1" applyFill="1" applyBorder="1"/>
    <xf numFmtId="0" fontId="14" fillId="0" borderId="31" xfId="134" applyFont="1" applyFill="1" applyBorder="1" applyAlignment="1">
      <alignment horizontal="center" vertical="center" wrapText="1"/>
    </xf>
    <xf numFmtId="167" fontId="14" fillId="0" borderId="57" xfId="51" applyNumberFormat="1" applyFont="1" applyFill="1" applyBorder="1" applyAlignment="1">
      <alignment vertical="top" wrapText="1"/>
    </xf>
    <xf numFmtId="167" fontId="14" fillId="0" borderId="47" xfId="51" applyNumberFormat="1" applyFont="1" applyFill="1" applyBorder="1" applyAlignment="1">
      <alignment vertical="top" wrapText="1"/>
    </xf>
    <xf numFmtId="167" fontId="14" fillId="0" borderId="65" xfId="51" applyNumberFormat="1" applyFont="1" applyFill="1" applyBorder="1" applyAlignment="1">
      <alignment vertical="top" wrapText="1"/>
    </xf>
    <xf numFmtId="167" fontId="14" fillId="0" borderId="65" xfId="51" applyNumberFormat="1" applyFont="1" applyFill="1" applyBorder="1"/>
    <xf numFmtId="167" fontId="28" fillId="0" borderId="41" xfId="51" applyNumberFormat="1" applyFont="1" applyFill="1" applyBorder="1" applyAlignment="1"/>
    <xf numFmtId="174" fontId="32" fillId="49" borderId="31" xfId="331" applyNumberFormat="1" applyFont="1" applyFill="1" applyBorder="1" applyAlignment="1">
      <alignment horizontal="center"/>
    </xf>
    <xf numFmtId="166" fontId="32" fillId="49" borderId="48" xfId="31" applyNumberFormat="1" applyFont="1" applyFill="1" applyBorder="1"/>
    <xf numFmtId="3" fontId="32" fillId="49" borderId="48" xfId="31" applyNumberFormat="1" applyFont="1" applyFill="1" applyBorder="1" applyAlignment="1">
      <alignment horizontal="right"/>
    </xf>
    <xf numFmtId="166" fontId="32" fillId="49" borderId="48" xfId="31" applyNumberFormat="1" applyFont="1" applyFill="1" applyBorder="1" applyAlignment="1">
      <alignment horizontal="right"/>
    </xf>
    <xf numFmtId="177" fontId="9" fillId="49" borderId="8" xfId="359" applyNumberFormat="1" applyFont="1" applyFill="1" applyBorder="1" applyAlignment="1">
      <alignment horizontal="right"/>
    </xf>
    <xf numFmtId="3" fontId="9" fillId="49" borderId="8" xfId="331" applyNumberFormat="1" applyFont="1" applyFill="1" applyBorder="1"/>
    <xf numFmtId="3" fontId="9" fillId="0" borderId="8" xfId="445" applyNumberFormat="1" applyFont="1" applyFill="1" applyBorder="1" applyAlignment="1">
      <alignment horizontal="right"/>
    </xf>
    <xf numFmtId="3" fontId="9" fillId="49" borderId="46" xfId="331" applyNumberFormat="1" applyFont="1" applyFill="1" applyBorder="1"/>
    <xf numFmtId="177" fontId="9" fillId="49" borderId="47" xfId="331" applyNumberFormat="1" applyFont="1" applyFill="1" applyBorder="1" applyAlignment="1">
      <alignment horizontal="right"/>
    </xf>
    <xf numFmtId="3" fontId="9" fillId="49" borderId="63" xfId="331" applyNumberFormat="1" applyFont="1" applyFill="1" applyBorder="1"/>
    <xf numFmtId="3" fontId="9" fillId="49" borderId="8" xfId="331" applyNumberFormat="1" applyFont="1" applyFill="1" applyBorder="1" applyAlignment="1">
      <alignment horizontal="right"/>
    </xf>
    <xf numFmtId="0" fontId="32" fillId="49" borderId="31" xfId="330" applyFont="1" applyFill="1" applyBorder="1" applyAlignment="1">
      <alignment horizontal="center" wrapText="1"/>
    </xf>
    <xf numFmtId="0" fontId="32" fillId="49" borderId="48" xfId="330" applyFont="1" applyFill="1" applyBorder="1" applyAlignment="1">
      <alignment horizontal="center" wrapText="1"/>
    </xf>
    <xf numFmtId="0" fontId="32" fillId="49" borderId="30" xfId="330" applyFont="1" applyFill="1" applyBorder="1" applyAlignment="1">
      <alignment horizontal="center" wrapText="1"/>
    </xf>
    <xf numFmtId="0" fontId="28" fillId="49" borderId="48" xfId="18138" applyFont="1" applyFill="1" applyBorder="1" applyAlignment="1">
      <alignment horizontal="center" wrapText="1"/>
    </xf>
    <xf numFmtId="0" fontId="28" fillId="49" borderId="30" xfId="18138" applyFont="1" applyFill="1" applyBorder="1" applyAlignment="1">
      <alignment horizontal="center" wrapText="1"/>
    </xf>
    <xf numFmtId="0" fontId="9" fillId="0" borderId="0" xfId="331"/>
    <xf numFmtId="0" fontId="9" fillId="0" borderId="0" xfId="330"/>
    <xf numFmtId="3" fontId="9" fillId="0" borderId="0" xfId="330" applyNumberFormat="1"/>
    <xf numFmtId="0" fontId="32" fillId="0" borderId="0" xfId="330" applyFont="1"/>
    <xf numFmtId="10" fontId="32" fillId="0" borderId="8" xfId="330" applyNumberFormat="1" applyFont="1" applyFill="1" applyBorder="1"/>
    <xf numFmtId="10" fontId="32" fillId="0" borderId="8" xfId="330" applyNumberFormat="1" applyFont="1" applyBorder="1"/>
    <xf numFmtId="3" fontId="32" fillId="0" borderId="8" xfId="330" applyNumberFormat="1" applyFont="1" applyBorder="1"/>
    <xf numFmtId="0" fontId="32" fillId="0" borderId="8" xfId="330" applyFont="1" applyFill="1" applyBorder="1" applyAlignment="1">
      <alignment horizontal="center"/>
    </xf>
    <xf numFmtId="10" fontId="9" fillId="0" borderId="8" xfId="330" applyNumberFormat="1" applyFont="1" applyFill="1" applyBorder="1" applyAlignment="1">
      <alignment horizontal="right"/>
    </xf>
    <xf numFmtId="10" fontId="9" fillId="0" borderId="8" xfId="330" applyNumberFormat="1" applyFont="1" applyBorder="1" applyAlignment="1">
      <alignment horizontal="right"/>
    </xf>
    <xf numFmtId="3" fontId="9" fillId="0" borderId="8" xfId="330" applyNumberFormat="1" applyFont="1" applyBorder="1"/>
    <xf numFmtId="3" fontId="9" fillId="49" borderId="8" xfId="330" applyNumberFormat="1" applyFill="1" applyBorder="1"/>
    <xf numFmtId="175" fontId="32" fillId="0" borderId="8" xfId="330" applyNumberFormat="1" applyFont="1" applyFill="1" applyBorder="1" applyAlignment="1">
      <alignment horizontal="left"/>
    </xf>
    <xf numFmtId="10" fontId="9" fillId="49" borderId="8" xfId="330" applyNumberFormat="1" applyFont="1" applyFill="1" applyBorder="1"/>
    <xf numFmtId="0" fontId="32" fillId="100" borderId="8" xfId="331" applyFont="1" applyFill="1" applyBorder="1" applyAlignment="1">
      <alignment horizontal="center" wrapText="1"/>
    </xf>
    <xf numFmtId="3" fontId="32" fillId="100" borderId="8" xfId="330" applyNumberFormat="1" applyFont="1" applyFill="1" applyBorder="1" applyAlignment="1">
      <alignment horizontal="center" wrapText="1"/>
    </xf>
    <xf numFmtId="0" fontId="32" fillId="100" borderId="8" xfId="330" applyFont="1" applyFill="1" applyBorder="1" applyAlignment="1">
      <alignment horizontal="center" wrapText="1"/>
    </xf>
    <xf numFmtId="0" fontId="9" fillId="0" borderId="0" xfId="330" applyAlignment="1">
      <alignment horizontal="left" wrapText="1"/>
    </xf>
    <xf numFmtId="3" fontId="9" fillId="0" borderId="0" xfId="330" applyNumberFormat="1" applyAlignment="1">
      <alignment horizontal="left" wrapText="1"/>
    </xf>
    <xf numFmtId="0" fontId="80" fillId="0" borderId="0" xfId="330" applyFont="1" applyAlignment="1">
      <alignment horizontal="left" wrapText="1"/>
    </xf>
    <xf numFmtId="10" fontId="9" fillId="0" borderId="8" xfId="330" applyNumberFormat="1" applyFont="1" applyBorder="1"/>
    <xf numFmtId="3" fontId="9" fillId="0" borderId="8" xfId="330" applyNumberFormat="1" applyBorder="1"/>
    <xf numFmtId="3" fontId="9" fillId="0" borderId="0" xfId="331" applyNumberFormat="1"/>
    <xf numFmtId="0" fontId="14" fillId="0" borderId="0" xfId="331" applyFont="1"/>
    <xf numFmtId="0" fontId="32" fillId="0" borderId="8" xfId="331" applyFont="1" applyFill="1" applyBorder="1"/>
    <xf numFmtId="10" fontId="9" fillId="39" borderId="8" xfId="331" applyNumberFormat="1" applyFont="1" applyFill="1" applyBorder="1" applyAlignment="1">
      <alignment horizontal="center"/>
    </xf>
    <xf numFmtId="10" fontId="9" fillId="39" borderId="8" xfId="331" applyNumberFormat="1" applyFont="1" applyFill="1" applyBorder="1" applyAlignment="1">
      <alignment horizontal="center" wrapText="1"/>
    </xf>
    <xf numFmtId="0" fontId="9" fillId="100" borderId="8" xfId="331" applyFont="1" applyFill="1" applyBorder="1" applyAlignment="1">
      <alignment horizontal="center" vertical="center" wrapText="1"/>
    </xf>
    <xf numFmtId="0" fontId="48" fillId="0" borderId="8" xfId="331" applyFont="1" applyBorder="1" applyAlignment="1">
      <alignment horizontal="right" wrapText="1"/>
    </xf>
    <xf numFmtId="3" fontId="9" fillId="39" borderId="8" xfId="331" applyNumberFormat="1" applyFont="1" applyFill="1" applyBorder="1" applyAlignment="1">
      <alignment horizontal="center"/>
    </xf>
    <xf numFmtId="0" fontId="48" fillId="49" borderId="8" xfId="331" applyFont="1" applyFill="1" applyBorder="1" applyAlignment="1">
      <alignment horizontal="center" wrapText="1"/>
    </xf>
    <xf numFmtId="0" fontId="32" fillId="49" borderId="8" xfId="445" applyFont="1" applyFill="1" applyBorder="1" applyAlignment="1">
      <alignment horizontal="center" wrapText="1"/>
    </xf>
    <xf numFmtId="0" fontId="48" fillId="0" borderId="8" xfId="331" applyFont="1" applyBorder="1" applyAlignment="1">
      <alignment horizontal="center" wrapText="1"/>
    </xf>
    <xf numFmtId="0" fontId="9" fillId="0" borderId="0" xfId="331" applyBorder="1"/>
    <xf numFmtId="0" fontId="28" fillId="0" borderId="0" xfId="331" applyFont="1" applyBorder="1"/>
    <xf numFmtId="0" fontId="47" fillId="0" borderId="0" xfId="331" applyFont="1" applyBorder="1" applyAlignment="1">
      <alignment horizontal="center" wrapText="1"/>
    </xf>
    <xf numFmtId="0" fontId="9" fillId="0" borderId="0" xfId="331" applyFont="1"/>
    <xf numFmtId="9" fontId="32" fillId="101" borderId="8" xfId="138" applyFont="1" applyFill="1" applyBorder="1"/>
    <xf numFmtId="3" fontId="32" fillId="101" borderId="8" xfId="331" applyNumberFormat="1" applyFont="1" applyFill="1" applyBorder="1"/>
    <xf numFmtId="0" fontId="32" fillId="101" borderId="8" xfId="331" applyFont="1" applyFill="1" applyBorder="1"/>
    <xf numFmtId="9" fontId="32" fillId="49" borderId="8" xfId="138" applyFont="1" applyFill="1" applyBorder="1"/>
    <xf numFmtId="9" fontId="9" fillId="49" borderId="8" xfId="138" applyFont="1" applyFill="1" applyBorder="1"/>
    <xf numFmtId="3" fontId="32" fillId="49" borderId="8" xfId="331" applyNumberFormat="1" applyFont="1" applyFill="1" applyBorder="1"/>
    <xf numFmtId="3" fontId="9" fillId="49" borderId="8" xfId="331" applyNumberFormat="1" applyFill="1" applyBorder="1"/>
    <xf numFmtId="0" fontId="9" fillId="49" borderId="8" xfId="331" applyFont="1" applyFill="1" applyBorder="1"/>
    <xf numFmtId="0" fontId="32" fillId="0" borderId="8" xfId="331" applyFont="1" applyBorder="1" applyAlignment="1">
      <alignment horizontal="center" wrapText="1"/>
    </xf>
    <xf numFmtId="0" fontId="32" fillId="0" borderId="8" xfId="331" applyFont="1" applyBorder="1" applyAlignment="1">
      <alignment horizontal="center"/>
    </xf>
    <xf numFmtId="3" fontId="14" fillId="0" borderId="0" xfId="331" applyNumberFormat="1" applyFont="1"/>
    <xf numFmtId="0" fontId="28" fillId="0" borderId="0" xfId="331" applyFont="1"/>
    <xf numFmtId="0" fontId="80" fillId="0" borderId="0" xfId="445" applyFont="1" applyAlignment="1">
      <alignment wrapText="1"/>
    </xf>
    <xf numFmtId="174" fontId="32" fillId="49" borderId="70" xfId="331" applyNumberFormat="1" applyFont="1" applyFill="1" applyBorder="1" applyAlignment="1">
      <alignment horizontal="center"/>
    </xf>
    <xf numFmtId="174" fontId="32" fillId="49" borderId="71" xfId="331" applyNumberFormat="1" applyFont="1" applyFill="1" applyBorder="1" applyAlignment="1">
      <alignment horizontal="center"/>
    </xf>
    <xf numFmtId="166" fontId="32" fillId="49" borderId="71" xfId="31" applyNumberFormat="1" applyFont="1" applyFill="1" applyBorder="1"/>
    <xf numFmtId="174" fontId="9" fillId="49" borderId="31" xfId="138" applyNumberFormat="1" applyFont="1" applyFill="1" applyBorder="1" applyAlignment="1">
      <alignment horizontal="center"/>
    </xf>
    <xf numFmtId="174" fontId="9" fillId="49" borderId="48" xfId="138" applyNumberFormat="1" applyFont="1" applyFill="1" applyBorder="1" applyAlignment="1">
      <alignment horizontal="center"/>
    </xf>
    <xf numFmtId="166" fontId="0" fillId="0" borderId="48" xfId="31" applyNumberFormat="1" applyFont="1" applyBorder="1"/>
    <xf numFmtId="166" fontId="9" fillId="49" borderId="48" xfId="31" applyNumberFormat="1" applyFont="1" applyFill="1" applyBorder="1"/>
    <xf numFmtId="174" fontId="9" fillId="49" borderId="47" xfId="138" applyNumberFormat="1" applyFont="1" applyFill="1" applyBorder="1" applyAlignment="1">
      <alignment horizontal="center"/>
    </xf>
    <xf numFmtId="174" fontId="9" fillId="49" borderId="8" xfId="138" applyNumberFormat="1" applyFont="1" applyFill="1" applyBorder="1" applyAlignment="1">
      <alignment horizontal="center"/>
    </xf>
    <xf numFmtId="166" fontId="9" fillId="49" borderId="8" xfId="31" applyNumberFormat="1" applyFont="1" applyFill="1" applyBorder="1"/>
    <xf numFmtId="174" fontId="9" fillId="0" borderId="47" xfId="138" applyNumberFormat="1" applyFont="1" applyBorder="1" applyAlignment="1">
      <alignment horizontal="center"/>
    </xf>
    <xf numFmtId="174" fontId="9" fillId="0" borderId="8" xfId="138" applyNumberFormat="1" applyFont="1" applyBorder="1" applyAlignment="1">
      <alignment horizontal="center"/>
    </xf>
    <xf numFmtId="174" fontId="9" fillId="0" borderId="27" xfId="138" applyNumberFormat="1" applyFont="1" applyBorder="1" applyAlignment="1">
      <alignment horizontal="center"/>
    </xf>
    <xf numFmtId="174" fontId="9" fillId="0" borderId="35" xfId="138" applyNumberFormat="1" applyFont="1" applyBorder="1" applyAlignment="1">
      <alignment horizontal="center"/>
    </xf>
    <xf numFmtId="166" fontId="0" fillId="0" borderId="35" xfId="31" applyNumberFormat="1" applyFont="1" applyBorder="1"/>
    <xf numFmtId="166" fontId="9" fillId="0" borderId="35" xfId="31" applyNumberFormat="1" applyFont="1" applyBorder="1"/>
    <xf numFmtId="0" fontId="14" fillId="0" borderId="0" xfId="331" applyFont="1" applyAlignment="1">
      <alignment wrapText="1"/>
    </xf>
    <xf numFmtId="0" fontId="32" fillId="0" borderId="59" xfId="331" applyFont="1" applyBorder="1" applyAlignment="1">
      <alignment horizontal="center" wrapText="1"/>
    </xf>
    <xf numFmtId="0" fontId="32" fillId="0" borderId="53" xfId="331" applyFont="1" applyBorder="1" applyAlignment="1">
      <alignment horizontal="center" wrapText="1"/>
    </xf>
    <xf numFmtId="3" fontId="9" fillId="0" borderId="0" xfId="331" applyNumberFormat="1" applyFont="1" applyBorder="1"/>
    <xf numFmtId="3" fontId="9" fillId="0" borderId="21" xfId="328" applyNumberFormat="1" applyFont="1" applyBorder="1"/>
    <xf numFmtId="43" fontId="9" fillId="0" borderId="8" xfId="31" applyFont="1" applyBorder="1" applyAlignment="1"/>
    <xf numFmtId="43" fontId="9" fillId="0" borderId="21" xfId="31" applyFont="1" applyBorder="1"/>
    <xf numFmtId="0" fontId="28" fillId="0" borderId="0" xfId="331" applyFont="1" applyAlignment="1">
      <alignment wrapText="1"/>
    </xf>
    <xf numFmtId="3" fontId="32" fillId="0" borderId="41" xfId="331" applyNumberFormat="1" applyFont="1" applyBorder="1" applyAlignment="1">
      <alignment horizontal="center" wrapText="1"/>
    </xf>
    <xf numFmtId="3" fontId="32" fillId="0" borderId="19" xfId="331" applyNumberFormat="1" applyFont="1" applyBorder="1" applyAlignment="1">
      <alignment horizontal="center" wrapText="1"/>
    </xf>
    <xf numFmtId="0" fontId="32" fillId="0" borderId="19" xfId="331" applyFont="1" applyBorder="1" applyAlignment="1">
      <alignment horizontal="center" wrapText="1"/>
    </xf>
    <xf numFmtId="0" fontId="32" fillId="0" borderId="40" xfId="331" applyFont="1" applyBorder="1" applyAlignment="1">
      <alignment horizontal="center" wrapText="1"/>
    </xf>
    <xf numFmtId="1" fontId="21" fillId="0" borderId="47" xfId="331" applyNumberFormat="1" applyFont="1" applyFill="1" applyBorder="1" applyAlignment="1">
      <alignment horizontal="center" wrapText="1"/>
    </xf>
    <xf numFmtId="1" fontId="21" fillId="0" borderId="8" xfId="331" applyNumberFormat="1" applyFont="1" applyFill="1" applyBorder="1" applyAlignment="1">
      <alignment horizontal="center" wrapText="1"/>
    </xf>
    <xf numFmtId="1" fontId="32" fillId="0" borderId="8" xfId="331" applyNumberFormat="1" applyFont="1" applyFill="1" applyBorder="1" applyAlignment="1">
      <alignment horizontal="center" wrapText="1"/>
    </xf>
    <xf numFmtId="0" fontId="28" fillId="100" borderId="47" xfId="331" applyFont="1" applyFill="1" applyBorder="1" applyAlignment="1">
      <alignment horizontal="center" wrapText="1"/>
    </xf>
    <xf numFmtId="0" fontId="28" fillId="100" borderId="8" xfId="331" applyFont="1" applyFill="1" applyBorder="1" applyAlignment="1">
      <alignment horizontal="center" wrapText="1"/>
    </xf>
    <xf numFmtId="0" fontId="28" fillId="100" borderId="46" xfId="331" applyFont="1" applyFill="1" applyBorder="1" applyAlignment="1">
      <alignment horizontal="center" wrapText="1"/>
    </xf>
    <xf numFmtId="0" fontId="28" fillId="100" borderId="27" xfId="331" applyFont="1" applyFill="1" applyBorder="1" applyAlignment="1">
      <alignment horizontal="center" wrapText="1"/>
    </xf>
    <xf numFmtId="0" fontId="28" fillId="100" borderId="35" xfId="331" applyFont="1" applyFill="1" applyBorder="1" applyAlignment="1">
      <alignment horizontal="center" wrapText="1"/>
    </xf>
    <xf numFmtId="0" fontId="28" fillId="100" borderId="26" xfId="331" applyFont="1" applyFill="1" applyBorder="1" applyAlignment="1">
      <alignment horizontal="center" wrapText="1"/>
    </xf>
    <xf numFmtId="0" fontId="21" fillId="0" borderId="30" xfId="331" applyFont="1" applyBorder="1" applyAlignment="1">
      <alignment horizontal="right" wrapText="1"/>
    </xf>
    <xf numFmtId="0" fontId="21" fillId="0" borderId="46" xfId="331" applyFont="1" applyBorder="1" applyAlignment="1">
      <alignment horizontal="right" wrapText="1"/>
    </xf>
    <xf numFmtId="0" fontId="21" fillId="0" borderId="51" xfId="331" applyFont="1" applyBorder="1" applyAlignment="1">
      <alignment horizontal="right" wrapText="1"/>
    </xf>
    <xf numFmtId="10" fontId="21" fillId="0" borderId="31" xfId="331" applyNumberFormat="1" applyFont="1" applyBorder="1" applyAlignment="1">
      <alignment horizontal="center" wrapText="1"/>
    </xf>
    <xf numFmtId="6" fontId="21" fillId="0" borderId="48" xfId="331" applyNumberFormat="1" applyFont="1" applyBorder="1" applyAlignment="1">
      <alignment horizontal="right" wrapText="1"/>
    </xf>
    <xf numFmtId="10" fontId="21" fillId="0" borderId="47" xfId="331" applyNumberFormat="1" applyFont="1" applyBorder="1" applyAlignment="1">
      <alignment horizontal="center" wrapText="1"/>
    </xf>
    <xf numFmtId="6" fontId="21" fillId="0" borderId="8" xfId="331" applyNumberFormat="1" applyFont="1" applyBorder="1" applyAlignment="1">
      <alignment horizontal="right" wrapText="1"/>
    </xf>
    <xf numFmtId="10" fontId="21" fillId="0" borderId="27" xfId="331" applyNumberFormat="1" applyFont="1" applyBorder="1" applyAlignment="1">
      <alignment horizontal="center" wrapText="1"/>
    </xf>
    <xf numFmtId="6" fontId="21" fillId="0" borderId="35" xfId="331" applyNumberFormat="1" applyFont="1" applyBorder="1" applyAlignment="1">
      <alignment horizontal="right" wrapText="1"/>
    </xf>
    <xf numFmtId="0" fontId="21" fillId="0" borderId="26" xfId="331" applyFont="1" applyBorder="1" applyAlignment="1">
      <alignment horizontal="right" wrapText="1"/>
    </xf>
    <xf numFmtId="0" fontId="32" fillId="0" borderId="0" xfId="331" applyFont="1"/>
    <xf numFmtId="166" fontId="28" fillId="0" borderId="70" xfId="18138" applyNumberFormat="1" applyFont="1" applyFill="1" applyBorder="1" applyAlignment="1">
      <alignment horizontal="center" vertical="center"/>
    </xf>
    <xf numFmtId="166" fontId="28" fillId="0" borderId="71" xfId="18138" applyNumberFormat="1" applyFont="1" applyFill="1" applyBorder="1" applyAlignment="1">
      <alignment horizontal="center" vertical="center"/>
    </xf>
    <xf numFmtId="3" fontId="9" fillId="0" borderId="8" xfId="331" applyNumberFormat="1" applyFont="1" applyBorder="1"/>
    <xf numFmtId="3" fontId="9" fillId="0" borderId="43" xfId="331" applyNumberFormat="1" applyFont="1" applyBorder="1"/>
    <xf numFmtId="0" fontId="48" fillId="0" borderId="65" xfId="331" applyFont="1" applyBorder="1" applyAlignment="1">
      <alignment horizontal="center" wrapText="1"/>
    </xf>
    <xf numFmtId="0" fontId="48" fillId="0" borderId="44" xfId="331" applyFont="1" applyBorder="1" applyAlignment="1">
      <alignment horizontal="center" wrapText="1"/>
    </xf>
    <xf numFmtId="0" fontId="48" fillId="0" borderId="64" xfId="331" applyFont="1" applyBorder="1" applyAlignment="1">
      <alignment horizontal="center" wrapText="1"/>
    </xf>
    <xf numFmtId="0" fontId="48" fillId="0" borderId="70" xfId="331" applyFont="1" applyBorder="1" applyAlignment="1">
      <alignment horizontal="center" wrapText="1"/>
    </xf>
    <xf numFmtId="0" fontId="48" fillId="0" borderId="71" xfId="331" applyFont="1" applyBorder="1" applyAlignment="1">
      <alignment horizontal="center" wrapText="1"/>
    </xf>
    <xf numFmtId="0" fontId="48" fillId="0" borderId="72" xfId="331" applyFont="1" applyBorder="1" applyAlignment="1">
      <alignment horizontal="center" vertical="top" wrapText="1"/>
    </xf>
    <xf numFmtId="0" fontId="9" fillId="0" borderId="30" xfId="331" applyFont="1" applyBorder="1" applyAlignment="1">
      <alignment horizontal="center" wrapText="1"/>
    </xf>
    <xf numFmtId="0" fontId="9" fillId="0" borderId="51" xfId="331" applyFont="1" applyBorder="1" applyAlignment="1">
      <alignment horizontal="center" wrapText="1"/>
    </xf>
    <xf numFmtId="0" fontId="32" fillId="0" borderId="31" xfId="331" applyFont="1" applyBorder="1" applyAlignment="1">
      <alignment horizontal="center" wrapText="1"/>
    </xf>
    <xf numFmtId="0" fontId="32" fillId="0" borderId="48" xfId="331" applyFont="1" applyBorder="1" applyAlignment="1">
      <alignment horizontal="center" wrapText="1"/>
    </xf>
    <xf numFmtId="0" fontId="32" fillId="0" borderId="27" xfId="331" applyFont="1" applyBorder="1" applyAlignment="1">
      <alignment horizontal="center" wrapText="1"/>
    </xf>
    <xf numFmtId="0" fontId="32" fillId="0" borderId="35" xfId="331" applyFont="1" applyBorder="1" applyAlignment="1">
      <alignment horizontal="center" wrapText="1"/>
    </xf>
    <xf numFmtId="3" fontId="21" fillId="0" borderId="31" xfId="331" applyNumberFormat="1" applyFont="1" applyBorder="1" applyAlignment="1">
      <alignment horizontal="center" wrapText="1"/>
    </xf>
    <xf numFmtId="0" fontId="21" fillId="0" borderId="48" xfId="331" applyFont="1" applyBorder="1" applyAlignment="1">
      <alignment horizontal="center" wrapText="1"/>
    </xf>
    <xf numFmtId="3" fontId="21" fillId="0" borderId="60" xfId="331" applyNumberFormat="1" applyFont="1" applyBorder="1" applyAlignment="1">
      <alignment horizontal="center" wrapText="1"/>
    </xf>
    <xf numFmtId="0" fontId="48" fillId="0" borderId="55" xfId="331" applyFont="1" applyBorder="1" applyAlignment="1">
      <alignment horizontal="right" wrapText="1"/>
    </xf>
    <xf numFmtId="3" fontId="21" fillId="0" borderId="47" xfId="331" applyNumberFormat="1" applyFont="1" applyBorder="1" applyAlignment="1">
      <alignment horizontal="center" wrapText="1"/>
    </xf>
    <xf numFmtId="0" fontId="21" fillId="0" borderId="8" xfId="331" applyFont="1" applyBorder="1" applyAlignment="1">
      <alignment horizontal="center" wrapText="1"/>
    </xf>
    <xf numFmtId="3" fontId="21" fillId="0" borderId="50" xfId="331" applyNumberFormat="1" applyFont="1" applyBorder="1" applyAlignment="1">
      <alignment horizontal="center" wrapText="1"/>
    </xf>
    <xf numFmtId="0" fontId="48" fillId="0" borderId="54" xfId="331" applyFont="1" applyBorder="1" applyAlignment="1">
      <alignment horizontal="right" wrapText="1"/>
    </xf>
    <xf numFmtId="3" fontId="21" fillId="0" borderId="57" xfId="331" applyNumberFormat="1" applyFont="1" applyBorder="1" applyAlignment="1">
      <alignment horizontal="center" wrapText="1"/>
    </xf>
    <xf numFmtId="0" fontId="21" fillId="0" borderId="21" xfId="331" applyFont="1" applyBorder="1" applyAlignment="1">
      <alignment horizontal="center" wrapText="1"/>
    </xf>
    <xf numFmtId="3" fontId="21" fillId="0" borderId="20" xfId="331" applyNumberFormat="1" applyFont="1" applyBorder="1" applyAlignment="1">
      <alignment horizontal="center" wrapText="1"/>
    </xf>
    <xf numFmtId="0" fontId="48" fillId="0" borderId="34" xfId="331" applyFont="1" applyBorder="1" applyAlignment="1">
      <alignment horizontal="right" wrapText="1"/>
    </xf>
    <xf numFmtId="0" fontId="48" fillId="0" borderId="41" xfId="331" applyFont="1" applyBorder="1" applyAlignment="1">
      <alignment horizontal="center" vertical="center" wrapText="1"/>
    </xf>
    <xf numFmtId="0" fontId="48" fillId="0" borderId="19" xfId="331" applyFont="1" applyBorder="1" applyAlignment="1">
      <alignment horizontal="center" vertical="center" wrapText="1"/>
    </xf>
    <xf numFmtId="0" fontId="48" fillId="0" borderId="40" xfId="331" applyFont="1" applyBorder="1" applyAlignment="1">
      <alignment horizontal="center" vertical="center" wrapText="1"/>
    </xf>
    <xf numFmtId="0" fontId="147" fillId="0" borderId="0" xfId="331" applyFont="1"/>
    <xf numFmtId="9" fontId="9" fillId="0" borderId="0" xfId="138"/>
    <xf numFmtId="0" fontId="9" fillId="49" borderId="0" xfId="331" applyFill="1"/>
    <xf numFmtId="3" fontId="9" fillId="0" borderId="67" xfId="331" applyNumberFormat="1" applyFill="1" applyBorder="1"/>
    <xf numFmtId="3" fontId="9" fillId="0" borderId="70" xfId="331" applyNumberFormat="1" applyFill="1" applyBorder="1"/>
    <xf numFmtId="3" fontId="9" fillId="0" borderId="79" xfId="331" applyNumberFormat="1" applyFill="1" applyBorder="1"/>
    <xf numFmtId="3" fontId="9" fillId="0" borderId="71" xfId="331" applyNumberFormat="1" applyFill="1" applyBorder="1"/>
    <xf numFmtId="3" fontId="9" fillId="0" borderId="72" xfId="331" applyNumberFormat="1" applyFill="1" applyBorder="1"/>
    <xf numFmtId="0" fontId="83" fillId="0" borderId="40" xfId="331" applyFont="1" applyBorder="1" applyAlignment="1">
      <alignment horizontal="center" wrapText="1"/>
    </xf>
    <xf numFmtId="0" fontId="83" fillId="0" borderId="41" xfId="331" applyFont="1" applyBorder="1" applyAlignment="1">
      <alignment horizontal="center" wrapText="1"/>
    </xf>
    <xf numFmtId="0" fontId="83" fillId="0" borderId="4" xfId="331" applyFont="1" applyBorder="1" applyAlignment="1">
      <alignment horizontal="center" wrapText="1"/>
    </xf>
    <xf numFmtId="0" fontId="83" fillId="0" borderId="19" xfId="331" applyFont="1" applyBorder="1" applyAlignment="1">
      <alignment horizontal="center" wrapText="1"/>
    </xf>
    <xf numFmtId="0" fontId="28" fillId="0" borderId="8" xfId="331" applyFont="1" applyBorder="1" applyAlignment="1">
      <alignment horizontal="center" wrapText="1"/>
    </xf>
    <xf numFmtId="0" fontId="28" fillId="0" borderId="8" xfId="331" applyFont="1" applyBorder="1"/>
    <xf numFmtId="0" fontId="6" fillId="0" borderId="0" xfId="26976"/>
    <xf numFmtId="0" fontId="6" fillId="0" borderId="30" xfId="26976" applyBorder="1" applyAlignment="1">
      <alignment horizontal="left"/>
    </xf>
    <xf numFmtId="3" fontId="6" fillId="0" borderId="47" xfId="26976" applyNumberFormat="1" applyBorder="1"/>
    <xf numFmtId="3" fontId="6" fillId="0" borderId="8" xfId="26976" applyNumberFormat="1" applyBorder="1"/>
    <xf numFmtId="0" fontId="6" fillId="0" borderId="46" xfId="26976" applyBorder="1" applyAlignment="1">
      <alignment horizontal="left"/>
    </xf>
    <xf numFmtId="0" fontId="142" fillId="0" borderId="0" xfId="26976" applyFont="1" applyAlignment="1">
      <alignment horizontal="center"/>
    </xf>
    <xf numFmtId="0" fontId="14" fillId="0" borderId="0" xfId="0" applyFont="1" applyBorder="1"/>
    <xf numFmtId="0" fontId="14" fillId="0" borderId="8" xfId="0" applyFont="1" applyBorder="1" applyAlignment="1">
      <alignment horizontal="left" vertical="top" wrapText="1"/>
    </xf>
    <xf numFmtId="0" fontId="14" fillId="0" borderId="8" xfId="0" applyFont="1" applyBorder="1" applyAlignment="1">
      <alignment horizontal="center" vertical="top" wrapText="1"/>
    </xf>
    <xf numFmtId="0" fontId="14" fillId="0" borderId="8" xfId="0" applyFont="1" applyBorder="1" applyAlignment="1">
      <alignment horizontal="justify" wrapText="1"/>
    </xf>
    <xf numFmtId="0" fontId="32" fillId="0" borderId="8" xfId="445" applyFont="1" applyBorder="1"/>
    <xf numFmtId="0" fontId="9" fillId="0" borderId="8" xfId="445" applyBorder="1"/>
    <xf numFmtId="0" fontId="32" fillId="0" borderId="8" xfId="445" applyFont="1" applyFill="1" applyBorder="1" applyAlignment="1"/>
    <xf numFmtId="0" fontId="9" fillId="0" borderId="0" xfId="445" applyAlignment="1">
      <alignment vertical="center" wrapText="1"/>
    </xf>
    <xf numFmtId="6" fontId="9" fillId="0" borderId="8" xfId="31" applyNumberFormat="1" applyFont="1" applyFill="1" applyBorder="1" applyAlignment="1">
      <alignment horizontal="right" vertical="center" wrapText="1"/>
    </xf>
    <xf numFmtId="43" fontId="9" fillId="0" borderId="8" xfId="31" applyFont="1" applyFill="1" applyBorder="1" applyAlignment="1">
      <alignment horizontal="right" vertical="center" wrapText="1"/>
    </xf>
    <xf numFmtId="0" fontId="32" fillId="34" borderId="43" xfId="0" applyFont="1" applyFill="1" applyBorder="1" applyAlignment="1">
      <alignment horizontal="left"/>
    </xf>
    <xf numFmtId="166" fontId="9" fillId="0" borderId="0" xfId="445" applyNumberFormat="1"/>
    <xf numFmtId="0" fontId="59" fillId="49" borderId="28" xfId="445" applyFont="1" applyFill="1" applyBorder="1" applyAlignment="1">
      <alignment horizontal="left" wrapText="1"/>
    </xf>
    <xf numFmtId="0" fontId="91" fillId="0" borderId="0" xfId="330" applyFont="1" applyFill="1" applyBorder="1"/>
    <xf numFmtId="3" fontId="14" fillId="0" borderId="8" xfId="331" applyNumberFormat="1" applyFont="1" applyBorder="1"/>
    <xf numFmtId="167" fontId="0" fillId="0" borderId="21" xfId="51" applyNumberFormat="1" applyFont="1" applyBorder="1"/>
    <xf numFmtId="167" fontId="0" fillId="0" borderId="8" xfId="51" applyNumberFormat="1" applyFont="1" applyBorder="1"/>
    <xf numFmtId="167" fontId="32" fillId="0" borderId="44" xfId="51" applyNumberFormat="1" applyFont="1" applyBorder="1"/>
    <xf numFmtId="167" fontId="32" fillId="0" borderId="8" xfId="51" applyNumberFormat="1" applyFont="1" applyBorder="1" applyAlignment="1">
      <alignment horizontal="center" wrapText="1"/>
    </xf>
    <xf numFmtId="167" fontId="9" fillId="23" borderId="8" xfId="51" applyNumberFormat="1" applyFont="1" applyFill="1" applyBorder="1" applyAlignment="1">
      <alignment horizontal="center" vertical="top" wrapText="1"/>
    </xf>
    <xf numFmtId="167" fontId="32" fillId="23" borderId="8" xfId="51" applyNumberFormat="1" applyFont="1" applyFill="1" applyBorder="1" applyAlignment="1">
      <alignment vertical="top" wrapText="1"/>
    </xf>
    <xf numFmtId="167" fontId="32" fillId="0" borderId="8" xfId="51" applyNumberFormat="1" applyFont="1" applyFill="1" applyBorder="1" applyAlignment="1">
      <alignment horizontal="center" vertical="top"/>
    </xf>
    <xf numFmtId="167" fontId="32" fillId="0" borderId="0" xfId="51" applyNumberFormat="1" applyFont="1" applyFill="1" applyBorder="1" applyAlignment="1">
      <alignment vertical="top" wrapText="1"/>
    </xf>
    <xf numFmtId="167" fontId="9" fillId="0" borderId="0" xfId="51" applyNumberFormat="1" applyFont="1" applyFill="1" applyBorder="1" applyAlignment="1">
      <alignment horizontal="center" vertical="top" wrapText="1"/>
    </xf>
    <xf numFmtId="167" fontId="32" fillId="0" borderId="0" xfId="51" applyNumberFormat="1" applyFont="1" applyFill="1" applyBorder="1" applyAlignment="1">
      <alignment horizontal="center" vertical="top"/>
    </xf>
    <xf numFmtId="167" fontId="9" fillId="0" borderId="0" xfId="51" applyNumberFormat="1" applyFont="1" applyFill="1" applyBorder="1" applyAlignment="1">
      <alignment horizontal="center" vertical="top"/>
    </xf>
    <xf numFmtId="167" fontId="32" fillId="0" borderId="0" xfId="51" applyNumberFormat="1" applyFont="1" applyBorder="1"/>
    <xf numFmtId="166" fontId="14" fillId="0" borderId="0" xfId="31" applyNumberFormat="1" applyFont="1" applyFill="1"/>
    <xf numFmtId="166" fontId="14" fillId="0" borderId="21" xfId="31" applyNumberFormat="1" applyFont="1" applyFill="1" applyBorder="1" applyAlignment="1">
      <alignment horizontal="center" vertical="top" wrapText="1"/>
    </xf>
    <xf numFmtId="167" fontId="9" fillId="0" borderId="8" xfId="51" applyNumberFormat="1" applyFont="1" applyFill="1" applyBorder="1" applyAlignment="1">
      <alignment horizontal="right" vertical="top"/>
    </xf>
    <xf numFmtId="164" fontId="9" fillId="0" borderId="8" xfId="0" applyNumberFormat="1" applyFont="1" applyFill="1" applyBorder="1" applyAlignment="1">
      <alignment horizontal="right" vertical="top"/>
    </xf>
    <xf numFmtId="166" fontId="9" fillId="0" borderId="0" xfId="0" applyNumberFormat="1" applyFont="1" applyFill="1" applyAlignment="1">
      <alignment wrapText="1"/>
    </xf>
    <xf numFmtId="44" fontId="14" fillId="0" borderId="21" xfId="51" applyFont="1" applyFill="1" applyBorder="1" applyAlignment="1">
      <alignment horizontal="center"/>
    </xf>
    <xf numFmtId="0" fontId="32" fillId="0" borderId="8" xfId="445" applyFont="1" applyFill="1" applyBorder="1" applyAlignment="1">
      <alignment horizontal="center" wrapText="1"/>
    </xf>
    <xf numFmtId="0" fontId="14" fillId="0" borderId="0" xfId="445" applyNumberFormat="1" applyFont="1" applyFill="1" applyAlignment="1">
      <alignment wrapText="1" readingOrder="1"/>
    </xf>
    <xf numFmtId="0" fontId="14" fillId="0" borderId="46" xfId="445" applyFont="1" applyFill="1" applyBorder="1" applyAlignment="1">
      <alignment vertical="center"/>
    </xf>
    <xf numFmtId="0" fontId="14" fillId="0" borderId="8" xfId="445" applyNumberFormat="1" applyFont="1" applyFill="1" applyBorder="1" applyAlignment="1">
      <alignment horizontal="left" vertical="center" wrapText="1"/>
    </xf>
    <xf numFmtId="0" fontId="14" fillId="0" borderId="8" xfId="445" applyNumberFormat="1" applyFont="1" applyFill="1" applyBorder="1" applyAlignment="1">
      <alignment horizontal="center" vertical="center" wrapText="1"/>
    </xf>
    <xf numFmtId="0" fontId="28" fillId="42" borderId="64" xfId="445" applyFont="1" applyFill="1" applyBorder="1" applyAlignment="1"/>
    <xf numFmtId="0" fontId="14" fillId="42" borderId="44" xfId="445" applyFont="1" applyFill="1" applyBorder="1" applyAlignment="1"/>
    <xf numFmtId="0" fontId="14" fillId="42" borderId="65" xfId="445" applyFont="1" applyFill="1" applyBorder="1" applyAlignment="1"/>
    <xf numFmtId="0" fontId="28" fillId="0" borderId="40" xfId="445" applyFont="1" applyBorder="1"/>
    <xf numFmtId="0" fontId="19" fillId="0" borderId="19" xfId="445" applyFont="1" applyBorder="1"/>
    <xf numFmtId="0" fontId="28" fillId="0" borderId="51" xfId="445" applyFont="1" applyBorder="1"/>
    <xf numFmtId="0" fontId="28" fillId="0" borderId="21" xfId="445" applyFont="1" applyBorder="1"/>
    <xf numFmtId="0" fontId="28" fillId="0" borderId="46" xfId="445" applyFont="1" applyBorder="1"/>
    <xf numFmtId="0" fontId="28" fillId="0" borderId="64" xfId="445" applyFont="1" applyBorder="1"/>
    <xf numFmtId="0" fontId="28" fillId="0" borderId="44" xfId="445" applyFont="1" applyBorder="1"/>
    <xf numFmtId="0" fontId="28" fillId="0" borderId="19" xfId="445" applyFont="1" applyBorder="1"/>
    <xf numFmtId="0" fontId="14" fillId="0" borderId="64" xfId="445" applyFont="1" applyFill="1" applyBorder="1" applyAlignment="1">
      <alignment horizontal="left"/>
    </xf>
    <xf numFmtId="0" fontId="14" fillId="0" borderId="44" xfId="445" applyFont="1" applyFill="1" applyBorder="1" applyAlignment="1">
      <alignment horizontal="left"/>
    </xf>
    <xf numFmtId="0" fontId="28" fillId="0" borderId="40" xfId="445" applyFont="1" applyFill="1" applyBorder="1"/>
    <xf numFmtId="0" fontId="28" fillId="0" borderId="19" xfId="445" applyFont="1" applyFill="1" applyBorder="1" applyAlignment="1">
      <alignment horizontal="left"/>
    </xf>
    <xf numFmtId="0" fontId="28" fillId="0" borderId="46" xfId="445" applyNumberFormat="1" applyFont="1" applyFill="1" applyBorder="1" applyAlignment="1">
      <alignment horizontal="center" wrapText="1" readingOrder="1"/>
    </xf>
    <xf numFmtId="0" fontId="28" fillId="0" borderId="8" xfId="445" applyNumberFormat="1" applyFont="1" applyFill="1" applyBorder="1" applyAlignment="1">
      <alignment horizontal="center" wrapText="1" readingOrder="1"/>
    </xf>
    <xf numFmtId="0" fontId="14" fillId="0" borderId="8" xfId="445" applyNumberFormat="1" applyFont="1" applyFill="1" applyBorder="1" applyAlignment="1">
      <alignment horizontal="center" wrapText="1" readingOrder="1"/>
    </xf>
    <xf numFmtId="0" fontId="14" fillId="0" borderId="47" xfId="445" applyNumberFormat="1" applyFont="1" applyFill="1" applyBorder="1" applyAlignment="1">
      <alignment horizontal="center" wrapText="1" readingOrder="1"/>
    </xf>
    <xf numFmtId="0" fontId="28" fillId="0" borderId="46" xfId="445" applyFont="1" applyFill="1" applyBorder="1" applyAlignment="1">
      <alignment horizontal="left"/>
    </xf>
    <xf numFmtId="0" fontId="151" fillId="0" borderId="0" xfId="445" applyFont="1" applyFill="1"/>
    <xf numFmtId="44" fontId="151" fillId="0" borderId="0" xfId="51" applyFont="1" applyFill="1"/>
    <xf numFmtId="9" fontId="14" fillId="0" borderId="47" xfId="332" applyNumberFormat="1" applyFont="1" applyFill="1" applyBorder="1" applyAlignment="1">
      <alignment horizontal="center" vertical="top" wrapText="1"/>
    </xf>
    <xf numFmtId="9" fontId="14" fillId="0" borderId="0" xfId="51" applyNumberFormat="1" applyFont="1" applyFill="1"/>
    <xf numFmtId="0" fontId="14" fillId="0" borderId="8" xfId="445" applyFont="1" applyFill="1" applyBorder="1" applyAlignment="1"/>
    <xf numFmtId="0" fontId="28" fillId="0" borderId="30" xfId="445" applyFont="1" applyFill="1" applyBorder="1"/>
    <xf numFmtId="0" fontId="91" fillId="0" borderId="0" xfId="445" applyFont="1" applyFill="1"/>
    <xf numFmtId="0" fontId="28" fillId="49" borderId="8" xfId="445" applyFont="1" applyFill="1" applyBorder="1" applyAlignment="1">
      <alignment horizontal="left"/>
    </xf>
    <xf numFmtId="0" fontId="14" fillId="49" borderId="8" xfId="445" applyFont="1" applyFill="1" applyBorder="1" applyAlignment="1">
      <alignment horizontal="left"/>
    </xf>
    <xf numFmtId="0" fontId="14" fillId="49" borderId="8" xfId="445" applyFont="1" applyFill="1" applyBorder="1"/>
    <xf numFmtId="166" fontId="152" fillId="0" borderId="0" xfId="445" applyNumberFormat="1" applyFont="1"/>
    <xf numFmtId="0" fontId="152" fillId="0" borderId="0" xfId="445" applyFont="1"/>
    <xf numFmtId="44" fontId="94" fillId="0" borderId="0" xfId="26978" applyNumberFormat="1" applyFont="1" applyBorder="1"/>
    <xf numFmtId="43" fontId="94" fillId="0" borderId="0" xfId="26979" applyNumberFormat="1" applyFont="1" applyBorder="1"/>
    <xf numFmtId="0" fontId="153" fillId="0" borderId="0" xfId="445" applyFont="1" applyFill="1"/>
    <xf numFmtId="15" fontId="14" fillId="0" borderId="0" xfId="0" applyNumberFormat="1" applyFont="1" applyFill="1"/>
    <xf numFmtId="0" fontId="151" fillId="0" borderId="0" xfId="0" applyFont="1"/>
    <xf numFmtId="0" fontId="5" fillId="0" borderId="0" xfId="26978"/>
    <xf numFmtId="0" fontId="154" fillId="0" borderId="0" xfId="26978" applyFont="1"/>
    <xf numFmtId="0" fontId="28" fillId="0" borderId="8" xfId="26978" applyFont="1" applyFill="1" applyBorder="1"/>
    <xf numFmtId="0" fontId="28" fillId="0" borderId="8" xfId="26978" applyFont="1" applyFill="1" applyBorder="1" applyAlignment="1">
      <alignment horizontal="center" wrapText="1"/>
    </xf>
    <xf numFmtId="0" fontId="9" fillId="0" borderId="8" xfId="26978" applyFont="1" applyFill="1" applyBorder="1"/>
    <xf numFmtId="166" fontId="9" fillId="0" borderId="8" xfId="26980" applyNumberFormat="1" applyFont="1" applyFill="1" applyBorder="1"/>
    <xf numFmtId="0" fontId="5" fillId="0" borderId="0" xfId="26978" applyFill="1"/>
    <xf numFmtId="0" fontId="9" fillId="0" borderId="0" xfId="331" applyAlignment="1">
      <alignment horizontal="left"/>
    </xf>
    <xf numFmtId="43" fontId="21" fillId="101" borderId="26" xfId="31" applyFont="1" applyFill="1" applyBorder="1" applyAlignment="1">
      <alignment horizontal="center" vertical="center" wrapText="1"/>
    </xf>
    <xf numFmtId="43" fontId="21" fillId="101" borderId="35" xfId="31" applyFont="1" applyFill="1" applyBorder="1" applyAlignment="1">
      <alignment horizontal="center" vertical="center" wrapText="1"/>
    </xf>
    <xf numFmtId="43" fontId="21" fillId="101" borderId="27" xfId="31" applyFont="1" applyFill="1" applyBorder="1" applyAlignment="1">
      <alignment horizontal="center" vertical="center" wrapText="1"/>
    </xf>
    <xf numFmtId="43" fontId="21" fillId="101" borderId="46" xfId="31" applyFont="1" applyFill="1" applyBorder="1" applyAlignment="1">
      <alignment horizontal="center" vertical="center" wrapText="1"/>
    </xf>
    <xf numFmtId="43" fontId="21" fillId="101" borderId="8" xfId="31" applyFont="1" applyFill="1" applyBorder="1" applyAlignment="1">
      <alignment horizontal="center" vertical="center" wrapText="1"/>
    </xf>
    <xf numFmtId="43" fontId="21" fillId="101" borderId="47" xfId="31" applyFont="1" applyFill="1" applyBorder="1" applyAlignment="1">
      <alignment horizontal="center" vertical="center" wrapText="1"/>
    </xf>
    <xf numFmtId="43" fontId="21" fillId="101" borderId="30" xfId="31" applyFont="1" applyFill="1" applyBorder="1" applyAlignment="1">
      <alignment horizontal="center" vertical="center" wrapText="1"/>
    </xf>
    <xf numFmtId="43" fontId="21" fillId="101" borderId="48" xfId="31" applyFont="1" applyFill="1" applyBorder="1" applyAlignment="1">
      <alignment horizontal="center" vertical="center" wrapText="1"/>
    </xf>
    <xf numFmtId="43" fontId="21" fillId="101" borderId="31" xfId="31" applyFont="1" applyFill="1" applyBorder="1" applyAlignment="1">
      <alignment horizontal="center" vertical="center" wrapText="1"/>
    </xf>
    <xf numFmtId="3" fontId="142" fillId="0" borderId="48" xfId="26976" applyNumberFormat="1" applyFont="1" applyBorder="1"/>
    <xf numFmtId="3" fontId="142" fillId="0" borderId="31" xfId="26976" applyNumberFormat="1" applyFont="1" applyBorder="1"/>
    <xf numFmtId="0" fontId="4" fillId="0" borderId="0" xfId="26981"/>
    <xf numFmtId="0" fontId="28" fillId="0" borderId="8" xfId="26981" applyFont="1" applyBorder="1" applyAlignment="1">
      <alignment horizontal="center" wrapText="1"/>
    </xf>
    <xf numFmtId="0" fontId="14" fillId="0" borderId="8" xfId="26981" applyFont="1" applyFill="1" applyBorder="1" applyAlignment="1">
      <alignment horizontal="left" vertical="center" wrapText="1"/>
    </xf>
    <xf numFmtId="0" fontId="14" fillId="0" borderId="49" xfId="26981" applyFont="1" applyFill="1" applyBorder="1" applyAlignment="1">
      <alignment horizontal="center" wrapText="1"/>
    </xf>
    <xf numFmtId="0" fontId="14" fillId="0" borderId="21" xfId="26981" applyFont="1" applyFill="1" applyBorder="1" applyAlignment="1">
      <alignment horizontal="center" wrapText="1"/>
    </xf>
    <xf numFmtId="0" fontId="28" fillId="0" borderId="21" xfId="26981" applyFont="1" applyFill="1" applyBorder="1" applyAlignment="1">
      <alignment horizontal="center" wrapText="1"/>
    </xf>
    <xf numFmtId="0" fontId="28" fillId="0" borderId="49" xfId="26981" applyFont="1" applyFill="1" applyBorder="1" applyAlignment="1">
      <alignment horizontal="center" wrapText="1"/>
    </xf>
    <xf numFmtId="167" fontId="14" fillId="0" borderId="8" xfId="26982" applyNumberFormat="1" applyFont="1" applyFill="1" applyBorder="1" applyAlignment="1">
      <alignment horizontal="center" wrapText="1"/>
    </xf>
    <xf numFmtId="0" fontId="14" fillId="0" borderId="8" xfId="26981" applyFont="1" applyFill="1" applyBorder="1" applyAlignment="1">
      <alignment vertical="center"/>
    </xf>
    <xf numFmtId="0" fontId="14" fillId="0" borderId="8" xfId="26981" applyFont="1" applyFill="1" applyBorder="1" applyAlignment="1">
      <alignment wrapText="1"/>
    </xf>
    <xf numFmtId="0" fontId="14" fillId="0" borderId="8" xfId="26981" applyFont="1" applyFill="1" applyBorder="1"/>
    <xf numFmtId="0" fontId="28" fillId="0" borderId="21" xfId="335" applyFont="1" applyFill="1" applyBorder="1" applyAlignment="1">
      <alignment horizontal="center" vertical="center" wrapText="1"/>
    </xf>
    <xf numFmtId="0" fontId="14" fillId="0" borderId="8" xfId="26981" applyFont="1" applyFill="1" applyBorder="1" applyAlignment="1">
      <alignment vertical="center" wrapText="1"/>
    </xf>
    <xf numFmtId="0" fontId="28" fillId="0" borderId="8" xfId="26981" applyFont="1" applyBorder="1"/>
    <xf numFmtId="0" fontId="14" fillId="50" borderId="8" xfId="26981" applyFont="1" applyFill="1" applyBorder="1"/>
    <xf numFmtId="167" fontId="28" fillId="39" borderId="8" xfId="26982" applyNumberFormat="1" applyFont="1" applyFill="1" applyBorder="1" applyAlignment="1">
      <alignment horizontal="center" wrapText="1"/>
    </xf>
    <xf numFmtId="44" fontId="4" fillId="0" borderId="0" xfId="26981" applyNumberFormat="1"/>
    <xf numFmtId="167" fontId="14" fillId="0" borderId="0" xfId="335" applyNumberFormat="1" applyFont="1" applyAlignment="1">
      <alignment vertical="center"/>
    </xf>
    <xf numFmtId="0" fontId="14" fillId="0" borderId="0" xfId="26981" applyFont="1"/>
    <xf numFmtId="44" fontId="151" fillId="0" borderId="0" xfId="51" applyFont="1" applyFill="1" applyAlignment="1">
      <alignment wrapText="1"/>
    </xf>
    <xf numFmtId="1" fontId="9" fillId="49" borderId="0" xfId="0" applyNumberFormat="1" applyFont="1" applyFill="1"/>
    <xf numFmtId="1" fontId="9" fillId="0" borderId="0" xfId="0" applyNumberFormat="1" applyFont="1"/>
    <xf numFmtId="165" fontId="91" fillId="0" borderId="0" xfId="0" applyNumberFormat="1" applyFont="1" applyFill="1" applyBorder="1"/>
    <xf numFmtId="43" fontId="151" fillId="0" borderId="0" xfId="445" applyNumberFormat="1" applyFont="1" applyFill="1"/>
    <xf numFmtId="0" fontId="151" fillId="0" borderId="0" xfId="445" applyFont="1"/>
    <xf numFmtId="0" fontId="151" fillId="0" borderId="0" xfId="0" applyFont="1" applyFill="1"/>
    <xf numFmtId="43" fontId="9" fillId="0" borderId="21" xfId="31" applyFont="1" applyFill="1" applyBorder="1" applyAlignment="1">
      <alignment horizontal="right"/>
    </xf>
    <xf numFmtId="42" fontId="9" fillId="0" borderId="21" xfId="26978" applyNumberFormat="1" applyFont="1" applyBorder="1"/>
    <xf numFmtId="41" fontId="9" fillId="0" borderId="21" xfId="26979" applyNumberFormat="1" applyFont="1" applyBorder="1"/>
    <xf numFmtId="43" fontId="9" fillId="0" borderId="8" xfId="31" applyFont="1" applyFill="1" applyBorder="1" applyAlignment="1">
      <alignment horizontal="right"/>
    </xf>
    <xf numFmtId="42" fontId="9" fillId="0" borderId="8" xfId="26978" applyNumberFormat="1" applyFont="1" applyBorder="1"/>
    <xf numFmtId="41" fontId="9" fillId="0" borderId="8" xfId="26979" applyNumberFormat="1" applyFont="1" applyBorder="1"/>
    <xf numFmtId="43" fontId="9" fillId="0" borderId="8" xfId="31" applyFont="1" applyBorder="1"/>
    <xf numFmtId="0" fontId="154" fillId="0" borderId="0" xfId="26981" applyFont="1"/>
    <xf numFmtId="0" fontId="152" fillId="0" borderId="0" xfId="0" applyFont="1"/>
    <xf numFmtId="0" fontId="155" fillId="0" borderId="0" xfId="445" applyFont="1"/>
    <xf numFmtId="167" fontId="28" fillId="49" borderId="8" xfId="51" applyNumberFormat="1" applyFont="1" applyFill="1" applyBorder="1"/>
    <xf numFmtId="0" fontId="9" fillId="0" borderId="0" xfId="331" applyAlignment="1">
      <alignment horizontal="left"/>
    </xf>
    <xf numFmtId="174" fontId="9" fillId="0" borderId="21" xfId="328" applyNumberFormat="1" applyFont="1" applyBorder="1"/>
    <xf numFmtId="174" fontId="9" fillId="0" borderId="48" xfId="328" applyNumberFormat="1" applyFont="1" applyBorder="1"/>
    <xf numFmtId="174" fontId="9" fillId="0" borderId="57" xfId="328" applyNumberFormat="1" applyFont="1" applyBorder="1"/>
    <xf numFmtId="174" fontId="9" fillId="0" borderId="70" xfId="328" applyNumberFormat="1" applyFont="1" applyBorder="1"/>
    <xf numFmtId="174" fontId="9" fillId="0" borderId="57" xfId="328" quotePrefix="1" applyNumberFormat="1" applyFont="1" applyBorder="1" applyAlignment="1">
      <alignment horizontal="right"/>
    </xf>
    <xf numFmtId="0" fontId="142" fillId="0" borderId="8" xfId="26976" applyFont="1" applyBorder="1" applyAlignment="1">
      <alignment horizontal="center"/>
    </xf>
    <xf numFmtId="0" fontId="142" fillId="0" borderId="47" xfId="26976" applyFont="1" applyBorder="1" applyAlignment="1">
      <alignment horizontal="center"/>
    </xf>
    <xf numFmtId="0" fontId="3" fillId="0" borderId="0" xfId="26976" applyFont="1" applyAlignment="1">
      <alignment horizontal="left"/>
    </xf>
    <xf numFmtId="0" fontId="159" fillId="0" borderId="0" xfId="26978" applyFont="1"/>
    <xf numFmtId="184" fontId="162" fillId="0" borderId="107" xfId="0" applyNumberFormat="1" applyFont="1" applyFill="1" applyBorder="1" applyAlignment="1">
      <alignment vertical="top" wrapText="1" readingOrder="1"/>
    </xf>
    <xf numFmtId="0" fontId="91" fillId="0" borderId="0" xfId="0" applyFont="1" applyFill="1"/>
    <xf numFmtId="0" fontId="147" fillId="0" borderId="0" xfId="445" applyFont="1"/>
    <xf numFmtId="0" fontId="32" fillId="0" borderId="52" xfId="331" applyFont="1" applyBorder="1" applyAlignment="1">
      <alignment horizontal="center" vertical="center" wrapText="1"/>
    </xf>
    <xf numFmtId="0" fontId="32" fillId="100" borderId="8" xfId="330" applyFont="1" applyFill="1" applyBorder="1" applyAlignment="1">
      <alignment horizontal="center" vertical="center" wrapText="1"/>
    </xf>
    <xf numFmtId="0" fontId="142" fillId="0" borderId="0" xfId="26978" applyFont="1"/>
    <xf numFmtId="0" fontId="163" fillId="0" borderId="0" xfId="26978" applyFont="1"/>
    <xf numFmtId="0" fontId="2" fillId="0" borderId="0" xfId="26981" applyFont="1"/>
    <xf numFmtId="0" fontId="148" fillId="0" borderId="0" xfId="26981" applyFont="1"/>
    <xf numFmtId="167" fontId="0" fillId="0" borderId="108" xfId="0" applyNumberFormat="1" applyFont="1" applyBorder="1"/>
    <xf numFmtId="0" fontId="14" fillId="0" borderId="8" xfId="0" quotePrefix="1" applyFont="1" applyBorder="1" applyAlignment="1">
      <alignment horizontal="left" vertical="top" wrapText="1"/>
    </xf>
    <xf numFmtId="5" fontId="14" fillId="0" borderId="8" xfId="51" quotePrefix="1" applyNumberFormat="1" applyFont="1" applyFill="1" applyBorder="1" applyAlignment="1">
      <alignment horizontal="center" vertical="top" wrapText="1"/>
    </xf>
    <xf numFmtId="44" fontId="91" fillId="0" borderId="8" xfId="51" applyFont="1" applyFill="1" applyBorder="1" applyAlignment="1">
      <alignment horizontal="center"/>
    </xf>
    <xf numFmtId="0" fontId="9" fillId="0" borderId="8" xfId="0" applyFont="1" applyFill="1" applyBorder="1" applyAlignment="1">
      <alignment vertical="top" wrapText="1"/>
    </xf>
    <xf numFmtId="0" fontId="32" fillId="0" borderId="8" xfId="0" applyFont="1" applyFill="1" applyBorder="1" applyAlignment="1">
      <alignment horizontal="center" wrapText="1"/>
    </xf>
    <xf numFmtId="166" fontId="32" fillId="0" borderId="8" xfId="31" applyNumberFormat="1" applyFont="1" applyFill="1" applyBorder="1" applyAlignment="1">
      <alignment horizontal="centerContinuous" wrapText="1"/>
    </xf>
    <xf numFmtId="167" fontId="32" fillId="0" borderId="8" xfId="51" applyNumberFormat="1" applyFont="1" applyFill="1" applyBorder="1" applyAlignment="1">
      <alignment horizontal="centerContinuous" wrapText="1"/>
    </xf>
    <xf numFmtId="166" fontId="9" fillId="0" borderId="8" xfId="0" applyNumberFormat="1" applyFont="1" applyFill="1" applyBorder="1" applyAlignment="1">
      <alignment vertical="top" wrapText="1"/>
    </xf>
    <xf numFmtId="166" fontId="9" fillId="0" borderId="8" xfId="31" applyNumberFormat="1" applyFont="1" applyFill="1" applyBorder="1" applyAlignment="1">
      <alignment horizontal="center" wrapText="1"/>
    </xf>
    <xf numFmtId="167" fontId="9" fillId="0" borderId="8" xfId="51" applyNumberFormat="1" applyFont="1" applyFill="1" applyBorder="1" applyAlignment="1">
      <alignment horizontal="center" wrapText="1"/>
    </xf>
    <xf numFmtId="0" fontId="9" fillId="102" borderId="8" xfId="0" applyFont="1" applyFill="1" applyBorder="1" applyAlignment="1">
      <alignment wrapText="1"/>
    </xf>
    <xf numFmtId="0" fontId="9" fillId="102" borderId="8" xfId="0" applyFont="1" applyFill="1" applyBorder="1" applyAlignment="1">
      <alignment horizontal="center" vertical="top" wrapText="1"/>
    </xf>
    <xf numFmtId="0" fontId="32" fillId="103" borderId="54" xfId="333" applyFont="1" applyFill="1" applyBorder="1" applyAlignment="1">
      <alignment vertical="top" wrapText="1"/>
    </xf>
    <xf numFmtId="0" fontId="9" fillId="103" borderId="43" xfId="333" applyFont="1" applyFill="1" applyBorder="1" applyAlignment="1">
      <alignment horizontal="center" vertical="top" wrapText="1"/>
    </xf>
    <xf numFmtId="3" fontId="9" fillId="103" borderId="5" xfId="0" applyNumberFormat="1" applyFont="1" applyFill="1" applyBorder="1" applyAlignment="1">
      <alignment horizontal="center" vertical="top" wrapText="1"/>
    </xf>
    <xf numFmtId="167" fontId="9" fillId="103" borderId="5" xfId="51" applyNumberFormat="1" applyFont="1" applyFill="1" applyBorder="1" applyAlignment="1">
      <alignment horizontal="right" vertical="top" wrapText="1"/>
    </xf>
    <xf numFmtId="167" fontId="9" fillId="103" borderId="43" xfId="51" applyNumberFormat="1" applyFont="1" applyFill="1" applyBorder="1" applyAlignment="1">
      <alignment horizontal="right" vertical="top" wrapText="1"/>
    </xf>
    <xf numFmtId="0" fontId="9" fillId="103" borderId="81" xfId="333" applyFont="1" applyFill="1" applyBorder="1" applyAlignment="1">
      <alignment horizontal="center" vertical="top" wrapText="1"/>
    </xf>
    <xf numFmtId="3" fontId="147" fillId="0" borderId="8" xfId="0" applyNumberFormat="1" applyFont="1" applyFill="1" applyBorder="1" applyAlignment="1">
      <alignment horizontal="center" vertical="top" wrapText="1"/>
    </xf>
    <xf numFmtId="167" fontId="147" fillId="0" borderId="8" xfId="51" applyNumberFormat="1" applyFont="1" applyFill="1" applyBorder="1" applyAlignment="1">
      <alignment horizontal="right" vertical="top"/>
    </xf>
    <xf numFmtId="0" fontId="147" fillId="103" borderId="43" xfId="333" applyFont="1" applyFill="1" applyBorder="1" applyAlignment="1">
      <alignment horizontal="center" vertical="top" wrapText="1"/>
    </xf>
    <xf numFmtId="0" fontId="32" fillId="103" borderId="5" xfId="333" applyFont="1" applyFill="1" applyBorder="1" applyAlignment="1">
      <alignment vertical="top" wrapText="1"/>
    </xf>
    <xf numFmtId="3" fontId="94" fillId="0" borderId="8" xfId="0" applyNumberFormat="1" applyFont="1" applyFill="1" applyBorder="1" applyAlignment="1">
      <alignment horizontal="center" vertical="top" wrapText="1"/>
    </xf>
    <xf numFmtId="167" fontId="94" fillId="0" borderId="8" xfId="51" applyNumberFormat="1" applyFont="1" applyFill="1" applyBorder="1" applyAlignment="1">
      <alignment horizontal="right" vertical="top"/>
    </xf>
    <xf numFmtId="9" fontId="9" fillId="0" borderId="8" xfId="138" applyNumberFormat="1" applyFont="1" applyFill="1" applyBorder="1" applyAlignment="1">
      <alignment horizontal="center" vertical="top"/>
    </xf>
    <xf numFmtId="9" fontId="9" fillId="103" borderId="43" xfId="333" applyNumberFormat="1" applyFont="1" applyFill="1" applyBorder="1" applyAlignment="1">
      <alignment horizontal="center" vertical="top" wrapText="1"/>
    </xf>
    <xf numFmtId="9" fontId="147" fillId="103" borderId="43" xfId="333" applyNumberFormat="1" applyFont="1" applyFill="1" applyBorder="1" applyAlignment="1">
      <alignment horizontal="center" vertical="top" wrapText="1"/>
    </xf>
    <xf numFmtId="0" fontId="28" fillId="0" borderId="0" xfId="0" applyFont="1" applyFill="1" applyBorder="1" applyAlignment="1">
      <alignment horizontal="center" vertical="center" wrapText="1"/>
    </xf>
    <xf numFmtId="0" fontId="14" fillId="0" borderId="0" xfId="0" applyFont="1" applyAlignment="1">
      <alignment horizontal="left"/>
    </xf>
    <xf numFmtId="0" fontId="54" fillId="0" borderId="75" xfId="445" applyFont="1" applyBorder="1" applyAlignment="1">
      <alignment horizontal="center" wrapText="1"/>
    </xf>
    <xf numFmtId="0" fontId="54" fillId="0" borderId="76" xfId="445" applyFont="1" applyFill="1" applyBorder="1" applyAlignment="1">
      <alignment horizontal="center" wrapText="1"/>
    </xf>
    <xf numFmtId="0" fontId="54" fillId="0" borderId="33" xfId="445" applyFont="1" applyFill="1" applyBorder="1" applyAlignment="1">
      <alignment horizontal="center" wrapText="1"/>
    </xf>
    <xf numFmtId="43" fontId="28" fillId="0" borderId="8" xfId="31" applyFont="1" applyFill="1" applyBorder="1" applyAlignment="1">
      <alignment horizontal="center" wrapText="1"/>
    </xf>
    <xf numFmtId="0" fontId="158" fillId="0" borderId="0" xfId="0" applyFont="1" applyAlignment="1">
      <alignment vertical="center"/>
    </xf>
    <xf numFmtId="44" fontId="14" fillId="0" borderId="8" xfId="51" applyFont="1" applyBorder="1" applyAlignment="1">
      <alignment horizontal="center" wrapText="1"/>
    </xf>
    <xf numFmtId="43" fontId="14" fillId="0" borderId="47" xfId="31" applyFont="1" applyBorder="1" applyAlignment="1">
      <alignment horizontal="center" wrapText="1"/>
    </xf>
    <xf numFmtId="167" fontId="9" fillId="0" borderId="8" xfId="51" applyNumberFormat="1" applyFont="1" applyFill="1" applyBorder="1" applyAlignment="1">
      <alignment horizontal="center" vertical="top" wrapText="1"/>
    </xf>
    <xf numFmtId="167" fontId="14" fillId="0" borderId="8" xfId="51" applyNumberFormat="1" applyFont="1" applyFill="1" applyBorder="1" applyProtection="1">
      <protection locked="0"/>
    </xf>
    <xf numFmtId="166" fontId="164" fillId="0" borderId="8" xfId="31" applyNumberFormat="1" applyFont="1" applyFill="1" applyBorder="1" applyAlignment="1"/>
    <xf numFmtId="166" fontId="164" fillId="0" borderId="8" xfId="31" applyNumberFormat="1" applyFont="1" applyFill="1" applyBorder="1"/>
    <xf numFmtId="166" fontId="164" fillId="0" borderId="8" xfId="31" applyNumberFormat="1" applyFont="1" applyFill="1" applyBorder="1" applyAlignment="1">
      <alignment vertical="top" wrapText="1"/>
    </xf>
    <xf numFmtId="9" fontId="164" fillId="0" borderId="47" xfId="332" applyNumberFormat="1" applyFont="1" applyFill="1" applyBorder="1" applyAlignment="1">
      <alignment horizontal="center" vertical="top" wrapText="1"/>
    </xf>
    <xf numFmtId="3" fontId="14" fillId="49" borderId="8" xfId="445" applyNumberFormat="1" applyFont="1" applyFill="1" applyBorder="1" applyAlignment="1">
      <alignment horizontal="right" vertical="center" wrapText="1"/>
    </xf>
    <xf numFmtId="166" fontId="9" fillId="0" borderId="8" xfId="31" applyNumberFormat="1" applyFont="1" applyBorder="1"/>
    <xf numFmtId="166" fontId="9" fillId="0" borderId="8" xfId="445" applyNumberFormat="1" applyFont="1" applyBorder="1"/>
    <xf numFmtId="6" fontId="9" fillId="0" borderId="47" xfId="445" applyNumberFormat="1" applyFont="1" applyFill="1" applyBorder="1" applyAlignment="1">
      <alignment horizontal="right" wrapText="1"/>
    </xf>
    <xf numFmtId="0" fontId="14" fillId="0" borderId="40" xfId="0" applyFont="1" applyFill="1" applyBorder="1" applyAlignment="1">
      <alignment horizontal="center" wrapText="1"/>
    </xf>
    <xf numFmtId="3" fontId="14" fillId="0" borderId="19" xfId="0" applyNumberFormat="1" applyFont="1" applyFill="1" applyBorder="1" applyAlignment="1">
      <alignment horizontal="center" wrapText="1"/>
    </xf>
    <xf numFmtId="2" fontId="14" fillId="0" borderId="19" xfId="0" applyNumberFormat="1" applyFont="1" applyFill="1" applyBorder="1" applyAlignment="1">
      <alignment horizontal="center" wrapText="1"/>
    </xf>
    <xf numFmtId="166" fontId="14" fillId="0" borderId="41" xfId="31" applyNumberFormat="1" applyFont="1" applyFill="1" applyBorder="1" applyAlignment="1">
      <alignment horizontal="center" wrapText="1"/>
    </xf>
    <xf numFmtId="0" fontId="28" fillId="0" borderId="0" xfId="0" applyFont="1" applyFill="1" applyBorder="1" applyAlignment="1">
      <alignment horizontal="center" vertical="center" wrapText="1"/>
    </xf>
    <xf numFmtId="0" fontId="0" fillId="0" borderId="0" xfId="0" applyAlignment="1">
      <alignment horizontal="center" vertical="center" wrapText="1"/>
    </xf>
    <xf numFmtId="0" fontId="14" fillId="0" borderId="0" xfId="0" applyFont="1" applyAlignment="1">
      <alignment horizontal="left"/>
    </xf>
    <xf numFmtId="0" fontId="32" fillId="49" borderId="8" xfId="333" applyFont="1" applyFill="1" applyBorder="1" applyAlignment="1">
      <alignment horizontal="center"/>
    </xf>
    <xf numFmtId="0" fontId="9" fillId="0" borderId="0" xfId="16359" applyFont="1" applyAlignment="1">
      <alignment vertical="top" wrapText="1"/>
    </xf>
    <xf numFmtId="0" fontId="28" fillId="0" borderId="0" xfId="0" applyFont="1" applyFill="1" applyBorder="1" applyAlignment="1">
      <alignment horizontal="center" vertical="center"/>
    </xf>
    <xf numFmtId="0" fontId="28" fillId="0" borderId="8" xfId="0" applyFont="1" applyFill="1" applyBorder="1" applyAlignment="1">
      <alignment horizontal="center" vertical="center" wrapText="1"/>
    </xf>
    <xf numFmtId="0" fontId="28" fillId="0" borderId="8" xfId="0" applyFont="1" applyFill="1" applyBorder="1" applyAlignment="1">
      <alignment horizontal="center" vertical="center"/>
    </xf>
    <xf numFmtId="0" fontId="32" fillId="0" borderId="8" xfId="0" applyFont="1" applyBorder="1" applyAlignment="1">
      <alignment horizontal="center" wrapText="1"/>
    </xf>
    <xf numFmtId="0" fontId="9" fillId="0" borderId="0" xfId="16359" applyFont="1" applyAlignment="1">
      <alignment horizontal="left"/>
    </xf>
    <xf numFmtId="0" fontId="9" fillId="0" borderId="0" xfId="16359" applyFont="1" applyAlignment="1">
      <alignment horizontal="left" wrapText="1"/>
    </xf>
    <xf numFmtId="0" fontId="152" fillId="0" borderId="0" xfId="16359" applyFont="1" applyAlignment="1">
      <alignment horizontal="left" wrapText="1"/>
    </xf>
    <xf numFmtId="0" fontId="28" fillId="0" borderId="34" xfId="0" applyFont="1" applyBorder="1" applyAlignment="1">
      <alignment horizontal="center" vertical="center" wrapText="1"/>
    </xf>
    <xf numFmtId="0" fontId="28" fillId="0" borderId="68" xfId="0" applyFont="1" applyBorder="1" applyAlignment="1">
      <alignment horizontal="center" vertical="center" wrapText="1"/>
    </xf>
    <xf numFmtId="0" fontId="28" fillId="0" borderId="69" xfId="0" applyFont="1" applyBorder="1" applyAlignment="1">
      <alignment horizontal="center" vertical="center" wrapText="1"/>
    </xf>
    <xf numFmtId="0" fontId="14" fillId="0" borderId="43" xfId="0" applyFont="1" applyBorder="1" applyAlignment="1">
      <alignment horizontal="center" vertical="top" wrapText="1"/>
    </xf>
    <xf numFmtId="0" fontId="14" fillId="0" borderId="5" xfId="0" applyFont="1" applyBorder="1" applyAlignment="1">
      <alignment horizontal="center" vertical="top" wrapText="1"/>
    </xf>
    <xf numFmtId="0" fontId="14" fillId="0" borderId="63" xfId="0" applyFont="1" applyBorder="1" applyAlignment="1">
      <alignment horizontal="center" vertical="top" wrapText="1"/>
    </xf>
    <xf numFmtId="0" fontId="14" fillId="0" borderId="50" xfId="0" applyFont="1" applyBorder="1" applyAlignment="1">
      <alignment horizontal="center" vertical="top" wrapText="1"/>
    </xf>
    <xf numFmtId="167" fontId="14" fillId="0" borderId="43" xfId="51" applyNumberFormat="1" applyFont="1" applyBorder="1" applyAlignment="1">
      <alignment horizontal="center" vertical="top" wrapText="1"/>
    </xf>
    <xf numFmtId="167" fontId="14" fillId="0" borderId="5" xfId="51" applyNumberFormat="1" applyFont="1" applyBorder="1" applyAlignment="1">
      <alignment horizontal="center" vertical="top" wrapText="1"/>
    </xf>
    <xf numFmtId="167" fontId="14" fillId="0" borderId="63" xfId="51" applyNumberFormat="1" applyFont="1" applyBorder="1" applyAlignment="1">
      <alignment horizontal="center" vertical="top" wrapText="1"/>
    </xf>
    <xf numFmtId="0" fontId="14" fillId="0" borderId="0" xfId="0" applyFont="1" applyAlignment="1">
      <alignment horizontal="left" vertical="top" wrapText="1"/>
    </xf>
    <xf numFmtId="0" fontId="14" fillId="0" borderId="0" xfId="0" applyFont="1" applyFill="1" applyAlignment="1">
      <alignment horizontal="left"/>
    </xf>
    <xf numFmtId="0" fontId="28" fillId="0" borderId="67" xfId="445" applyFont="1" applyFill="1" applyBorder="1" applyAlignment="1">
      <alignment horizontal="center" vertical="center" wrapText="1"/>
    </xf>
    <xf numFmtId="0" fontId="14" fillId="0" borderId="56" xfId="134" applyFont="1" applyFill="1" applyBorder="1" applyAlignment="1">
      <alignment horizontal="center" vertical="top" wrapText="1"/>
    </xf>
    <xf numFmtId="0" fontId="14" fillId="0" borderId="68" xfId="134" applyFont="1" applyFill="1" applyBorder="1" applyAlignment="1">
      <alignment horizontal="center" vertical="top" wrapText="1"/>
    </xf>
    <xf numFmtId="0" fontId="14" fillId="0" borderId="36" xfId="134" applyFont="1" applyFill="1" applyBorder="1" applyAlignment="1">
      <alignment horizontal="center" vertical="top" wrapText="1"/>
    </xf>
    <xf numFmtId="0" fontId="28" fillId="0" borderId="26" xfId="445" applyFont="1" applyFill="1" applyBorder="1" applyAlignment="1">
      <alignment horizontal="center" vertical="center" wrapText="1"/>
    </xf>
    <xf numFmtId="0" fontId="14" fillId="0" borderId="35" xfId="445" applyFont="1" applyBorder="1" applyAlignment="1">
      <alignment horizontal="center" vertical="center"/>
    </xf>
    <xf numFmtId="0" fontId="14" fillId="0" borderId="27" xfId="445" applyFont="1" applyBorder="1" applyAlignment="1">
      <alignment horizontal="center" vertical="center"/>
    </xf>
    <xf numFmtId="0" fontId="14" fillId="0" borderId="0" xfId="445" applyFont="1" applyFill="1" applyAlignment="1">
      <alignment horizontal="left" wrapText="1"/>
    </xf>
    <xf numFmtId="0" fontId="28" fillId="49" borderId="8" xfId="445" applyFont="1" applyFill="1" applyBorder="1" applyAlignment="1">
      <alignment horizontal="center" wrapText="1"/>
    </xf>
    <xf numFmtId="0" fontId="32" fillId="49" borderId="8" xfId="445" applyFont="1" applyFill="1" applyBorder="1" applyAlignment="1">
      <alignment horizontal="center" wrapText="1"/>
    </xf>
    <xf numFmtId="0" fontId="28" fillId="0" borderId="0" xfId="26981" applyFont="1" applyBorder="1" applyAlignment="1">
      <alignment horizontal="center" vertical="center" wrapText="1"/>
    </xf>
    <xf numFmtId="0" fontId="28" fillId="0" borderId="8" xfId="26981" applyFont="1" applyBorder="1" applyAlignment="1">
      <alignment horizontal="center" wrapText="1"/>
    </xf>
    <xf numFmtId="0" fontId="28" fillId="0" borderId="8" xfId="26981" applyFont="1" applyFill="1" applyBorder="1" applyAlignment="1">
      <alignment horizontal="center" wrapText="1"/>
    </xf>
    <xf numFmtId="0" fontId="28" fillId="0" borderId="8" xfId="26981" applyFont="1" applyBorder="1" applyAlignment="1">
      <alignment horizontal="center"/>
    </xf>
    <xf numFmtId="0" fontId="28" fillId="39" borderId="8" xfId="26981" applyFont="1" applyFill="1" applyBorder="1" applyAlignment="1">
      <alignment horizontal="center" wrapText="1"/>
    </xf>
    <xf numFmtId="44" fontId="9" fillId="0" borderId="8" xfId="51" applyFont="1" applyFill="1" applyBorder="1" applyAlignment="1">
      <alignment horizontal="center" wrapText="1"/>
    </xf>
    <xf numFmtId="0" fontId="28" fillId="0" borderId="0" xfId="0" applyFont="1" applyAlignment="1">
      <alignment horizontal="center" vertical="center" wrapText="1"/>
    </xf>
    <xf numFmtId="166" fontId="9" fillId="0" borderId="8" xfId="31" applyNumberFormat="1" applyFont="1" applyFill="1" applyBorder="1" applyAlignment="1">
      <alignment horizontal="center" wrapText="1"/>
    </xf>
    <xf numFmtId="167" fontId="9" fillId="0" borderId="8" xfId="51" applyNumberFormat="1" applyFont="1" applyFill="1" applyBorder="1" applyAlignment="1">
      <alignment horizontal="center" wrapText="1"/>
    </xf>
    <xf numFmtId="166" fontId="32" fillId="0" borderId="43" xfId="31" applyNumberFormat="1" applyFont="1" applyFill="1" applyBorder="1" applyAlignment="1">
      <alignment horizontal="center" wrapText="1"/>
    </xf>
    <xf numFmtId="166" fontId="32" fillId="0" borderId="5" xfId="31" applyNumberFormat="1" applyFont="1" applyFill="1" applyBorder="1" applyAlignment="1">
      <alignment horizontal="center" wrapText="1"/>
    </xf>
    <xf numFmtId="166" fontId="32" fillId="0" borderId="50" xfId="31" applyNumberFormat="1" applyFont="1" applyFill="1" applyBorder="1" applyAlignment="1">
      <alignment horizontal="center" wrapText="1"/>
    </xf>
    <xf numFmtId="0" fontId="28" fillId="0" borderId="8" xfId="0" applyFont="1" applyBorder="1" applyAlignment="1">
      <alignment horizontal="center" vertical="center" wrapText="1"/>
    </xf>
    <xf numFmtId="0" fontId="0" fillId="0" borderId="0" xfId="0" applyFill="1" applyBorder="1" applyAlignment="1">
      <alignment wrapText="1"/>
    </xf>
    <xf numFmtId="0" fontId="80" fillId="0" borderId="0" xfId="333" applyFont="1" applyFill="1" applyAlignment="1">
      <alignment horizontal="left" vertical="center" wrapText="1"/>
    </xf>
    <xf numFmtId="0" fontId="80" fillId="0" borderId="0" xfId="333" applyFont="1" applyFill="1" applyAlignment="1">
      <alignment horizontal="left" vertical="top" wrapText="1"/>
    </xf>
    <xf numFmtId="0" fontId="28" fillId="0" borderId="49" xfId="445" applyFont="1" applyFill="1" applyBorder="1" applyAlignment="1">
      <alignment horizontal="center" vertical="center" wrapText="1"/>
    </xf>
    <xf numFmtId="0" fontId="32" fillId="0" borderId="43" xfId="445" applyFont="1" applyFill="1" applyBorder="1" applyAlignment="1">
      <alignment horizontal="center" vertical="center"/>
    </xf>
    <xf numFmtId="0" fontId="32" fillId="0" borderId="5" xfId="445" applyFont="1" applyFill="1" applyBorder="1" applyAlignment="1">
      <alignment horizontal="center" vertical="center"/>
    </xf>
    <xf numFmtId="0" fontId="32" fillId="0" borderId="50" xfId="445" applyFont="1" applyFill="1" applyBorder="1" applyAlignment="1">
      <alignment horizontal="center" vertical="center"/>
    </xf>
    <xf numFmtId="0" fontId="59" fillId="0" borderId="0" xfId="445" applyFont="1" applyAlignment="1">
      <alignment horizontal="left"/>
    </xf>
    <xf numFmtId="0" fontId="28" fillId="0" borderId="0" xfId="445" applyFont="1" applyBorder="1" applyAlignment="1">
      <alignment horizontal="center" vertical="center" wrapText="1"/>
    </xf>
    <xf numFmtId="0" fontId="14" fillId="0" borderId="0" xfId="445" applyFont="1" applyAlignment="1">
      <alignment horizontal="left"/>
    </xf>
    <xf numFmtId="0" fontId="14" fillId="0" borderId="0" xfId="445" applyFont="1" applyAlignment="1">
      <alignment horizontal="left" vertical="top" wrapText="1"/>
    </xf>
    <xf numFmtId="0" fontId="28" fillId="0" borderId="43" xfId="445" applyFont="1" applyBorder="1" applyAlignment="1">
      <alignment horizontal="center" vertical="center" wrapText="1"/>
    </xf>
    <xf numFmtId="0" fontId="28" fillId="0" borderId="5" xfId="445" applyFont="1" applyBorder="1" applyAlignment="1">
      <alignment horizontal="center" vertical="center" wrapText="1"/>
    </xf>
    <xf numFmtId="0" fontId="28" fillId="0" borderId="50" xfId="445" applyFont="1" applyBorder="1" applyAlignment="1">
      <alignment horizontal="center" vertical="center" wrapText="1"/>
    </xf>
    <xf numFmtId="0" fontId="9" fillId="49" borderId="0" xfId="445" applyFont="1" applyFill="1" applyAlignment="1">
      <alignment horizontal="left" wrapText="1"/>
    </xf>
    <xf numFmtId="0" fontId="9" fillId="49" borderId="0" xfId="445" applyFont="1" applyFill="1" applyAlignment="1">
      <alignment wrapText="1"/>
    </xf>
    <xf numFmtId="0" fontId="14" fillId="0" borderId="0" xfId="445" applyFont="1" applyFill="1" applyBorder="1" applyAlignment="1">
      <alignment horizontal="justify" wrapText="1"/>
    </xf>
    <xf numFmtId="0" fontId="14" fillId="0" borderId="0" xfId="445" applyFont="1" applyAlignment="1">
      <alignment wrapText="1"/>
    </xf>
    <xf numFmtId="0" fontId="28" fillId="0" borderId="49" xfId="445" applyFont="1" applyBorder="1" applyAlignment="1" applyProtection="1">
      <alignment horizontal="center" vertical="center" wrapText="1"/>
      <protection locked="0"/>
    </xf>
    <xf numFmtId="0" fontId="59" fillId="0" borderId="0" xfId="445" applyFont="1" applyBorder="1" applyAlignment="1">
      <alignment horizontal="left"/>
    </xf>
    <xf numFmtId="0" fontId="28" fillId="0" borderId="0" xfId="445" applyFont="1" applyFill="1" applyAlignment="1">
      <alignment horizontal="center" vertical="center" wrapText="1"/>
    </xf>
    <xf numFmtId="0" fontId="54" fillId="0" borderId="22" xfId="445" applyFont="1" applyFill="1" applyBorder="1" applyAlignment="1">
      <alignment horizontal="center" wrapText="1"/>
    </xf>
    <xf numFmtId="0" fontId="54" fillId="0" borderId="23" xfId="445" applyFont="1" applyFill="1" applyBorder="1" applyAlignment="1">
      <alignment horizontal="center" wrapText="1"/>
    </xf>
    <xf numFmtId="0" fontId="54" fillId="0" borderId="78" xfId="445" applyFont="1" applyFill="1" applyBorder="1" applyAlignment="1">
      <alignment horizontal="center" wrapText="1"/>
    </xf>
    <xf numFmtId="0" fontId="54" fillId="0" borderId="84" xfId="445" applyFont="1" applyFill="1" applyBorder="1" applyAlignment="1">
      <alignment horizontal="center" wrapText="1"/>
    </xf>
    <xf numFmtId="0" fontId="54" fillId="0" borderId="37" xfId="445" applyFont="1" applyFill="1" applyBorder="1" applyAlignment="1">
      <alignment horizontal="center" wrapText="1"/>
    </xf>
    <xf numFmtId="0" fontId="54" fillId="0" borderId="49" xfId="445" applyFont="1" applyFill="1" applyBorder="1" applyAlignment="1">
      <alignment horizontal="center" wrapText="1"/>
    </xf>
    <xf numFmtId="0" fontId="54" fillId="0" borderId="85" xfId="445" applyFont="1" applyFill="1" applyBorder="1" applyAlignment="1">
      <alignment horizontal="center" wrapText="1"/>
    </xf>
    <xf numFmtId="0" fontId="54" fillId="0" borderId="53" xfId="445" applyFont="1" applyBorder="1" applyAlignment="1">
      <alignment horizontal="center" wrapText="1"/>
    </xf>
    <xf numFmtId="0" fontId="54" fillId="0" borderId="75" xfId="445" applyFont="1" applyBorder="1" applyAlignment="1">
      <alignment horizontal="center" wrapText="1"/>
    </xf>
    <xf numFmtId="0" fontId="54" fillId="0" borderId="71" xfId="445" applyFont="1" applyBorder="1" applyAlignment="1">
      <alignment horizontal="center" wrapText="1"/>
    </xf>
    <xf numFmtId="0" fontId="54" fillId="0" borderId="52" xfId="445" applyFont="1" applyFill="1" applyBorder="1" applyAlignment="1">
      <alignment horizontal="center" wrapText="1"/>
    </xf>
    <xf numFmtId="0" fontId="54" fillId="0" borderId="51" xfId="445" applyFont="1" applyFill="1" applyBorder="1" applyAlignment="1">
      <alignment horizontal="center" wrapText="1"/>
    </xf>
    <xf numFmtId="0" fontId="54" fillId="0" borderId="21" xfId="445" applyFont="1" applyBorder="1" applyAlignment="1">
      <alignment horizontal="center" wrapText="1"/>
    </xf>
    <xf numFmtId="0" fontId="54" fillId="0" borderId="59" xfId="445" applyFont="1" applyFill="1" applyBorder="1" applyAlignment="1">
      <alignment horizontal="center" wrapText="1"/>
    </xf>
    <xf numFmtId="0" fontId="54" fillId="0" borderId="57" xfId="445" applyFont="1" applyFill="1" applyBorder="1" applyAlignment="1">
      <alignment horizontal="center" wrapText="1"/>
    </xf>
    <xf numFmtId="0" fontId="54" fillId="0" borderId="76" xfId="445" applyFont="1" applyFill="1" applyBorder="1" applyAlignment="1">
      <alignment horizontal="center" wrapText="1"/>
    </xf>
    <xf numFmtId="0" fontId="54" fillId="0" borderId="62" xfId="445" applyFont="1" applyBorder="1" applyAlignment="1">
      <alignment horizontal="center" wrapText="1"/>
    </xf>
    <xf numFmtId="0" fontId="54" fillId="0" borderId="32" xfId="445" applyFont="1" applyBorder="1" applyAlignment="1">
      <alignment horizontal="center" wrapText="1"/>
    </xf>
    <xf numFmtId="0" fontId="54" fillId="0" borderId="38" xfId="445" applyFont="1" applyBorder="1" applyAlignment="1">
      <alignment horizontal="center" wrapText="1"/>
    </xf>
    <xf numFmtId="0" fontId="54" fillId="0" borderId="74" xfId="445" applyFont="1" applyFill="1" applyBorder="1" applyAlignment="1">
      <alignment horizontal="center" wrapText="1"/>
    </xf>
    <xf numFmtId="0" fontId="54" fillId="0" borderId="62" xfId="445" applyFont="1" applyFill="1" applyBorder="1" applyAlignment="1">
      <alignment horizontal="center" wrapText="1"/>
    </xf>
    <xf numFmtId="0" fontId="54" fillId="0" borderId="24" xfId="445" applyFont="1" applyFill="1" applyBorder="1" applyAlignment="1">
      <alignment horizontal="center" wrapText="1"/>
    </xf>
    <xf numFmtId="0" fontId="54" fillId="0" borderId="25" xfId="445" applyFont="1" applyFill="1" applyBorder="1" applyAlignment="1">
      <alignment horizontal="center" wrapText="1"/>
    </xf>
    <xf numFmtId="0" fontId="54" fillId="0" borderId="32" xfId="445" applyFont="1" applyFill="1" applyBorder="1" applyAlignment="1">
      <alignment horizontal="center" wrapText="1"/>
    </xf>
    <xf numFmtId="0" fontId="54" fillId="0" borderId="0" xfId="445" applyFont="1" applyFill="1" applyBorder="1" applyAlignment="1">
      <alignment horizontal="center" wrapText="1"/>
    </xf>
    <xf numFmtId="0" fontId="54" fillId="0" borderId="33" xfId="445" applyFont="1" applyFill="1" applyBorder="1" applyAlignment="1">
      <alignment horizontal="center" wrapText="1"/>
    </xf>
    <xf numFmtId="0" fontId="54" fillId="0" borderId="25" xfId="445" applyFont="1" applyBorder="1" applyAlignment="1">
      <alignment horizontal="center" wrapText="1"/>
    </xf>
    <xf numFmtId="0" fontId="54" fillId="0" borderId="33" xfId="445" applyFont="1" applyBorder="1" applyAlignment="1">
      <alignment horizontal="center" wrapText="1"/>
    </xf>
    <xf numFmtId="0" fontId="54" fillId="0" borderId="73" xfId="445" applyFont="1" applyBorder="1" applyAlignment="1">
      <alignment horizontal="center" wrapText="1"/>
    </xf>
    <xf numFmtId="0" fontId="28" fillId="0" borderId="49" xfId="26978" applyFont="1" applyFill="1" applyBorder="1" applyAlignment="1">
      <alignment horizontal="center" vertical="center" wrapText="1"/>
    </xf>
    <xf numFmtId="0" fontId="59" fillId="0" borderId="87" xfId="26978" applyFont="1" applyFill="1" applyBorder="1" applyAlignment="1">
      <alignment horizontal="left" wrapText="1"/>
    </xf>
    <xf numFmtId="0" fontId="28" fillId="0" borderId="49" xfId="0" applyFont="1" applyBorder="1" applyAlignment="1">
      <alignment horizontal="center" vertical="center" wrapText="1"/>
    </xf>
    <xf numFmtId="0" fontId="14" fillId="0" borderId="0" xfId="0" quotePrefix="1" applyFont="1" applyAlignment="1">
      <alignment horizontal="left" vertical="top" wrapText="1"/>
    </xf>
    <xf numFmtId="0" fontId="165" fillId="0" borderId="0" xfId="0" applyFont="1" applyFill="1" applyBorder="1" applyAlignment="1">
      <alignment wrapText="1"/>
    </xf>
    <xf numFmtId="0" fontId="59" fillId="0" borderId="0" xfId="0" applyFont="1" applyAlignment="1"/>
    <xf numFmtId="0" fontId="14" fillId="0" borderId="0" xfId="0" applyFont="1" applyFill="1" applyAlignment="1">
      <alignment horizontal="left" wrapText="1"/>
    </xf>
    <xf numFmtId="0" fontId="30" fillId="0" borderId="39" xfId="0" applyFont="1" applyFill="1" applyBorder="1" applyAlignment="1">
      <alignment horizontal="center"/>
    </xf>
    <xf numFmtId="0" fontId="14" fillId="0" borderId="4" xfId="0" applyFont="1" applyFill="1" applyBorder="1" applyAlignment="1">
      <alignment horizontal="center"/>
    </xf>
    <xf numFmtId="0" fontId="14" fillId="0" borderId="18" xfId="0" applyFont="1" applyFill="1" applyBorder="1" applyAlignment="1">
      <alignment horizontal="center"/>
    </xf>
    <xf numFmtId="0" fontId="28" fillId="0" borderId="0" xfId="0" applyFont="1" applyFill="1" applyAlignment="1">
      <alignment horizontal="center" vertical="center" wrapText="1"/>
    </xf>
    <xf numFmtId="0" fontId="28" fillId="0" borderId="0" xfId="0" applyFont="1" applyFill="1" applyAlignment="1">
      <alignment horizontal="center" vertical="center"/>
    </xf>
    <xf numFmtId="0" fontId="28" fillId="0" borderId="67" xfId="0" applyFont="1" applyFill="1" applyBorder="1" applyAlignment="1">
      <alignment horizontal="center" vertical="top"/>
    </xf>
    <xf numFmtId="0" fontId="28" fillId="0" borderId="39" xfId="0" applyFont="1" applyFill="1" applyBorder="1" applyAlignment="1">
      <alignment horizontal="center"/>
    </xf>
    <xf numFmtId="0" fontId="14" fillId="0" borderId="4" xfId="0" applyFont="1" applyFill="1" applyBorder="1" applyAlignment="1"/>
    <xf numFmtId="0" fontId="14" fillId="0" borderId="18" xfId="0" applyFont="1" applyFill="1" applyBorder="1" applyAlignment="1"/>
    <xf numFmtId="0" fontId="9" fillId="0" borderId="0" xfId="445" applyAlignment="1">
      <alignment horizontal="left" wrapText="1"/>
    </xf>
    <xf numFmtId="0" fontId="9" fillId="0" borderId="0" xfId="333" applyFont="1" applyFill="1" applyBorder="1" applyAlignment="1" applyProtection="1">
      <alignment horizontal="left" vertical="top" wrapText="1"/>
      <protection locked="0"/>
    </xf>
    <xf numFmtId="0" fontId="28" fillId="0" borderId="42" xfId="445" applyFont="1" applyFill="1" applyBorder="1" applyAlignment="1">
      <alignment horizontal="center" vertical="center" wrapText="1"/>
    </xf>
    <xf numFmtId="0" fontId="28" fillId="0" borderId="0" xfId="445" applyFont="1" applyFill="1" applyBorder="1" applyAlignment="1">
      <alignment horizontal="center" vertical="center" wrapText="1"/>
    </xf>
    <xf numFmtId="0" fontId="28" fillId="0" borderId="45" xfId="445" applyFont="1" applyFill="1" applyBorder="1" applyAlignment="1">
      <alignment horizontal="center" vertical="center" wrapText="1"/>
    </xf>
    <xf numFmtId="0" fontId="28" fillId="0" borderId="8" xfId="445" applyFont="1" applyFill="1" applyBorder="1" applyAlignment="1">
      <alignment horizontal="center" wrapText="1"/>
    </xf>
    <xf numFmtId="43" fontId="28" fillId="0" borderId="43" xfId="31" applyFont="1" applyFill="1" applyBorder="1" applyAlignment="1">
      <alignment horizontal="center" wrapText="1"/>
    </xf>
    <xf numFmtId="43" fontId="28" fillId="0" borderId="5" xfId="31" applyFont="1" applyFill="1" applyBorder="1" applyAlignment="1">
      <alignment horizontal="center" wrapText="1"/>
    </xf>
    <xf numFmtId="43" fontId="28" fillId="0" borderId="50" xfId="31" applyFont="1" applyFill="1" applyBorder="1" applyAlignment="1">
      <alignment horizontal="center" wrapText="1"/>
    </xf>
    <xf numFmtId="43" fontId="28" fillId="0" borderId="8" xfId="31" applyFont="1" applyFill="1" applyBorder="1" applyAlignment="1">
      <alignment horizontal="center" wrapText="1"/>
    </xf>
    <xf numFmtId="164" fontId="28" fillId="0" borderId="8" xfId="31" applyNumberFormat="1" applyFont="1" applyFill="1" applyBorder="1" applyAlignment="1">
      <alignment horizontal="center" wrapText="1"/>
    </xf>
    <xf numFmtId="0" fontId="9" fillId="0" borderId="0" xfId="445" applyFont="1" applyAlignment="1">
      <alignment horizontal="left"/>
    </xf>
    <xf numFmtId="0" fontId="11" fillId="0" borderId="49" xfId="445" applyFont="1" applyBorder="1" applyAlignment="1">
      <alignment horizontal="center" vertical="center" wrapText="1"/>
    </xf>
    <xf numFmtId="0" fontId="11" fillId="0" borderId="0" xfId="445" applyFont="1" applyBorder="1" applyAlignment="1">
      <alignment horizontal="center" vertical="center" wrapText="1"/>
    </xf>
    <xf numFmtId="0" fontId="11" fillId="0" borderId="20" xfId="445" applyFont="1" applyBorder="1" applyAlignment="1">
      <alignment horizontal="center" vertical="center" wrapText="1"/>
    </xf>
    <xf numFmtId="0" fontId="32" fillId="0" borderId="26" xfId="445" applyFont="1" applyFill="1" applyBorder="1" applyAlignment="1">
      <alignment horizontal="center" wrapText="1"/>
    </xf>
    <xf numFmtId="0" fontId="32" fillId="0" borderId="35" xfId="445" applyFont="1" applyFill="1" applyBorder="1" applyAlignment="1">
      <alignment horizontal="center" wrapText="1"/>
    </xf>
    <xf numFmtId="0" fontId="32" fillId="0" borderId="27" xfId="445" applyFont="1" applyFill="1" applyBorder="1" applyAlignment="1">
      <alignment horizontal="center" wrapText="1"/>
    </xf>
    <xf numFmtId="0" fontId="32" fillId="0" borderId="8" xfId="445" applyFont="1" applyFill="1" applyBorder="1" applyAlignment="1">
      <alignment horizontal="center" wrapText="1"/>
    </xf>
    <xf numFmtId="0" fontId="32" fillId="0" borderId="43" xfId="445" applyFont="1" applyBorder="1" applyAlignment="1">
      <alignment horizontal="center" wrapText="1"/>
    </xf>
    <xf numFmtId="0" fontId="9" fillId="0" borderId="43" xfId="445" applyBorder="1" applyAlignment="1">
      <alignment horizontal="center" wrapText="1"/>
    </xf>
    <xf numFmtId="0" fontId="32" fillId="0" borderId="50" xfId="445" applyFont="1" applyBorder="1" applyAlignment="1">
      <alignment horizontal="center" wrapText="1"/>
    </xf>
    <xf numFmtId="0" fontId="32" fillId="0" borderId="8" xfId="445" applyFont="1" applyBorder="1" applyAlignment="1">
      <alignment horizontal="center" wrapText="1"/>
    </xf>
    <xf numFmtId="0" fontId="11" fillId="0" borderId="39" xfId="330" applyFont="1" applyFill="1" applyBorder="1" applyAlignment="1">
      <alignment horizontal="center" vertical="center" wrapText="1"/>
    </xf>
    <xf numFmtId="0" fontId="11" fillId="0" borderId="4" xfId="330" applyFont="1" applyFill="1" applyBorder="1" applyAlignment="1">
      <alignment horizontal="center" vertical="center"/>
    </xf>
    <xf numFmtId="0" fontId="11" fillId="0" borderId="61" xfId="330" applyFont="1" applyFill="1" applyBorder="1" applyAlignment="1">
      <alignment horizontal="center" vertical="center"/>
    </xf>
    <xf numFmtId="0" fontId="32" fillId="49" borderId="62" xfId="330" applyFont="1" applyFill="1" applyBorder="1" applyAlignment="1">
      <alignment horizontal="center"/>
    </xf>
    <xf numFmtId="0" fontId="32" fillId="49" borderId="32" xfId="330" applyFont="1" applyFill="1" applyBorder="1" applyAlignment="1">
      <alignment horizontal="center"/>
    </xf>
    <xf numFmtId="0" fontId="32" fillId="49" borderId="38" xfId="330" applyFont="1" applyFill="1" applyBorder="1" applyAlignment="1">
      <alignment horizontal="center"/>
    </xf>
    <xf numFmtId="0" fontId="32" fillId="49" borderId="62" xfId="330" applyFont="1" applyFill="1" applyBorder="1" applyAlignment="1">
      <alignment horizontal="center" wrapText="1"/>
    </xf>
    <xf numFmtId="0" fontId="32" fillId="49" borderId="24" xfId="330" applyFont="1" applyFill="1" applyBorder="1" applyAlignment="1">
      <alignment horizontal="center" wrapText="1"/>
    </xf>
    <xf numFmtId="0" fontId="32" fillId="49" borderId="25" xfId="330" applyFont="1" applyFill="1" applyBorder="1" applyAlignment="1">
      <alignment horizontal="center" wrapText="1"/>
    </xf>
    <xf numFmtId="0" fontId="32" fillId="49" borderId="39" xfId="330" applyFont="1" applyFill="1" applyBorder="1" applyAlignment="1">
      <alignment horizontal="center" wrapText="1"/>
    </xf>
    <xf numFmtId="0" fontId="32" fillId="49" borderId="4" xfId="330" applyFont="1" applyFill="1" applyBorder="1" applyAlignment="1">
      <alignment horizontal="center" wrapText="1"/>
    </xf>
    <xf numFmtId="0" fontId="32" fillId="49" borderId="61" xfId="330" applyFont="1" applyFill="1" applyBorder="1" applyAlignment="1">
      <alignment horizontal="center" wrapText="1"/>
    </xf>
    <xf numFmtId="0" fontId="32" fillId="49" borderId="40" xfId="133" applyFont="1" applyFill="1" applyBorder="1" applyAlignment="1">
      <alignment horizontal="center" wrapText="1"/>
    </xf>
    <xf numFmtId="0" fontId="32" fillId="49" borderId="41" xfId="133" applyFont="1" applyFill="1" applyBorder="1" applyAlignment="1">
      <alignment horizontal="center" wrapText="1"/>
    </xf>
    <xf numFmtId="0" fontId="32" fillId="49" borderId="82" xfId="330" applyFont="1" applyFill="1" applyBorder="1" applyAlignment="1">
      <alignment horizontal="center" wrapText="1"/>
    </xf>
    <xf numFmtId="0" fontId="32" fillId="49" borderId="45" xfId="330" applyFont="1" applyFill="1" applyBorder="1" applyAlignment="1">
      <alignment horizontal="center" wrapText="1"/>
    </xf>
    <xf numFmtId="0" fontId="32" fillId="49" borderId="83" xfId="330" applyFont="1" applyFill="1" applyBorder="1" applyAlignment="1">
      <alignment horizontal="center" wrapText="1"/>
    </xf>
    <xf numFmtId="0" fontId="32" fillId="49" borderId="53" xfId="330" applyFont="1" applyFill="1" applyBorder="1" applyAlignment="1">
      <alignment horizontal="center" wrapText="1"/>
    </xf>
    <xf numFmtId="0" fontId="32" fillId="49" borderId="75" xfId="330" applyFont="1" applyFill="1" applyBorder="1" applyAlignment="1">
      <alignment horizontal="center" wrapText="1"/>
    </xf>
    <xf numFmtId="0" fontId="32" fillId="49" borderId="71" xfId="330" applyFont="1" applyFill="1" applyBorder="1" applyAlignment="1">
      <alignment horizontal="center" wrapText="1"/>
    </xf>
    <xf numFmtId="0" fontId="32" fillId="49" borderId="59" xfId="133" applyFont="1" applyFill="1" applyBorder="1" applyAlignment="1">
      <alignment horizontal="center" wrapText="1"/>
    </xf>
    <xf numFmtId="0" fontId="32" fillId="49" borderId="70" xfId="133" applyFont="1" applyFill="1" applyBorder="1" applyAlignment="1">
      <alignment horizontal="center" wrapText="1"/>
    </xf>
    <xf numFmtId="0" fontId="32" fillId="49" borderId="59" xfId="330" applyFont="1" applyFill="1" applyBorder="1" applyAlignment="1">
      <alignment horizontal="center" wrapText="1"/>
    </xf>
    <xf numFmtId="0" fontId="32" fillId="49" borderId="74" xfId="330" applyFont="1" applyFill="1" applyBorder="1" applyAlignment="1">
      <alignment horizontal="center" wrapText="1"/>
    </xf>
    <xf numFmtId="0" fontId="32" fillId="49" borderId="70" xfId="330" applyFont="1" applyFill="1" applyBorder="1" applyAlignment="1">
      <alignment horizontal="center" wrapText="1"/>
    </xf>
    <xf numFmtId="0" fontId="32" fillId="49" borderId="35" xfId="330" applyFont="1" applyFill="1" applyBorder="1" applyAlignment="1">
      <alignment horizontal="center" wrapText="1"/>
    </xf>
    <xf numFmtId="0" fontId="32" fillId="49" borderId="48" xfId="330" applyFont="1" applyFill="1" applyBorder="1" applyAlignment="1">
      <alignment horizontal="center" wrapText="1"/>
    </xf>
    <xf numFmtId="0" fontId="32" fillId="49" borderId="73" xfId="330" applyFont="1" applyFill="1" applyBorder="1" applyAlignment="1">
      <alignment horizontal="center" wrapText="1"/>
    </xf>
    <xf numFmtId="0" fontId="32" fillId="49" borderId="52" xfId="133" applyFont="1" applyFill="1" applyBorder="1" applyAlignment="1">
      <alignment horizontal="center" wrapText="1"/>
    </xf>
    <xf numFmtId="0" fontId="32" fillId="49" borderId="72" xfId="133" applyFont="1" applyFill="1" applyBorder="1" applyAlignment="1">
      <alignment horizontal="center" wrapText="1"/>
    </xf>
    <xf numFmtId="0" fontId="32" fillId="49" borderId="67" xfId="330" applyFont="1" applyFill="1" applyBorder="1" applyAlignment="1">
      <alignment horizontal="center" wrapText="1"/>
    </xf>
    <xf numFmtId="0" fontId="32" fillId="49" borderId="26" xfId="330" applyFont="1" applyFill="1" applyBorder="1" applyAlignment="1">
      <alignment horizontal="center" wrapText="1"/>
    </xf>
    <xf numFmtId="0" fontId="32" fillId="49" borderId="27" xfId="330" applyFont="1" applyFill="1" applyBorder="1" applyAlignment="1">
      <alignment horizontal="center" wrapText="1"/>
    </xf>
    <xf numFmtId="0" fontId="32" fillId="49" borderId="36" xfId="330" applyFont="1" applyFill="1" applyBorder="1" applyAlignment="1">
      <alignment horizontal="center" wrapText="1"/>
    </xf>
    <xf numFmtId="0" fontId="32" fillId="49" borderId="60" xfId="330" applyFont="1" applyFill="1" applyBorder="1" applyAlignment="1">
      <alignment horizontal="center" wrapText="1"/>
    </xf>
    <xf numFmtId="0" fontId="17" fillId="0" borderId="0" xfId="18138" applyFont="1" applyFill="1" applyAlignment="1">
      <alignment horizontal="left" vertical="center"/>
    </xf>
    <xf numFmtId="0" fontId="28" fillId="0" borderId="23" xfId="18138" applyFont="1" applyFill="1" applyBorder="1" applyAlignment="1">
      <alignment horizontal="center" wrapText="1"/>
    </xf>
    <xf numFmtId="0" fontId="28" fillId="0" borderId="29" xfId="18138" applyFont="1" applyFill="1" applyBorder="1" applyAlignment="1">
      <alignment horizontal="center" wrapText="1"/>
    </xf>
    <xf numFmtId="0" fontId="32" fillId="49" borderId="30" xfId="330" applyFont="1" applyFill="1" applyBorder="1" applyAlignment="1">
      <alignment horizontal="center" wrapText="1"/>
    </xf>
    <xf numFmtId="0" fontId="80" fillId="0" borderId="0" xfId="445" applyFont="1" applyAlignment="1">
      <alignment horizontal="left" wrapText="1"/>
    </xf>
    <xf numFmtId="0" fontId="9" fillId="0" borderId="0" xfId="445" applyFont="1" applyAlignment="1">
      <alignment horizontal="left" wrapText="1"/>
    </xf>
    <xf numFmtId="0" fontId="9" fillId="0" borderId="0" xfId="445" applyFont="1" applyFill="1" applyAlignment="1">
      <alignment horizontal="left" wrapText="1"/>
    </xf>
    <xf numFmtId="0" fontId="11" fillId="0" borderId="8" xfId="330" applyFont="1" applyBorder="1" applyAlignment="1">
      <alignment horizontal="center" vertical="center" wrapText="1"/>
    </xf>
    <xf numFmtId="0" fontId="11" fillId="0" borderId="8" xfId="330" applyFont="1" applyBorder="1" applyAlignment="1">
      <alignment horizontal="center" vertical="center"/>
    </xf>
    <xf numFmtId="0" fontId="11" fillId="0" borderId="8" xfId="330" applyFont="1" applyBorder="1" applyAlignment="1">
      <alignment horizontal="center" wrapText="1"/>
    </xf>
    <xf numFmtId="0" fontId="11" fillId="0" borderId="8" xfId="330" applyFont="1" applyBorder="1" applyAlignment="1">
      <alignment horizontal="center"/>
    </xf>
    <xf numFmtId="0" fontId="80" fillId="0" borderId="45" xfId="445" applyFont="1" applyFill="1" applyBorder="1" applyAlignment="1">
      <alignment horizontal="left" vertical="center"/>
    </xf>
    <xf numFmtId="0" fontId="80" fillId="0" borderId="75" xfId="445" applyFont="1" applyFill="1" applyBorder="1" applyAlignment="1">
      <alignment horizontal="left" vertical="center"/>
    </xf>
    <xf numFmtId="0" fontId="80" fillId="0" borderId="42" xfId="445" applyFont="1" applyFill="1" applyBorder="1" applyAlignment="1">
      <alignment horizontal="left" vertical="center"/>
    </xf>
    <xf numFmtId="0" fontId="28" fillId="0" borderId="8" xfId="331" applyFont="1" applyBorder="1" applyAlignment="1">
      <alignment horizontal="center" vertical="center" wrapText="1"/>
    </xf>
    <xf numFmtId="0" fontId="28" fillId="0" borderId="8" xfId="331" applyFont="1" applyBorder="1" applyAlignment="1">
      <alignment horizontal="center" vertical="center"/>
    </xf>
    <xf numFmtId="0" fontId="80" fillId="0" borderId="45" xfId="445" applyFont="1" applyBorder="1" applyAlignment="1">
      <alignment horizontal="left" vertical="center" wrapText="1"/>
    </xf>
    <xf numFmtId="0" fontId="9" fillId="0" borderId="75" xfId="445" applyFont="1" applyBorder="1" applyAlignment="1">
      <alignment horizontal="left" vertical="center" wrapText="1"/>
    </xf>
    <xf numFmtId="0" fontId="9" fillId="0" borderId="42" xfId="445" applyFont="1" applyBorder="1" applyAlignment="1">
      <alignment horizontal="left" vertical="center" wrapText="1"/>
    </xf>
    <xf numFmtId="0" fontId="80" fillId="0" borderId="105" xfId="445" applyFont="1" applyBorder="1" applyAlignment="1">
      <alignment horizontal="left" vertical="center"/>
    </xf>
    <xf numFmtId="0" fontId="9" fillId="0" borderId="44" xfId="445" applyFont="1" applyBorder="1" applyAlignment="1">
      <alignment horizontal="left" vertical="center"/>
    </xf>
    <xf numFmtId="0" fontId="9" fillId="0" borderId="106" xfId="445" applyFont="1" applyBorder="1" applyAlignment="1">
      <alignment horizontal="left" vertical="center"/>
    </xf>
    <xf numFmtId="0" fontId="9" fillId="0" borderId="0" xfId="331" applyFont="1" applyFill="1" applyAlignment="1">
      <alignment horizontal="left" wrapText="1"/>
    </xf>
    <xf numFmtId="0" fontId="14" fillId="0" borderId="8" xfId="331" applyFont="1" applyBorder="1" applyAlignment="1">
      <alignment horizontal="center" vertical="center"/>
    </xf>
    <xf numFmtId="0" fontId="32" fillId="0" borderId="8" xfId="331" applyFont="1" applyBorder="1" applyAlignment="1">
      <alignment horizontal="center" vertical="center" wrapText="1"/>
    </xf>
    <xf numFmtId="0" fontId="32" fillId="0" borderId="8" xfId="331" applyFont="1" applyBorder="1" applyAlignment="1">
      <alignment horizontal="center" wrapText="1"/>
    </xf>
    <xf numFmtId="0" fontId="28" fillId="0" borderId="0" xfId="331" applyFont="1" applyBorder="1" applyAlignment="1">
      <alignment horizontal="center" vertical="center" wrapText="1"/>
    </xf>
    <xf numFmtId="0" fontId="28" fillId="0" borderId="0" xfId="331" applyFont="1" applyBorder="1" applyAlignment="1">
      <alignment horizontal="center" vertical="center"/>
    </xf>
    <xf numFmtId="0" fontId="80" fillId="0" borderId="0" xfId="331" applyFont="1" applyFill="1" applyAlignment="1">
      <alignment horizontal="left" wrapText="1"/>
    </xf>
    <xf numFmtId="0" fontId="9" fillId="0" borderId="0" xfId="331" applyFill="1" applyAlignment="1">
      <alignment horizontal="left" wrapText="1"/>
    </xf>
    <xf numFmtId="0" fontId="80" fillId="0" borderId="0" xfId="18138" applyFont="1" applyFill="1" applyAlignment="1">
      <alignment horizontal="left" vertical="center" wrapText="1"/>
    </xf>
    <xf numFmtId="0" fontId="9" fillId="0" borderId="0" xfId="18138" applyFont="1" applyFill="1" applyAlignment="1">
      <alignment horizontal="left" vertical="center" wrapText="1"/>
    </xf>
    <xf numFmtId="0" fontId="80" fillId="0" borderId="0" xfId="18138" applyFont="1" applyFill="1" applyBorder="1" applyAlignment="1">
      <alignment horizontal="left" vertical="center" wrapText="1"/>
    </xf>
    <xf numFmtId="0" fontId="9" fillId="0" borderId="0" xfId="18138" applyFont="1" applyFill="1" applyBorder="1" applyAlignment="1">
      <alignment horizontal="left" vertical="center" wrapText="1"/>
    </xf>
    <xf numFmtId="0" fontId="28" fillId="0" borderId="26" xfId="329" applyFont="1" applyFill="1" applyBorder="1" applyAlignment="1">
      <alignment horizontal="center" wrapText="1"/>
    </xf>
    <xf numFmtId="0" fontId="28" fillId="0" borderId="35" xfId="329" quotePrefix="1" applyFont="1" applyFill="1" applyBorder="1" applyAlignment="1">
      <alignment horizontal="center" wrapText="1"/>
    </xf>
    <xf numFmtId="0" fontId="28" fillId="0" borderId="27" xfId="329" quotePrefix="1" applyFont="1" applyFill="1" applyBorder="1" applyAlignment="1">
      <alignment horizontal="center" wrapText="1"/>
    </xf>
    <xf numFmtId="0" fontId="32" fillId="0" borderId="52" xfId="329" applyFont="1" applyFill="1" applyBorder="1" applyAlignment="1">
      <alignment horizontal="center" wrapText="1"/>
    </xf>
    <xf numFmtId="0" fontId="32" fillId="0" borderId="72" xfId="329" applyFont="1" applyFill="1" applyBorder="1" applyAlignment="1">
      <alignment horizontal="center" wrapText="1"/>
    </xf>
    <xf numFmtId="0" fontId="32" fillId="0" borderId="56" xfId="329" applyFont="1" applyFill="1" applyBorder="1" applyAlignment="1">
      <alignment horizontal="center" wrapText="1"/>
    </xf>
    <xf numFmtId="0" fontId="32" fillId="0" borderId="68" xfId="329" applyFont="1" applyFill="1" applyBorder="1" applyAlignment="1">
      <alignment horizontal="center"/>
    </xf>
    <xf numFmtId="0" fontId="32" fillId="0" borderId="36" xfId="329" applyFont="1" applyFill="1" applyBorder="1" applyAlignment="1">
      <alignment horizontal="center"/>
    </xf>
    <xf numFmtId="3" fontId="32" fillId="0" borderId="56" xfId="51" applyNumberFormat="1" applyFont="1" applyFill="1" applyBorder="1" applyAlignment="1">
      <alignment horizontal="center" wrapText="1"/>
    </xf>
    <xf numFmtId="3" fontId="32" fillId="0" borderId="68" xfId="329" applyNumberFormat="1" applyFont="1" applyFill="1" applyBorder="1" applyAlignment="1">
      <alignment horizontal="center" wrapText="1"/>
    </xf>
    <xf numFmtId="3" fontId="32" fillId="0" borderId="69" xfId="329" applyNumberFormat="1" applyFont="1" applyFill="1" applyBorder="1" applyAlignment="1">
      <alignment horizontal="center" wrapText="1"/>
    </xf>
    <xf numFmtId="0" fontId="28" fillId="0" borderId="55" xfId="331" applyFont="1" applyBorder="1" applyAlignment="1">
      <alignment horizontal="center" vertical="center" wrapText="1"/>
    </xf>
    <xf numFmtId="0" fontId="28" fillId="0" borderId="77" xfId="331" applyFont="1" applyBorder="1" applyAlignment="1">
      <alignment horizontal="center" vertical="center"/>
    </xf>
    <xf numFmtId="0" fontId="28" fillId="0" borderId="66" xfId="331" applyFont="1" applyBorder="1" applyAlignment="1">
      <alignment vertical="center"/>
    </xf>
    <xf numFmtId="0" fontId="17" fillId="0" borderId="0" xfId="445" applyFont="1" applyAlignment="1">
      <alignment horizontal="left" vertical="center"/>
    </xf>
    <xf numFmtId="0" fontId="28" fillId="0" borderId="26" xfId="331" applyFont="1" applyFill="1" applyBorder="1" applyAlignment="1">
      <alignment horizontal="center" wrapText="1"/>
    </xf>
    <xf numFmtId="0" fontId="28" fillId="0" borderId="35" xfId="331" applyFont="1" applyFill="1" applyBorder="1" applyAlignment="1">
      <alignment horizontal="center" wrapText="1"/>
    </xf>
    <xf numFmtId="0" fontId="28" fillId="0" borderId="27" xfId="331" applyFont="1" applyFill="1" applyBorder="1" applyAlignment="1">
      <alignment horizontal="center" wrapText="1"/>
    </xf>
    <xf numFmtId="0" fontId="28" fillId="0" borderId="46" xfId="331" applyFont="1" applyFill="1" applyBorder="1" applyAlignment="1">
      <alignment horizontal="center" wrapText="1"/>
    </xf>
    <xf numFmtId="0" fontId="28" fillId="0" borderId="8" xfId="331" applyFont="1" applyFill="1" applyBorder="1" applyAlignment="1">
      <alignment horizontal="center" wrapText="1"/>
    </xf>
    <xf numFmtId="0" fontId="28" fillId="0" borderId="47" xfId="331" applyFont="1" applyFill="1" applyBorder="1" applyAlignment="1">
      <alignment horizontal="center" wrapText="1"/>
    </xf>
    <xf numFmtId="0" fontId="32" fillId="0" borderId="30" xfId="331" applyFont="1" applyFill="1" applyBorder="1" applyAlignment="1">
      <alignment horizontal="center" wrapText="1"/>
    </xf>
    <xf numFmtId="0" fontId="32" fillId="0" borderId="48" xfId="331" applyFont="1" applyFill="1" applyBorder="1" applyAlignment="1">
      <alignment horizontal="center" wrapText="1"/>
    </xf>
    <xf numFmtId="0" fontId="32" fillId="0" borderId="31" xfId="331" applyFont="1" applyFill="1" applyBorder="1" applyAlignment="1">
      <alignment horizontal="center" wrapText="1"/>
    </xf>
    <xf numFmtId="0" fontId="9" fillId="0" borderId="0" xfId="331" applyFont="1" applyFill="1" applyAlignment="1">
      <alignment horizontal="left"/>
    </xf>
    <xf numFmtId="0" fontId="28" fillId="0" borderId="86" xfId="331" applyFont="1" applyBorder="1" applyAlignment="1">
      <alignment horizontal="center" vertical="center" wrapText="1"/>
    </xf>
    <xf numFmtId="0" fontId="14" fillId="0" borderId="87" xfId="331" applyFont="1" applyBorder="1" applyAlignment="1">
      <alignment horizontal="center" vertical="center"/>
    </xf>
    <xf numFmtId="0" fontId="14" fillId="0" borderId="104" xfId="331" applyFont="1" applyBorder="1" applyAlignment="1">
      <alignment horizontal="center" vertical="center"/>
    </xf>
    <xf numFmtId="0" fontId="28" fillId="0" borderId="26" xfId="331" applyFont="1" applyBorder="1" applyAlignment="1">
      <alignment horizontal="center" wrapText="1"/>
    </xf>
    <xf numFmtId="0" fontId="28" fillId="0" borderId="35" xfId="331" applyFont="1" applyBorder="1" applyAlignment="1">
      <alignment horizontal="center" wrapText="1"/>
    </xf>
    <xf numFmtId="0" fontId="28" fillId="0" borderId="27" xfId="331" applyFont="1" applyBorder="1" applyAlignment="1">
      <alignment horizontal="center" wrapText="1"/>
    </xf>
    <xf numFmtId="0" fontId="28" fillId="0" borderId="30" xfId="331" applyFont="1" applyBorder="1" applyAlignment="1">
      <alignment horizontal="center" wrapText="1"/>
    </xf>
    <xf numFmtId="0" fontId="28" fillId="0" borderId="48" xfId="331" applyFont="1" applyBorder="1" applyAlignment="1">
      <alignment horizontal="center" wrapText="1"/>
    </xf>
    <xf numFmtId="0" fontId="28" fillId="0" borderId="31" xfId="331" applyFont="1" applyBorder="1" applyAlignment="1">
      <alignment horizontal="center" wrapText="1"/>
    </xf>
    <xf numFmtId="0" fontId="32" fillId="0" borderId="46" xfId="331" applyFont="1" applyFill="1" applyBorder="1" applyAlignment="1">
      <alignment horizontal="center" vertical="center" wrapText="1"/>
    </xf>
    <xf numFmtId="0" fontId="9" fillId="0" borderId="46" xfId="331" applyFill="1" applyBorder="1" applyAlignment="1">
      <alignment horizontal="center" vertical="center" wrapText="1"/>
    </xf>
    <xf numFmtId="1" fontId="32" fillId="0" borderId="47" xfId="331" applyNumberFormat="1" applyFont="1" applyFill="1" applyBorder="1" applyAlignment="1">
      <alignment horizontal="center" vertical="center" wrapText="1"/>
    </xf>
    <xf numFmtId="1" fontId="9" fillId="0" borderId="47" xfId="331" applyNumberFormat="1" applyFill="1" applyBorder="1" applyAlignment="1">
      <alignment horizontal="center" vertical="center" wrapText="1"/>
    </xf>
    <xf numFmtId="0" fontId="32" fillId="0" borderId="46" xfId="331" applyFont="1" applyBorder="1" applyAlignment="1">
      <alignment horizontal="center" vertical="center" wrapText="1"/>
    </xf>
    <xf numFmtId="0" fontId="9" fillId="0" borderId="46" xfId="331" applyBorder="1" applyAlignment="1">
      <alignment horizontal="center" vertical="center" wrapText="1"/>
    </xf>
    <xf numFmtId="0" fontId="32" fillId="0" borderId="47" xfId="331" applyFont="1" applyBorder="1" applyAlignment="1">
      <alignment horizontal="center" vertical="center" wrapText="1"/>
    </xf>
    <xf numFmtId="0" fontId="9" fillId="0" borderId="47" xfId="331" applyBorder="1" applyAlignment="1">
      <alignment horizontal="center" vertical="center" wrapText="1"/>
    </xf>
    <xf numFmtId="0" fontId="48" fillId="0" borderId="59" xfId="331" applyFont="1" applyBorder="1" applyAlignment="1">
      <alignment horizontal="center" vertical="center" wrapText="1"/>
    </xf>
    <xf numFmtId="0" fontId="48" fillId="0" borderId="74" xfId="331" applyFont="1" applyBorder="1" applyAlignment="1">
      <alignment horizontal="center" vertical="center" wrapText="1"/>
    </xf>
    <xf numFmtId="0" fontId="48" fillId="0" borderId="70" xfId="331" applyFont="1" applyBorder="1" applyAlignment="1">
      <alignment horizontal="center" vertical="center" wrapText="1"/>
    </xf>
    <xf numFmtId="0" fontId="14" fillId="0" borderId="0" xfId="445" applyFont="1" applyAlignment="1">
      <alignment horizontal="left" vertical="center"/>
    </xf>
    <xf numFmtId="0" fontId="28" fillId="0" borderId="54" xfId="331" applyFont="1" applyBorder="1" applyAlignment="1">
      <alignment horizontal="center" vertical="center" wrapText="1"/>
    </xf>
    <xf numFmtId="0" fontId="28" fillId="0" borderId="5" xfId="331" applyFont="1" applyBorder="1" applyAlignment="1">
      <alignment horizontal="center" vertical="center"/>
    </xf>
    <xf numFmtId="0" fontId="28" fillId="0" borderId="63" xfId="331" applyFont="1" applyBorder="1" applyAlignment="1">
      <alignment horizontal="center" vertical="center"/>
    </xf>
    <xf numFmtId="0" fontId="28" fillId="0" borderId="34" xfId="331" applyFont="1" applyBorder="1" applyAlignment="1">
      <alignment horizontal="center" wrapText="1"/>
    </xf>
    <xf numFmtId="0" fontId="28" fillId="0" borderId="68" xfId="331" applyFont="1" applyBorder="1" applyAlignment="1">
      <alignment horizontal="center" wrapText="1"/>
    </xf>
    <xf numFmtId="0" fontId="28" fillId="0" borderId="69" xfId="331" applyFont="1" applyBorder="1" applyAlignment="1">
      <alignment horizontal="center" wrapText="1"/>
    </xf>
    <xf numFmtId="0" fontId="28" fillId="0" borderId="55" xfId="331" applyFont="1" applyBorder="1" applyAlignment="1">
      <alignment horizontal="center" wrapText="1"/>
    </xf>
    <xf numFmtId="0" fontId="28" fillId="0" borderId="77" xfId="331" applyFont="1" applyBorder="1" applyAlignment="1">
      <alignment horizontal="center" wrapText="1"/>
    </xf>
    <xf numFmtId="0" fontId="28" fillId="0" borderId="66" xfId="331" applyFont="1" applyBorder="1" applyAlignment="1">
      <alignment horizontal="center" wrapText="1"/>
    </xf>
    <xf numFmtId="0" fontId="48" fillId="0" borderId="44" xfId="331" applyFont="1" applyBorder="1" applyAlignment="1">
      <alignment horizontal="center" vertical="center" wrapText="1"/>
    </xf>
    <xf numFmtId="0" fontId="48" fillId="0" borderId="71" xfId="331" applyFont="1" applyBorder="1" applyAlignment="1">
      <alignment horizontal="center" vertical="center" wrapText="1"/>
    </xf>
    <xf numFmtId="0" fontId="48" fillId="0" borderId="52" xfId="331" applyFont="1" applyBorder="1" applyAlignment="1">
      <alignment horizontal="center" vertical="center" wrapText="1"/>
    </xf>
    <xf numFmtId="0" fontId="48" fillId="0" borderId="76" xfId="331" applyFont="1" applyBorder="1" applyAlignment="1">
      <alignment horizontal="center" vertical="center" wrapText="1"/>
    </xf>
    <xf numFmtId="0" fontId="48" fillId="0" borderId="72" xfId="331" applyFont="1" applyBorder="1" applyAlignment="1">
      <alignment horizontal="center" vertical="center" wrapText="1"/>
    </xf>
    <xf numFmtId="0" fontId="48" fillId="0" borderId="56" xfId="331" applyFont="1" applyBorder="1" applyAlignment="1">
      <alignment horizontal="center" vertical="center" wrapText="1"/>
    </xf>
    <xf numFmtId="0" fontId="48" fillId="0" borderId="36" xfId="331" applyFont="1" applyBorder="1" applyAlignment="1">
      <alignment horizontal="center" vertical="center" wrapText="1"/>
    </xf>
    <xf numFmtId="0" fontId="48" fillId="0" borderId="53" xfId="331" applyFont="1" applyBorder="1" applyAlignment="1">
      <alignment horizontal="center" vertical="center" wrapText="1"/>
    </xf>
    <xf numFmtId="0" fontId="48" fillId="0" borderId="75" xfId="331" applyFont="1" applyBorder="1" applyAlignment="1">
      <alignment horizontal="center" vertical="center" wrapText="1"/>
    </xf>
    <xf numFmtId="0" fontId="80" fillId="0" borderId="0" xfId="18138" applyFont="1" applyAlignment="1">
      <alignment horizontal="left" vertical="center"/>
    </xf>
    <xf numFmtId="0" fontId="14" fillId="0" borderId="0" xfId="331" applyFont="1" applyAlignment="1">
      <alignment horizontal="left"/>
    </xf>
    <xf numFmtId="0" fontId="28" fillId="0" borderId="40" xfId="331" applyFont="1" applyBorder="1" applyAlignment="1">
      <alignment horizontal="center" wrapText="1"/>
    </xf>
    <xf numFmtId="0" fontId="28" fillId="0" borderId="19" xfId="331" applyFont="1" applyBorder="1" applyAlignment="1">
      <alignment horizontal="center" wrapText="1"/>
    </xf>
    <xf numFmtId="0" fontId="28" fillId="0" borderId="41" xfId="331" applyFont="1" applyBorder="1" applyAlignment="1">
      <alignment horizontal="center" wrapText="1"/>
    </xf>
    <xf numFmtId="0" fontId="32" fillId="0" borderId="52" xfId="331" applyFont="1" applyBorder="1" applyAlignment="1">
      <alignment horizontal="center" vertical="center" wrapText="1"/>
    </xf>
    <xf numFmtId="0" fontId="9" fillId="0" borderId="72" xfId="331" applyBorder="1" applyAlignment="1">
      <alignment horizontal="center" vertical="center" wrapText="1"/>
    </xf>
    <xf numFmtId="0" fontId="81" fillId="0" borderId="40" xfId="331" applyFont="1" applyBorder="1" applyAlignment="1">
      <alignment horizontal="center" wrapText="1"/>
    </xf>
    <xf numFmtId="0" fontId="14" fillId="0" borderId="19" xfId="331" applyFont="1" applyBorder="1" applyAlignment="1">
      <alignment horizontal="center" wrapText="1"/>
    </xf>
    <xf numFmtId="0" fontId="14" fillId="0" borderId="41" xfId="331" applyFont="1" applyBorder="1" applyAlignment="1">
      <alignment horizontal="center" wrapText="1"/>
    </xf>
    <xf numFmtId="0" fontId="48" fillId="0" borderId="23" xfId="331" applyFont="1" applyBorder="1" applyAlignment="1">
      <alignment horizontal="center" vertical="center" wrapText="1"/>
    </xf>
    <xf numFmtId="0" fontId="32" fillId="0" borderId="29" xfId="331" applyFont="1" applyBorder="1" applyAlignment="1">
      <alignment horizontal="center" vertical="center" wrapText="1"/>
    </xf>
    <xf numFmtId="0" fontId="28" fillId="0" borderId="52" xfId="331" applyFont="1" applyBorder="1" applyAlignment="1">
      <alignment horizontal="center" vertical="center" wrapText="1"/>
    </xf>
    <xf numFmtId="0" fontId="28" fillId="0" borderId="53" xfId="331" applyFont="1" applyBorder="1" applyAlignment="1">
      <alignment horizontal="center" vertical="center" wrapText="1"/>
    </xf>
    <xf numFmtId="0" fontId="28" fillId="0" borderId="59" xfId="331" applyFont="1" applyBorder="1" applyAlignment="1">
      <alignment horizontal="center" vertical="center" wrapText="1"/>
    </xf>
    <xf numFmtId="0" fontId="82" fillId="0" borderId="0" xfId="331" applyFont="1" applyBorder="1" applyAlignment="1">
      <alignment horizontal="center" vertical="center" wrapText="1"/>
    </xf>
    <xf numFmtId="0" fontId="82" fillId="0" borderId="0" xfId="331" applyFont="1" applyBorder="1" applyAlignment="1">
      <alignment horizontal="center" vertical="center"/>
    </xf>
    <xf numFmtId="0" fontId="83" fillId="0" borderId="52" xfId="331" applyFont="1" applyBorder="1" applyAlignment="1">
      <alignment horizontal="center" vertical="center" wrapText="1"/>
    </xf>
    <xf numFmtId="0" fontId="83" fillId="0" borderId="53" xfId="331" applyFont="1" applyBorder="1" applyAlignment="1">
      <alignment horizontal="center" vertical="center" wrapText="1"/>
    </xf>
    <xf numFmtId="0" fontId="83" fillId="0" borderId="80" xfId="331" applyFont="1" applyBorder="1" applyAlignment="1">
      <alignment horizontal="center" vertical="center" wrapText="1"/>
    </xf>
    <xf numFmtId="0" fontId="83" fillId="0" borderId="59" xfId="331" applyFont="1" applyBorder="1" applyAlignment="1">
      <alignment horizontal="center" vertical="center" wrapText="1"/>
    </xf>
    <xf numFmtId="0" fontId="83" fillId="0" borderId="24" xfId="331" applyFont="1" applyBorder="1" applyAlignment="1">
      <alignment horizontal="center" vertical="center" wrapText="1"/>
    </xf>
    <xf numFmtId="0" fontId="9" fillId="0" borderId="0" xfId="331" applyAlignment="1">
      <alignment horizontal="left"/>
    </xf>
    <xf numFmtId="0" fontId="9" fillId="0" borderId="0" xfId="331" applyAlignment="1">
      <alignment horizontal="left" wrapText="1"/>
    </xf>
    <xf numFmtId="0" fontId="28" fillId="0" borderId="0" xfId="331" applyFont="1" applyAlignment="1">
      <alignment horizontal="center" vertical="center" wrapText="1"/>
    </xf>
    <xf numFmtId="0" fontId="10" fillId="0" borderId="0" xfId="331" applyFont="1" applyAlignment="1">
      <alignment horizontal="left" wrapText="1"/>
    </xf>
    <xf numFmtId="0" fontId="142" fillId="0" borderId="64" xfId="26976" applyFont="1" applyBorder="1" applyAlignment="1">
      <alignment horizontal="left"/>
    </xf>
    <xf numFmtId="0" fontId="142" fillId="0" borderId="51" xfId="26976" applyFont="1" applyBorder="1" applyAlignment="1">
      <alignment horizontal="left"/>
    </xf>
    <xf numFmtId="0" fontId="148" fillId="49" borderId="43" xfId="26976" applyFont="1" applyFill="1" applyBorder="1" applyAlignment="1">
      <alignment horizontal="center"/>
    </xf>
    <xf numFmtId="0" fontId="148" fillId="49" borderId="5" xfId="26976" applyFont="1" applyFill="1" applyBorder="1" applyAlignment="1">
      <alignment horizontal="center"/>
    </xf>
    <xf numFmtId="0" fontId="148" fillId="49" borderId="63" xfId="26976" applyFont="1" applyFill="1" applyBorder="1" applyAlignment="1">
      <alignment horizontal="center"/>
    </xf>
    <xf numFmtId="0" fontId="148" fillId="0" borderId="0" xfId="26976" applyFont="1" applyAlignment="1">
      <alignment horizontal="center" wrapText="1"/>
    </xf>
    <xf numFmtId="0" fontId="148" fillId="0" borderId="0" xfId="26976" applyFont="1" applyAlignment="1">
      <alignment horizontal="center"/>
    </xf>
    <xf numFmtId="0" fontId="149" fillId="100" borderId="34" xfId="26976" applyFont="1" applyFill="1" applyBorder="1" applyAlignment="1">
      <alignment horizontal="center"/>
    </xf>
    <xf numFmtId="0" fontId="149" fillId="100" borderId="68" xfId="26976" applyFont="1" applyFill="1" applyBorder="1" applyAlignment="1">
      <alignment horizontal="center"/>
    </xf>
    <xf numFmtId="0" fontId="149" fillId="100" borderId="69" xfId="26976" applyFont="1" applyFill="1" applyBorder="1" applyAlignment="1">
      <alignment horizontal="center"/>
    </xf>
    <xf numFmtId="0" fontId="6" fillId="0" borderId="4" xfId="26976" applyBorder="1" applyAlignment="1">
      <alignment horizontal="center"/>
    </xf>
  </cellXfs>
  <cellStyles count="26983">
    <cellStyle name="_x000d__x000a_JournalTemplate=C:\COMFO\CTALK\JOURSTD.TPL_x000d__x000a_LbStateAddress=3 3 0 251 1 89 2 311_x000d__x000a_LbStateJou" xfId="468"/>
    <cellStyle name="20% - Accent1" xfId="1" builtinId="30" customBuiltin="1"/>
    <cellStyle name="20% - Accent1 10" xfId="469"/>
    <cellStyle name="20% - Accent1 10 2" xfId="470"/>
    <cellStyle name="20% - Accent1 10 2 2" xfId="471"/>
    <cellStyle name="20% - Accent1 10 2 3" xfId="472"/>
    <cellStyle name="20% - Accent1 10 2 4" xfId="473"/>
    <cellStyle name="20% - Accent1 10 3" xfId="474"/>
    <cellStyle name="20% - Accent1 10 3 2" xfId="475"/>
    <cellStyle name="20% - Accent1 10 4" xfId="476"/>
    <cellStyle name="20% - Accent1 11" xfId="477"/>
    <cellStyle name="20% - Accent1 11 2" xfId="478"/>
    <cellStyle name="20% - Accent1 11 2 2" xfId="479"/>
    <cellStyle name="20% - Accent1 11 2 3" xfId="480"/>
    <cellStyle name="20% - Accent1 11 3" xfId="481"/>
    <cellStyle name="20% - Accent1 11 3 2" xfId="482"/>
    <cellStyle name="20% - Accent1 11 4" xfId="483"/>
    <cellStyle name="20% - Accent1 12" xfId="484"/>
    <cellStyle name="20% - Accent1 12 2" xfId="485"/>
    <cellStyle name="20% - Accent1 12 2 2" xfId="486"/>
    <cellStyle name="20% - Accent1 12 3" xfId="487"/>
    <cellStyle name="20% - Accent1 13" xfId="488"/>
    <cellStyle name="20% - Accent1 13 2" xfId="489"/>
    <cellStyle name="20% - Accent1 13 3" xfId="490"/>
    <cellStyle name="20% - Accent1 13 4" xfId="491"/>
    <cellStyle name="20% - Accent1 14" xfId="492"/>
    <cellStyle name="20% - Accent1 2" xfId="362"/>
    <cellStyle name="20% - Accent1 2 2" xfId="493"/>
    <cellStyle name="20% - Accent1 2 2 2" xfId="494"/>
    <cellStyle name="20% - Accent1 2 2 2 2" xfId="495"/>
    <cellStyle name="20% - Accent1 2 2 2 2 2" xfId="496"/>
    <cellStyle name="20% - Accent1 2 2 2 2 3" xfId="497"/>
    <cellStyle name="20% - Accent1 2 2 2 2 4" xfId="498"/>
    <cellStyle name="20% - Accent1 2 2 2 3" xfId="499"/>
    <cellStyle name="20% - Accent1 2 2 2 3 2" xfId="500"/>
    <cellStyle name="20% - Accent1 2 2 2 4" xfId="501"/>
    <cellStyle name="20% - Accent1 2 2 3" xfId="502"/>
    <cellStyle name="20% - Accent1 2 2 3 2" xfId="503"/>
    <cellStyle name="20% - Accent1 2 2 3 3" xfId="504"/>
    <cellStyle name="20% - Accent1 2 2 3 4" xfId="505"/>
    <cellStyle name="20% - Accent1 2 2 4" xfId="506"/>
    <cellStyle name="20% - Accent1 2 2 4 2" xfId="507"/>
    <cellStyle name="20% - Accent1 2 2 4 3" xfId="508"/>
    <cellStyle name="20% - Accent1 2 2 5" xfId="509"/>
    <cellStyle name="20% - Accent1 2 2 5 2" xfId="510"/>
    <cellStyle name="20% - Accent1 2 2 6" xfId="511"/>
    <cellStyle name="20% - Accent1 2 2 6 2" xfId="512"/>
    <cellStyle name="20% - Accent1 2 2 7" xfId="513"/>
    <cellStyle name="20% - Accent1 2 2 7 2" xfId="514"/>
    <cellStyle name="20% - Accent1 2 2 8" xfId="515"/>
    <cellStyle name="20% - Accent1 2 2 9" xfId="516"/>
    <cellStyle name="20% - Accent1 2 3" xfId="517"/>
    <cellStyle name="20% - Accent1 2 3 2" xfId="518"/>
    <cellStyle name="20% - Accent1 2 3 2 2" xfId="519"/>
    <cellStyle name="20% - Accent1 2 3 2 3" xfId="520"/>
    <cellStyle name="20% - Accent1 2 3 2 4" xfId="521"/>
    <cellStyle name="20% - Accent1 2 3 3" xfId="522"/>
    <cellStyle name="20% - Accent1 2 3 3 2" xfId="523"/>
    <cellStyle name="20% - Accent1 2 3 3 3" xfId="524"/>
    <cellStyle name="20% - Accent1 2 3 4" xfId="525"/>
    <cellStyle name="20% - Accent1 2 3 4 2" xfId="526"/>
    <cellStyle name="20% - Accent1 2 3 5" xfId="527"/>
    <cellStyle name="20% - Accent1 2 3 5 2" xfId="528"/>
    <cellStyle name="20% - Accent1 2 3 6" xfId="529"/>
    <cellStyle name="20% - Accent1 2 3 6 2" xfId="530"/>
    <cellStyle name="20% - Accent1 2 3 7" xfId="531"/>
    <cellStyle name="20% - Accent1 2 3 7 2" xfId="532"/>
    <cellStyle name="20% - Accent1 2 3 8" xfId="533"/>
    <cellStyle name="20% - Accent1 2 3 9" xfId="534"/>
    <cellStyle name="20% - Accent1 2 4" xfId="535"/>
    <cellStyle name="20% - Accent1 2 5" xfId="536"/>
    <cellStyle name="20% - Accent1 2 5 2" xfId="537"/>
    <cellStyle name="20% - Accent1 2 5 3" xfId="538"/>
    <cellStyle name="20% - Accent1 2 5 4" xfId="539"/>
    <cellStyle name="20% - Accent1 2 6" xfId="540"/>
    <cellStyle name="20% - Accent1 2 6 2" xfId="541"/>
    <cellStyle name="20% - Accent1 2 6 2 2" xfId="542"/>
    <cellStyle name="20% - Accent1 2 6 2 3" xfId="543"/>
    <cellStyle name="20% - Accent1 2 6 3" xfId="544"/>
    <cellStyle name="20% - Accent1 2 6 3 2" xfId="545"/>
    <cellStyle name="20% - Accent1 2 6 4" xfId="546"/>
    <cellStyle name="20% - Accent1 2 7" xfId="547"/>
    <cellStyle name="20% - Accent1 3" xfId="548"/>
    <cellStyle name="20% - Accent1 3 10" xfId="549"/>
    <cellStyle name="20% - Accent1 3 10 2" xfId="550"/>
    <cellStyle name="20% - Accent1 3 11" xfId="551"/>
    <cellStyle name="20% - Accent1 3 2" xfId="552"/>
    <cellStyle name="20% - Accent1 3 2 2" xfId="553"/>
    <cellStyle name="20% - Accent1 3 2 2 2" xfId="554"/>
    <cellStyle name="20% - Accent1 3 2 2 2 2" xfId="555"/>
    <cellStyle name="20% - Accent1 3 2 2 2 3" xfId="556"/>
    <cellStyle name="20% - Accent1 3 2 2 2 4" xfId="557"/>
    <cellStyle name="20% - Accent1 3 2 2 3" xfId="558"/>
    <cellStyle name="20% - Accent1 3 2 2 3 2" xfId="559"/>
    <cellStyle name="20% - Accent1 3 2 2 4" xfId="560"/>
    <cellStyle name="20% - Accent1 3 2 3" xfId="561"/>
    <cellStyle name="20% - Accent1 3 2 3 2" xfId="562"/>
    <cellStyle name="20% - Accent1 3 2 3 3" xfId="563"/>
    <cellStyle name="20% - Accent1 3 2 3 4" xfId="564"/>
    <cellStyle name="20% - Accent1 3 2 4" xfId="565"/>
    <cellStyle name="20% - Accent1 3 2 4 2" xfId="566"/>
    <cellStyle name="20% - Accent1 3 2 4 3" xfId="567"/>
    <cellStyle name="20% - Accent1 3 2 5" xfId="568"/>
    <cellStyle name="20% - Accent1 3 2 5 2" xfId="569"/>
    <cellStyle name="20% - Accent1 3 2 6" xfId="570"/>
    <cellStyle name="20% - Accent1 3 2 6 2" xfId="571"/>
    <cellStyle name="20% - Accent1 3 2 7" xfId="572"/>
    <cellStyle name="20% - Accent1 3 2 7 2" xfId="573"/>
    <cellStyle name="20% - Accent1 3 2 8" xfId="574"/>
    <cellStyle name="20% - Accent1 3 2 9" xfId="575"/>
    <cellStyle name="20% - Accent1 3 3" xfId="576"/>
    <cellStyle name="20% - Accent1 3 3 2" xfId="577"/>
    <cellStyle name="20% - Accent1 3 3 2 2" xfId="578"/>
    <cellStyle name="20% - Accent1 3 3 2 3" xfId="579"/>
    <cellStyle name="20% - Accent1 3 3 2 4" xfId="580"/>
    <cellStyle name="20% - Accent1 3 3 3" xfId="581"/>
    <cellStyle name="20% - Accent1 3 3 3 2" xfId="582"/>
    <cellStyle name="20% - Accent1 3 3 3 3" xfId="583"/>
    <cellStyle name="20% - Accent1 3 3 4" xfId="584"/>
    <cellStyle name="20% - Accent1 3 3 4 2" xfId="585"/>
    <cellStyle name="20% - Accent1 3 3 5" xfId="586"/>
    <cellStyle name="20% - Accent1 3 3 5 2" xfId="587"/>
    <cellStyle name="20% - Accent1 3 3 6" xfId="588"/>
    <cellStyle name="20% - Accent1 3 3 6 2" xfId="589"/>
    <cellStyle name="20% - Accent1 3 3 7" xfId="590"/>
    <cellStyle name="20% - Accent1 3 3 8" xfId="591"/>
    <cellStyle name="20% - Accent1 3 4" xfId="592"/>
    <cellStyle name="20% - Accent1 3 4 2" xfId="593"/>
    <cellStyle name="20% - Accent1 3 4 2 2" xfId="594"/>
    <cellStyle name="20% - Accent1 3 4 2 3" xfId="595"/>
    <cellStyle name="20% - Accent1 3 4 2 4" xfId="596"/>
    <cellStyle name="20% - Accent1 3 4 3" xfId="597"/>
    <cellStyle name="20% - Accent1 3 4 3 2" xfId="598"/>
    <cellStyle name="20% - Accent1 3 4 3 3" xfId="599"/>
    <cellStyle name="20% - Accent1 3 4 4" xfId="600"/>
    <cellStyle name="20% - Accent1 3 4 4 2" xfId="601"/>
    <cellStyle name="20% - Accent1 3 4 5" xfId="602"/>
    <cellStyle name="20% - Accent1 3 4 5 2" xfId="603"/>
    <cellStyle name="20% - Accent1 3 4 6" xfId="604"/>
    <cellStyle name="20% - Accent1 3 4 6 2" xfId="605"/>
    <cellStyle name="20% - Accent1 3 4 7" xfId="606"/>
    <cellStyle name="20% - Accent1 3 4 8" xfId="607"/>
    <cellStyle name="20% - Accent1 3 5" xfId="608"/>
    <cellStyle name="20% - Accent1 3 5 2" xfId="609"/>
    <cellStyle name="20% - Accent1 3 5 2 2" xfId="610"/>
    <cellStyle name="20% - Accent1 3 5 2 3" xfId="611"/>
    <cellStyle name="20% - Accent1 3 5 2 4" xfId="612"/>
    <cellStyle name="20% - Accent1 3 5 3" xfId="613"/>
    <cellStyle name="20% - Accent1 3 5 3 2" xfId="614"/>
    <cellStyle name="20% - Accent1 3 5 3 3" xfId="615"/>
    <cellStyle name="20% - Accent1 3 5 4" xfId="616"/>
    <cellStyle name="20% - Accent1 3 5 4 2" xfId="617"/>
    <cellStyle name="20% - Accent1 3 5 5" xfId="618"/>
    <cellStyle name="20% - Accent1 3 5 6" xfId="619"/>
    <cellStyle name="20% - Accent1 3 6" xfId="620"/>
    <cellStyle name="20% - Accent1 3 6 2" xfId="621"/>
    <cellStyle name="20% - Accent1 3 6 2 2" xfId="622"/>
    <cellStyle name="20% - Accent1 3 6 2 3" xfId="623"/>
    <cellStyle name="20% - Accent1 3 6 2 4" xfId="624"/>
    <cellStyle name="20% - Accent1 3 6 3" xfId="625"/>
    <cellStyle name="20% - Accent1 3 6 3 2" xfId="626"/>
    <cellStyle name="20% - Accent1 3 6 4" xfId="627"/>
    <cellStyle name="20% - Accent1 3 7" xfId="628"/>
    <cellStyle name="20% - Accent1 3 7 2" xfId="629"/>
    <cellStyle name="20% - Accent1 3 7 2 2" xfId="630"/>
    <cellStyle name="20% - Accent1 3 7 2 3" xfId="631"/>
    <cellStyle name="20% - Accent1 3 7 2 4" xfId="632"/>
    <cellStyle name="20% - Accent1 3 7 3" xfId="633"/>
    <cellStyle name="20% - Accent1 3 7 3 2" xfId="634"/>
    <cellStyle name="20% - Accent1 3 7 4" xfId="635"/>
    <cellStyle name="20% - Accent1 3 8" xfId="636"/>
    <cellStyle name="20% - Accent1 3 8 2" xfId="637"/>
    <cellStyle name="20% - Accent1 3 8 2 2" xfId="638"/>
    <cellStyle name="20% - Accent1 3 8 2 3" xfId="639"/>
    <cellStyle name="20% - Accent1 3 8 3" xfId="640"/>
    <cellStyle name="20% - Accent1 3 8 3 2" xfId="641"/>
    <cellStyle name="20% - Accent1 3 8 4" xfId="642"/>
    <cellStyle name="20% - Accent1 3 9" xfId="643"/>
    <cellStyle name="20% - Accent1 3 9 2" xfId="644"/>
    <cellStyle name="20% - Accent1 3 9 3" xfId="645"/>
    <cellStyle name="20% - Accent1 3 9 4" xfId="646"/>
    <cellStyle name="20% - Accent1 4" xfId="647"/>
    <cellStyle name="20% - Accent1 4 2" xfId="648"/>
    <cellStyle name="20% - Accent1 5" xfId="649"/>
    <cellStyle name="20% - Accent1 5 10" xfId="650"/>
    <cellStyle name="20% - Accent1 5 2" xfId="651"/>
    <cellStyle name="20% - Accent1 5 2 2" xfId="652"/>
    <cellStyle name="20% - Accent1 5 2 2 2" xfId="653"/>
    <cellStyle name="20% - Accent1 5 2 2 2 2" xfId="654"/>
    <cellStyle name="20% - Accent1 5 2 2 2 3" xfId="655"/>
    <cellStyle name="20% - Accent1 5 2 2 2 4" xfId="656"/>
    <cellStyle name="20% - Accent1 5 2 2 3" xfId="657"/>
    <cellStyle name="20% - Accent1 5 2 2 3 2" xfId="658"/>
    <cellStyle name="20% - Accent1 5 2 2 4" xfId="659"/>
    <cellStyle name="20% - Accent1 5 2 3" xfId="660"/>
    <cellStyle name="20% - Accent1 5 2 3 2" xfId="661"/>
    <cellStyle name="20% - Accent1 5 2 3 3" xfId="662"/>
    <cellStyle name="20% - Accent1 5 2 3 4" xfId="663"/>
    <cellStyle name="20% - Accent1 5 2 4" xfId="664"/>
    <cellStyle name="20% - Accent1 5 2 4 2" xfId="665"/>
    <cellStyle name="20% - Accent1 5 2 4 3" xfId="666"/>
    <cellStyle name="20% - Accent1 5 2 5" xfId="667"/>
    <cellStyle name="20% - Accent1 5 2 5 2" xfId="668"/>
    <cellStyle name="20% - Accent1 5 2 6" xfId="669"/>
    <cellStyle name="20% - Accent1 5 2 6 2" xfId="670"/>
    <cellStyle name="20% - Accent1 5 2 7" xfId="671"/>
    <cellStyle name="20% - Accent1 5 2 7 2" xfId="672"/>
    <cellStyle name="20% - Accent1 5 2 8" xfId="673"/>
    <cellStyle name="20% - Accent1 5 2 9" xfId="674"/>
    <cellStyle name="20% - Accent1 5 3" xfId="675"/>
    <cellStyle name="20% - Accent1 5 3 2" xfId="676"/>
    <cellStyle name="20% - Accent1 5 3 2 2" xfId="677"/>
    <cellStyle name="20% - Accent1 5 3 2 3" xfId="678"/>
    <cellStyle name="20% - Accent1 5 3 2 4" xfId="679"/>
    <cellStyle name="20% - Accent1 5 3 3" xfId="680"/>
    <cellStyle name="20% - Accent1 5 3 3 2" xfId="681"/>
    <cellStyle name="20% - Accent1 5 3 4" xfId="682"/>
    <cellStyle name="20% - Accent1 5 4" xfId="683"/>
    <cellStyle name="20% - Accent1 5 4 2" xfId="684"/>
    <cellStyle name="20% - Accent1 5 4 3" xfId="685"/>
    <cellStyle name="20% - Accent1 5 4 4" xfId="686"/>
    <cellStyle name="20% - Accent1 5 5" xfId="687"/>
    <cellStyle name="20% - Accent1 5 5 2" xfId="688"/>
    <cellStyle name="20% - Accent1 5 5 3" xfId="689"/>
    <cellStyle name="20% - Accent1 5 6" xfId="690"/>
    <cellStyle name="20% - Accent1 5 6 2" xfId="691"/>
    <cellStyle name="20% - Accent1 5 7" xfId="692"/>
    <cellStyle name="20% - Accent1 5 7 2" xfId="693"/>
    <cellStyle name="20% - Accent1 5 8" xfId="694"/>
    <cellStyle name="20% - Accent1 5 8 2" xfId="695"/>
    <cellStyle name="20% - Accent1 5 9" xfId="696"/>
    <cellStyle name="20% - Accent1 6" xfId="697"/>
    <cellStyle name="20% - Accent1 6 2" xfId="698"/>
    <cellStyle name="20% - Accent1 7" xfId="699"/>
    <cellStyle name="20% - Accent1 7 2" xfId="700"/>
    <cellStyle name="20% - Accent1 7 2 2" xfId="701"/>
    <cellStyle name="20% - Accent1 7 2 3" xfId="702"/>
    <cellStyle name="20% - Accent1 7 2 4" xfId="703"/>
    <cellStyle name="20% - Accent1 7 3" xfId="704"/>
    <cellStyle name="20% - Accent1 7 3 2" xfId="705"/>
    <cellStyle name="20% - Accent1 7 3 3" xfId="706"/>
    <cellStyle name="20% - Accent1 7 4" xfId="707"/>
    <cellStyle name="20% - Accent1 7 4 2" xfId="708"/>
    <cellStyle name="20% - Accent1 7 5" xfId="709"/>
    <cellStyle name="20% - Accent1 7 5 2" xfId="710"/>
    <cellStyle name="20% - Accent1 7 6" xfId="711"/>
    <cellStyle name="20% - Accent1 7 6 2" xfId="712"/>
    <cellStyle name="20% - Accent1 7 7" xfId="713"/>
    <cellStyle name="20% - Accent1 7 8" xfId="714"/>
    <cellStyle name="20% - Accent1 8" xfId="715"/>
    <cellStyle name="20% - Accent1 8 2" xfId="716"/>
    <cellStyle name="20% - Accent1 8 2 2" xfId="717"/>
    <cellStyle name="20% - Accent1 8 2 3" xfId="718"/>
    <cellStyle name="20% - Accent1 8 2 4" xfId="719"/>
    <cellStyle name="20% - Accent1 8 3" xfId="720"/>
    <cellStyle name="20% - Accent1 8 3 2" xfId="721"/>
    <cellStyle name="20% - Accent1 8 3 3" xfId="722"/>
    <cellStyle name="20% - Accent1 8 4" xfId="723"/>
    <cellStyle name="20% - Accent1 8 4 2" xfId="724"/>
    <cellStyle name="20% - Accent1 8 5" xfId="725"/>
    <cellStyle name="20% - Accent1 8 5 2" xfId="726"/>
    <cellStyle name="20% - Accent1 8 6" xfId="727"/>
    <cellStyle name="20% - Accent1 8 6 2" xfId="728"/>
    <cellStyle name="20% - Accent1 8 7" xfId="729"/>
    <cellStyle name="20% - Accent1 8 8" xfId="730"/>
    <cellStyle name="20% - Accent1 9" xfId="731"/>
    <cellStyle name="20% - Accent1 9 2" xfId="732"/>
    <cellStyle name="20% - Accent1 9 2 2" xfId="733"/>
    <cellStyle name="20% - Accent1 9 2 3" xfId="734"/>
    <cellStyle name="20% - Accent1 9 2 4" xfId="735"/>
    <cellStyle name="20% - Accent1 9 3" xfId="736"/>
    <cellStyle name="20% - Accent1 9 3 2" xfId="737"/>
    <cellStyle name="20% - Accent1 9 3 3" xfId="738"/>
    <cellStyle name="20% - Accent1 9 4" xfId="739"/>
    <cellStyle name="20% - Accent1 9 4 2" xfId="740"/>
    <cellStyle name="20% - Accent1 9 5" xfId="741"/>
    <cellStyle name="20% - Accent1 9 6" xfId="742"/>
    <cellStyle name="20% - Accent2" xfId="2" builtinId="34" customBuiltin="1"/>
    <cellStyle name="20% - Accent2 10" xfId="743"/>
    <cellStyle name="20% - Accent2 10 2" xfId="744"/>
    <cellStyle name="20% - Accent2 10 2 2" xfId="745"/>
    <cellStyle name="20% - Accent2 10 2 3" xfId="746"/>
    <cellStyle name="20% - Accent2 10 2 4" xfId="747"/>
    <cellStyle name="20% - Accent2 10 3" xfId="748"/>
    <cellStyle name="20% - Accent2 10 3 2" xfId="749"/>
    <cellStyle name="20% - Accent2 10 4" xfId="750"/>
    <cellStyle name="20% - Accent2 11" xfId="751"/>
    <cellStyle name="20% - Accent2 11 2" xfId="752"/>
    <cellStyle name="20% - Accent2 11 2 2" xfId="753"/>
    <cellStyle name="20% - Accent2 11 2 3" xfId="754"/>
    <cellStyle name="20% - Accent2 11 3" xfId="755"/>
    <cellStyle name="20% - Accent2 11 3 2" xfId="756"/>
    <cellStyle name="20% - Accent2 11 4" xfId="757"/>
    <cellStyle name="20% - Accent2 12" xfId="758"/>
    <cellStyle name="20% - Accent2 12 2" xfId="759"/>
    <cellStyle name="20% - Accent2 12 2 2" xfId="760"/>
    <cellStyle name="20% - Accent2 12 3" xfId="761"/>
    <cellStyle name="20% - Accent2 13" xfId="762"/>
    <cellStyle name="20% - Accent2 13 2" xfId="763"/>
    <cellStyle name="20% - Accent2 13 3" xfId="764"/>
    <cellStyle name="20% - Accent2 13 4" xfId="765"/>
    <cellStyle name="20% - Accent2 14" xfId="766"/>
    <cellStyle name="20% - Accent2 2" xfId="363"/>
    <cellStyle name="20% - Accent2 2 2" xfId="767"/>
    <cellStyle name="20% - Accent2 2 2 2" xfId="768"/>
    <cellStyle name="20% - Accent2 2 2 2 2" xfId="769"/>
    <cellStyle name="20% - Accent2 2 2 2 2 2" xfId="770"/>
    <cellStyle name="20% - Accent2 2 2 2 2 3" xfId="771"/>
    <cellStyle name="20% - Accent2 2 2 2 2 4" xfId="772"/>
    <cellStyle name="20% - Accent2 2 2 2 3" xfId="773"/>
    <cellStyle name="20% - Accent2 2 2 2 3 2" xfId="774"/>
    <cellStyle name="20% - Accent2 2 2 2 4" xfId="775"/>
    <cellStyle name="20% - Accent2 2 2 3" xfId="776"/>
    <cellStyle name="20% - Accent2 2 2 3 2" xfId="777"/>
    <cellStyle name="20% - Accent2 2 2 3 3" xfId="778"/>
    <cellStyle name="20% - Accent2 2 2 3 4" xfId="779"/>
    <cellStyle name="20% - Accent2 2 2 4" xfId="780"/>
    <cellStyle name="20% - Accent2 2 2 4 2" xfId="781"/>
    <cellStyle name="20% - Accent2 2 2 4 3" xfId="782"/>
    <cellStyle name="20% - Accent2 2 2 5" xfId="783"/>
    <cellStyle name="20% - Accent2 2 2 5 2" xfId="784"/>
    <cellStyle name="20% - Accent2 2 2 6" xfId="785"/>
    <cellStyle name="20% - Accent2 2 2 6 2" xfId="786"/>
    <cellStyle name="20% - Accent2 2 2 7" xfId="787"/>
    <cellStyle name="20% - Accent2 2 2 7 2" xfId="788"/>
    <cellStyle name="20% - Accent2 2 2 8" xfId="789"/>
    <cellStyle name="20% - Accent2 2 2 9" xfId="790"/>
    <cellStyle name="20% - Accent2 2 3" xfId="791"/>
    <cellStyle name="20% - Accent2 2 3 2" xfId="792"/>
    <cellStyle name="20% - Accent2 2 3 2 2" xfId="793"/>
    <cellStyle name="20% - Accent2 2 3 2 3" xfId="794"/>
    <cellStyle name="20% - Accent2 2 3 2 4" xfId="795"/>
    <cellStyle name="20% - Accent2 2 3 3" xfId="796"/>
    <cellStyle name="20% - Accent2 2 3 3 2" xfId="797"/>
    <cellStyle name="20% - Accent2 2 3 3 3" xfId="798"/>
    <cellStyle name="20% - Accent2 2 3 4" xfId="799"/>
    <cellStyle name="20% - Accent2 2 3 4 2" xfId="800"/>
    <cellStyle name="20% - Accent2 2 3 5" xfId="801"/>
    <cellStyle name="20% - Accent2 2 3 5 2" xfId="802"/>
    <cellStyle name="20% - Accent2 2 3 6" xfId="803"/>
    <cellStyle name="20% - Accent2 2 3 6 2" xfId="804"/>
    <cellStyle name="20% - Accent2 2 3 7" xfId="805"/>
    <cellStyle name="20% - Accent2 2 3 7 2" xfId="806"/>
    <cellStyle name="20% - Accent2 2 3 8" xfId="807"/>
    <cellStyle name="20% - Accent2 2 3 9" xfId="808"/>
    <cellStyle name="20% - Accent2 2 4" xfId="809"/>
    <cellStyle name="20% - Accent2 2 5" xfId="810"/>
    <cellStyle name="20% - Accent2 2 5 2" xfId="811"/>
    <cellStyle name="20% - Accent2 2 5 3" xfId="812"/>
    <cellStyle name="20% - Accent2 2 5 4" xfId="813"/>
    <cellStyle name="20% - Accent2 2 6" xfId="814"/>
    <cellStyle name="20% - Accent2 2 6 2" xfId="815"/>
    <cellStyle name="20% - Accent2 2 6 2 2" xfId="816"/>
    <cellStyle name="20% - Accent2 2 6 2 3" xfId="817"/>
    <cellStyle name="20% - Accent2 2 6 3" xfId="818"/>
    <cellStyle name="20% - Accent2 2 6 3 2" xfId="819"/>
    <cellStyle name="20% - Accent2 2 6 4" xfId="820"/>
    <cellStyle name="20% - Accent2 2 7" xfId="821"/>
    <cellStyle name="20% - Accent2 3" xfId="822"/>
    <cellStyle name="20% - Accent2 3 10" xfId="823"/>
    <cellStyle name="20% - Accent2 3 10 2" xfId="824"/>
    <cellStyle name="20% - Accent2 3 11" xfId="825"/>
    <cellStyle name="20% - Accent2 3 2" xfId="826"/>
    <cellStyle name="20% - Accent2 3 2 2" xfId="827"/>
    <cellStyle name="20% - Accent2 3 2 2 2" xfId="828"/>
    <cellStyle name="20% - Accent2 3 2 2 2 2" xfId="829"/>
    <cellStyle name="20% - Accent2 3 2 2 2 3" xfId="830"/>
    <cellStyle name="20% - Accent2 3 2 2 2 4" xfId="831"/>
    <cellStyle name="20% - Accent2 3 2 2 3" xfId="832"/>
    <cellStyle name="20% - Accent2 3 2 2 3 2" xfId="833"/>
    <cellStyle name="20% - Accent2 3 2 2 4" xfId="834"/>
    <cellStyle name="20% - Accent2 3 2 3" xfId="835"/>
    <cellStyle name="20% - Accent2 3 2 3 2" xfId="836"/>
    <cellStyle name="20% - Accent2 3 2 3 3" xfId="837"/>
    <cellStyle name="20% - Accent2 3 2 3 4" xfId="838"/>
    <cellStyle name="20% - Accent2 3 2 4" xfId="839"/>
    <cellStyle name="20% - Accent2 3 2 4 2" xfId="840"/>
    <cellStyle name="20% - Accent2 3 2 4 3" xfId="841"/>
    <cellStyle name="20% - Accent2 3 2 5" xfId="842"/>
    <cellStyle name="20% - Accent2 3 2 5 2" xfId="843"/>
    <cellStyle name="20% - Accent2 3 2 6" xfId="844"/>
    <cellStyle name="20% - Accent2 3 2 6 2" xfId="845"/>
    <cellStyle name="20% - Accent2 3 2 7" xfId="846"/>
    <cellStyle name="20% - Accent2 3 2 7 2" xfId="847"/>
    <cellStyle name="20% - Accent2 3 2 8" xfId="848"/>
    <cellStyle name="20% - Accent2 3 2 9" xfId="849"/>
    <cellStyle name="20% - Accent2 3 3" xfId="850"/>
    <cellStyle name="20% - Accent2 3 3 2" xfId="851"/>
    <cellStyle name="20% - Accent2 3 3 2 2" xfId="852"/>
    <cellStyle name="20% - Accent2 3 3 2 3" xfId="853"/>
    <cellStyle name="20% - Accent2 3 3 2 4" xfId="854"/>
    <cellStyle name="20% - Accent2 3 3 3" xfId="855"/>
    <cellStyle name="20% - Accent2 3 3 3 2" xfId="856"/>
    <cellStyle name="20% - Accent2 3 3 3 3" xfId="857"/>
    <cellStyle name="20% - Accent2 3 3 4" xfId="858"/>
    <cellStyle name="20% - Accent2 3 3 4 2" xfId="859"/>
    <cellStyle name="20% - Accent2 3 3 5" xfId="860"/>
    <cellStyle name="20% - Accent2 3 3 5 2" xfId="861"/>
    <cellStyle name="20% - Accent2 3 3 6" xfId="862"/>
    <cellStyle name="20% - Accent2 3 3 6 2" xfId="863"/>
    <cellStyle name="20% - Accent2 3 3 7" xfId="864"/>
    <cellStyle name="20% - Accent2 3 3 8" xfId="865"/>
    <cellStyle name="20% - Accent2 3 4" xfId="866"/>
    <cellStyle name="20% - Accent2 3 4 2" xfId="867"/>
    <cellStyle name="20% - Accent2 3 4 2 2" xfId="868"/>
    <cellStyle name="20% - Accent2 3 4 2 3" xfId="869"/>
    <cellStyle name="20% - Accent2 3 4 2 4" xfId="870"/>
    <cellStyle name="20% - Accent2 3 4 3" xfId="871"/>
    <cellStyle name="20% - Accent2 3 4 3 2" xfId="872"/>
    <cellStyle name="20% - Accent2 3 4 3 3" xfId="873"/>
    <cellStyle name="20% - Accent2 3 4 4" xfId="874"/>
    <cellStyle name="20% - Accent2 3 4 4 2" xfId="875"/>
    <cellStyle name="20% - Accent2 3 4 5" xfId="876"/>
    <cellStyle name="20% - Accent2 3 4 5 2" xfId="877"/>
    <cellStyle name="20% - Accent2 3 4 6" xfId="878"/>
    <cellStyle name="20% - Accent2 3 4 6 2" xfId="879"/>
    <cellStyle name="20% - Accent2 3 4 7" xfId="880"/>
    <cellStyle name="20% - Accent2 3 4 8" xfId="881"/>
    <cellStyle name="20% - Accent2 3 5" xfId="882"/>
    <cellStyle name="20% - Accent2 3 5 2" xfId="883"/>
    <cellStyle name="20% - Accent2 3 5 2 2" xfId="884"/>
    <cellStyle name="20% - Accent2 3 5 2 3" xfId="885"/>
    <cellStyle name="20% - Accent2 3 5 2 4" xfId="886"/>
    <cellStyle name="20% - Accent2 3 5 3" xfId="887"/>
    <cellStyle name="20% - Accent2 3 5 3 2" xfId="888"/>
    <cellStyle name="20% - Accent2 3 5 3 3" xfId="889"/>
    <cellStyle name="20% - Accent2 3 5 4" xfId="890"/>
    <cellStyle name="20% - Accent2 3 5 4 2" xfId="891"/>
    <cellStyle name="20% - Accent2 3 5 5" xfId="892"/>
    <cellStyle name="20% - Accent2 3 5 6" xfId="893"/>
    <cellStyle name="20% - Accent2 3 6" xfId="894"/>
    <cellStyle name="20% - Accent2 3 6 2" xfId="895"/>
    <cellStyle name="20% - Accent2 3 6 2 2" xfId="896"/>
    <cellStyle name="20% - Accent2 3 6 2 3" xfId="897"/>
    <cellStyle name="20% - Accent2 3 6 2 4" xfId="898"/>
    <cellStyle name="20% - Accent2 3 6 3" xfId="899"/>
    <cellStyle name="20% - Accent2 3 6 3 2" xfId="900"/>
    <cellStyle name="20% - Accent2 3 6 4" xfId="901"/>
    <cellStyle name="20% - Accent2 3 7" xfId="902"/>
    <cellStyle name="20% - Accent2 3 7 2" xfId="903"/>
    <cellStyle name="20% - Accent2 3 7 2 2" xfId="904"/>
    <cellStyle name="20% - Accent2 3 7 2 3" xfId="905"/>
    <cellStyle name="20% - Accent2 3 7 2 4" xfId="906"/>
    <cellStyle name="20% - Accent2 3 7 3" xfId="907"/>
    <cellStyle name="20% - Accent2 3 7 3 2" xfId="908"/>
    <cellStyle name="20% - Accent2 3 7 4" xfId="909"/>
    <cellStyle name="20% - Accent2 3 8" xfId="910"/>
    <cellStyle name="20% - Accent2 3 8 2" xfId="911"/>
    <cellStyle name="20% - Accent2 3 8 2 2" xfId="912"/>
    <cellStyle name="20% - Accent2 3 8 2 3" xfId="913"/>
    <cellStyle name="20% - Accent2 3 8 3" xfId="914"/>
    <cellStyle name="20% - Accent2 3 8 3 2" xfId="915"/>
    <cellStyle name="20% - Accent2 3 8 4" xfId="916"/>
    <cellStyle name="20% - Accent2 3 9" xfId="917"/>
    <cellStyle name="20% - Accent2 3 9 2" xfId="918"/>
    <cellStyle name="20% - Accent2 3 9 3" xfId="919"/>
    <cellStyle name="20% - Accent2 3 9 4" xfId="920"/>
    <cellStyle name="20% - Accent2 4" xfId="921"/>
    <cellStyle name="20% - Accent2 4 2" xfId="922"/>
    <cellStyle name="20% - Accent2 5" xfId="923"/>
    <cellStyle name="20% - Accent2 5 10" xfId="924"/>
    <cellStyle name="20% - Accent2 5 2" xfId="925"/>
    <cellStyle name="20% - Accent2 5 2 2" xfId="926"/>
    <cellStyle name="20% - Accent2 5 2 2 2" xfId="927"/>
    <cellStyle name="20% - Accent2 5 2 2 2 2" xfId="928"/>
    <cellStyle name="20% - Accent2 5 2 2 2 3" xfId="929"/>
    <cellStyle name="20% - Accent2 5 2 2 2 4" xfId="930"/>
    <cellStyle name="20% - Accent2 5 2 2 3" xfId="931"/>
    <cellStyle name="20% - Accent2 5 2 2 3 2" xfId="932"/>
    <cellStyle name="20% - Accent2 5 2 2 4" xfId="933"/>
    <cellStyle name="20% - Accent2 5 2 3" xfId="934"/>
    <cellStyle name="20% - Accent2 5 2 3 2" xfId="935"/>
    <cellStyle name="20% - Accent2 5 2 3 3" xfId="936"/>
    <cellStyle name="20% - Accent2 5 2 3 4" xfId="937"/>
    <cellStyle name="20% - Accent2 5 2 4" xfId="938"/>
    <cellStyle name="20% - Accent2 5 2 4 2" xfId="939"/>
    <cellStyle name="20% - Accent2 5 2 4 3" xfId="940"/>
    <cellStyle name="20% - Accent2 5 2 5" xfId="941"/>
    <cellStyle name="20% - Accent2 5 2 5 2" xfId="942"/>
    <cellStyle name="20% - Accent2 5 2 6" xfId="943"/>
    <cellStyle name="20% - Accent2 5 2 6 2" xfId="944"/>
    <cellStyle name="20% - Accent2 5 2 7" xfId="945"/>
    <cellStyle name="20% - Accent2 5 2 7 2" xfId="946"/>
    <cellStyle name="20% - Accent2 5 2 8" xfId="947"/>
    <cellStyle name="20% - Accent2 5 2 9" xfId="948"/>
    <cellStyle name="20% - Accent2 5 3" xfId="949"/>
    <cellStyle name="20% - Accent2 5 3 2" xfId="950"/>
    <cellStyle name="20% - Accent2 5 3 2 2" xfId="951"/>
    <cellStyle name="20% - Accent2 5 3 2 3" xfId="952"/>
    <cellStyle name="20% - Accent2 5 3 2 4" xfId="953"/>
    <cellStyle name="20% - Accent2 5 3 3" xfId="954"/>
    <cellStyle name="20% - Accent2 5 3 3 2" xfId="955"/>
    <cellStyle name="20% - Accent2 5 3 4" xfId="956"/>
    <cellStyle name="20% - Accent2 5 4" xfId="957"/>
    <cellStyle name="20% - Accent2 5 4 2" xfId="958"/>
    <cellStyle name="20% - Accent2 5 4 3" xfId="959"/>
    <cellStyle name="20% - Accent2 5 4 4" xfId="960"/>
    <cellStyle name="20% - Accent2 5 5" xfId="961"/>
    <cellStyle name="20% - Accent2 5 5 2" xfId="962"/>
    <cellStyle name="20% - Accent2 5 5 3" xfId="963"/>
    <cellStyle name="20% - Accent2 5 6" xfId="964"/>
    <cellStyle name="20% - Accent2 5 6 2" xfId="965"/>
    <cellStyle name="20% - Accent2 5 7" xfId="966"/>
    <cellStyle name="20% - Accent2 5 7 2" xfId="967"/>
    <cellStyle name="20% - Accent2 5 8" xfId="968"/>
    <cellStyle name="20% - Accent2 5 8 2" xfId="969"/>
    <cellStyle name="20% - Accent2 5 9" xfId="970"/>
    <cellStyle name="20% - Accent2 6" xfId="971"/>
    <cellStyle name="20% - Accent2 6 2" xfId="972"/>
    <cellStyle name="20% - Accent2 7" xfId="973"/>
    <cellStyle name="20% - Accent2 7 2" xfId="974"/>
    <cellStyle name="20% - Accent2 7 2 2" xfId="975"/>
    <cellStyle name="20% - Accent2 7 2 3" xfId="976"/>
    <cellStyle name="20% - Accent2 7 2 4" xfId="977"/>
    <cellStyle name="20% - Accent2 7 3" xfId="978"/>
    <cellStyle name="20% - Accent2 7 3 2" xfId="979"/>
    <cellStyle name="20% - Accent2 7 3 3" xfId="980"/>
    <cellStyle name="20% - Accent2 7 4" xfId="981"/>
    <cellStyle name="20% - Accent2 7 4 2" xfId="982"/>
    <cellStyle name="20% - Accent2 7 5" xfId="983"/>
    <cellStyle name="20% - Accent2 7 5 2" xfId="984"/>
    <cellStyle name="20% - Accent2 7 6" xfId="985"/>
    <cellStyle name="20% - Accent2 7 6 2" xfId="986"/>
    <cellStyle name="20% - Accent2 7 7" xfId="987"/>
    <cellStyle name="20% - Accent2 7 8" xfId="988"/>
    <cellStyle name="20% - Accent2 8" xfId="989"/>
    <cellStyle name="20% - Accent2 8 2" xfId="990"/>
    <cellStyle name="20% - Accent2 8 2 2" xfId="991"/>
    <cellStyle name="20% - Accent2 8 2 3" xfId="992"/>
    <cellStyle name="20% - Accent2 8 2 4" xfId="993"/>
    <cellStyle name="20% - Accent2 8 3" xfId="994"/>
    <cellStyle name="20% - Accent2 8 3 2" xfId="995"/>
    <cellStyle name="20% - Accent2 8 3 3" xfId="996"/>
    <cellStyle name="20% - Accent2 8 4" xfId="997"/>
    <cellStyle name="20% - Accent2 8 4 2" xfId="998"/>
    <cellStyle name="20% - Accent2 8 5" xfId="999"/>
    <cellStyle name="20% - Accent2 8 5 2" xfId="1000"/>
    <cellStyle name="20% - Accent2 8 6" xfId="1001"/>
    <cellStyle name="20% - Accent2 8 6 2" xfId="1002"/>
    <cellStyle name="20% - Accent2 8 7" xfId="1003"/>
    <cellStyle name="20% - Accent2 8 8" xfId="1004"/>
    <cellStyle name="20% - Accent2 9" xfId="1005"/>
    <cellStyle name="20% - Accent2 9 2" xfId="1006"/>
    <cellStyle name="20% - Accent2 9 2 2" xfId="1007"/>
    <cellStyle name="20% - Accent2 9 2 3" xfId="1008"/>
    <cellStyle name="20% - Accent2 9 2 4" xfId="1009"/>
    <cellStyle name="20% - Accent2 9 3" xfId="1010"/>
    <cellStyle name="20% - Accent2 9 3 2" xfId="1011"/>
    <cellStyle name="20% - Accent2 9 3 3" xfId="1012"/>
    <cellStyle name="20% - Accent2 9 4" xfId="1013"/>
    <cellStyle name="20% - Accent2 9 4 2" xfId="1014"/>
    <cellStyle name="20% - Accent2 9 5" xfId="1015"/>
    <cellStyle name="20% - Accent2 9 6" xfId="1016"/>
    <cellStyle name="20% - Accent3" xfId="3" builtinId="38" customBuiltin="1"/>
    <cellStyle name="20% - Accent3 10" xfId="1017"/>
    <cellStyle name="20% - Accent3 10 2" xfId="1018"/>
    <cellStyle name="20% - Accent3 10 2 2" xfId="1019"/>
    <cellStyle name="20% - Accent3 10 2 3" xfId="1020"/>
    <cellStyle name="20% - Accent3 10 2 4" xfId="1021"/>
    <cellStyle name="20% - Accent3 10 3" xfId="1022"/>
    <cellStyle name="20% - Accent3 10 3 2" xfId="1023"/>
    <cellStyle name="20% - Accent3 10 4" xfId="1024"/>
    <cellStyle name="20% - Accent3 11" xfId="1025"/>
    <cellStyle name="20% - Accent3 11 2" xfId="1026"/>
    <cellStyle name="20% - Accent3 11 2 2" xfId="1027"/>
    <cellStyle name="20% - Accent3 11 2 3" xfId="1028"/>
    <cellStyle name="20% - Accent3 11 3" xfId="1029"/>
    <cellStyle name="20% - Accent3 11 3 2" xfId="1030"/>
    <cellStyle name="20% - Accent3 11 4" xfId="1031"/>
    <cellStyle name="20% - Accent3 12" xfId="1032"/>
    <cellStyle name="20% - Accent3 12 2" xfId="1033"/>
    <cellStyle name="20% - Accent3 12 2 2" xfId="1034"/>
    <cellStyle name="20% - Accent3 12 3" xfId="1035"/>
    <cellStyle name="20% - Accent3 13" xfId="1036"/>
    <cellStyle name="20% - Accent3 13 2" xfId="1037"/>
    <cellStyle name="20% - Accent3 13 3" xfId="1038"/>
    <cellStyle name="20% - Accent3 13 4" xfId="1039"/>
    <cellStyle name="20% - Accent3 14" xfId="1040"/>
    <cellStyle name="20% - Accent3 2" xfId="364"/>
    <cellStyle name="20% - Accent3 2 2" xfId="1041"/>
    <cellStyle name="20% - Accent3 2 2 2" xfId="1042"/>
    <cellStyle name="20% - Accent3 2 2 2 2" xfId="1043"/>
    <cellStyle name="20% - Accent3 2 2 2 2 2" xfId="1044"/>
    <cellStyle name="20% - Accent3 2 2 2 2 3" xfId="1045"/>
    <cellStyle name="20% - Accent3 2 2 2 2 4" xfId="1046"/>
    <cellStyle name="20% - Accent3 2 2 2 3" xfId="1047"/>
    <cellStyle name="20% - Accent3 2 2 2 3 2" xfId="1048"/>
    <cellStyle name="20% - Accent3 2 2 2 4" xfId="1049"/>
    <cellStyle name="20% - Accent3 2 2 3" xfId="1050"/>
    <cellStyle name="20% - Accent3 2 2 3 2" xfId="1051"/>
    <cellStyle name="20% - Accent3 2 2 3 3" xfId="1052"/>
    <cellStyle name="20% - Accent3 2 2 3 4" xfId="1053"/>
    <cellStyle name="20% - Accent3 2 2 4" xfId="1054"/>
    <cellStyle name="20% - Accent3 2 2 4 2" xfId="1055"/>
    <cellStyle name="20% - Accent3 2 2 4 3" xfId="1056"/>
    <cellStyle name="20% - Accent3 2 2 5" xfId="1057"/>
    <cellStyle name="20% - Accent3 2 2 5 2" xfId="1058"/>
    <cellStyle name="20% - Accent3 2 2 6" xfId="1059"/>
    <cellStyle name="20% - Accent3 2 2 6 2" xfId="1060"/>
    <cellStyle name="20% - Accent3 2 2 7" xfId="1061"/>
    <cellStyle name="20% - Accent3 2 2 7 2" xfId="1062"/>
    <cellStyle name="20% - Accent3 2 2 8" xfId="1063"/>
    <cellStyle name="20% - Accent3 2 2 9" xfId="1064"/>
    <cellStyle name="20% - Accent3 2 3" xfId="1065"/>
    <cellStyle name="20% - Accent3 2 3 2" xfId="1066"/>
    <cellStyle name="20% - Accent3 2 3 2 2" xfId="1067"/>
    <cellStyle name="20% - Accent3 2 3 2 3" xfId="1068"/>
    <cellStyle name="20% - Accent3 2 3 2 4" xfId="1069"/>
    <cellStyle name="20% - Accent3 2 3 3" xfId="1070"/>
    <cellStyle name="20% - Accent3 2 3 3 2" xfId="1071"/>
    <cellStyle name="20% - Accent3 2 3 3 3" xfId="1072"/>
    <cellStyle name="20% - Accent3 2 3 4" xfId="1073"/>
    <cellStyle name="20% - Accent3 2 3 4 2" xfId="1074"/>
    <cellStyle name="20% - Accent3 2 3 5" xfId="1075"/>
    <cellStyle name="20% - Accent3 2 3 5 2" xfId="1076"/>
    <cellStyle name="20% - Accent3 2 3 6" xfId="1077"/>
    <cellStyle name="20% - Accent3 2 3 6 2" xfId="1078"/>
    <cellStyle name="20% - Accent3 2 3 7" xfId="1079"/>
    <cellStyle name="20% - Accent3 2 3 7 2" xfId="1080"/>
    <cellStyle name="20% - Accent3 2 3 8" xfId="1081"/>
    <cellStyle name="20% - Accent3 2 3 9" xfId="1082"/>
    <cellStyle name="20% - Accent3 2 4" xfId="1083"/>
    <cellStyle name="20% - Accent3 2 5" xfId="1084"/>
    <cellStyle name="20% - Accent3 2 5 2" xfId="1085"/>
    <cellStyle name="20% - Accent3 2 5 3" xfId="1086"/>
    <cellStyle name="20% - Accent3 2 5 4" xfId="1087"/>
    <cellStyle name="20% - Accent3 2 6" xfId="1088"/>
    <cellStyle name="20% - Accent3 2 6 2" xfId="1089"/>
    <cellStyle name="20% - Accent3 2 6 2 2" xfId="1090"/>
    <cellStyle name="20% - Accent3 2 6 2 3" xfId="1091"/>
    <cellStyle name="20% - Accent3 2 6 3" xfId="1092"/>
    <cellStyle name="20% - Accent3 2 6 3 2" xfId="1093"/>
    <cellStyle name="20% - Accent3 2 6 4" xfId="1094"/>
    <cellStyle name="20% - Accent3 2 7" xfId="1095"/>
    <cellStyle name="20% - Accent3 3" xfId="1096"/>
    <cellStyle name="20% - Accent3 3 10" xfId="1097"/>
    <cellStyle name="20% - Accent3 3 10 2" xfId="1098"/>
    <cellStyle name="20% - Accent3 3 11" xfId="1099"/>
    <cellStyle name="20% - Accent3 3 2" xfId="1100"/>
    <cellStyle name="20% - Accent3 3 2 2" xfId="1101"/>
    <cellStyle name="20% - Accent3 3 2 2 2" xfId="1102"/>
    <cellStyle name="20% - Accent3 3 2 2 2 2" xfId="1103"/>
    <cellStyle name="20% - Accent3 3 2 2 2 3" xfId="1104"/>
    <cellStyle name="20% - Accent3 3 2 2 2 4" xfId="1105"/>
    <cellStyle name="20% - Accent3 3 2 2 3" xfId="1106"/>
    <cellStyle name="20% - Accent3 3 2 2 3 2" xfId="1107"/>
    <cellStyle name="20% - Accent3 3 2 2 4" xfId="1108"/>
    <cellStyle name="20% - Accent3 3 2 3" xfId="1109"/>
    <cellStyle name="20% - Accent3 3 2 3 2" xfId="1110"/>
    <cellStyle name="20% - Accent3 3 2 3 3" xfId="1111"/>
    <cellStyle name="20% - Accent3 3 2 3 4" xfId="1112"/>
    <cellStyle name="20% - Accent3 3 2 4" xfId="1113"/>
    <cellStyle name="20% - Accent3 3 2 4 2" xfId="1114"/>
    <cellStyle name="20% - Accent3 3 2 4 3" xfId="1115"/>
    <cellStyle name="20% - Accent3 3 2 5" xfId="1116"/>
    <cellStyle name="20% - Accent3 3 2 5 2" xfId="1117"/>
    <cellStyle name="20% - Accent3 3 2 6" xfId="1118"/>
    <cellStyle name="20% - Accent3 3 2 6 2" xfId="1119"/>
    <cellStyle name="20% - Accent3 3 2 7" xfId="1120"/>
    <cellStyle name="20% - Accent3 3 2 7 2" xfId="1121"/>
    <cellStyle name="20% - Accent3 3 2 8" xfId="1122"/>
    <cellStyle name="20% - Accent3 3 2 9" xfId="1123"/>
    <cellStyle name="20% - Accent3 3 3" xfId="1124"/>
    <cellStyle name="20% - Accent3 3 3 2" xfId="1125"/>
    <cellStyle name="20% - Accent3 3 3 2 2" xfId="1126"/>
    <cellStyle name="20% - Accent3 3 3 2 3" xfId="1127"/>
    <cellStyle name="20% - Accent3 3 3 2 4" xfId="1128"/>
    <cellStyle name="20% - Accent3 3 3 3" xfId="1129"/>
    <cellStyle name="20% - Accent3 3 3 3 2" xfId="1130"/>
    <cellStyle name="20% - Accent3 3 3 3 3" xfId="1131"/>
    <cellStyle name="20% - Accent3 3 3 4" xfId="1132"/>
    <cellStyle name="20% - Accent3 3 3 4 2" xfId="1133"/>
    <cellStyle name="20% - Accent3 3 3 5" xfId="1134"/>
    <cellStyle name="20% - Accent3 3 3 5 2" xfId="1135"/>
    <cellStyle name="20% - Accent3 3 3 6" xfId="1136"/>
    <cellStyle name="20% - Accent3 3 3 6 2" xfId="1137"/>
    <cellStyle name="20% - Accent3 3 3 7" xfId="1138"/>
    <cellStyle name="20% - Accent3 3 3 8" xfId="1139"/>
    <cellStyle name="20% - Accent3 3 4" xfId="1140"/>
    <cellStyle name="20% - Accent3 3 4 2" xfId="1141"/>
    <cellStyle name="20% - Accent3 3 4 2 2" xfId="1142"/>
    <cellStyle name="20% - Accent3 3 4 2 3" xfId="1143"/>
    <cellStyle name="20% - Accent3 3 4 2 4" xfId="1144"/>
    <cellStyle name="20% - Accent3 3 4 3" xfId="1145"/>
    <cellStyle name="20% - Accent3 3 4 3 2" xfId="1146"/>
    <cellStyle name="20% - Accent3 3 4 3 3" xfId="1147"/>
    <cellStyle name="20% - Accent3 3 4 4" xfId="1148"/>
    <cellStyle name="20% - Accent3 3 4 4 2" xfId="1149"/>
    <cellStyle name="20% - Accent3 3 4 5" xfId="1150"/>
    <cellStyle name="20% - Accent3 3 4 5 2" xfId="1151"/>
    <cellStyle name="20% - Accent3 3 4 6" xfId="1152"/>
    <cellStyle name="20% - Accent3 3 4 6 2" xfId="1153"/>
    <cellStyle name="20% - Accent3 3 4 7" xfId="1154"/>
    <cellStyle name="20% - Accent3 3 4 8" xfId="1155"/>
    <cellStyle name="20% - Accent3 3 5" xfId="1156"/>
    <cellStyle name="20% - Accent3 3 5 2" xfId="1157"/>
    <cellStyle name="20% - Accent3 3 5 2 2" xfId="1158"/>
    <cellStyle name="20% - Accent3 3 5 2 3" xfId="1159"/>
    <cellStyle name="20% - Accent3 3 5 2 4" xfId="1160"/>
    <cellStyle name="20% - Accent3 3 5 3" xfId="1161"/>
    <cellStyle name="20% - Accent3 3 5 3 2" xfId="1162"/>
    <cellStyle name="20% - Accent3 3 5 3 3" xfId="1163"/>
    <cellStyle name="20% - Accent3 3 5 4" xfId="1164"/>
    <cellStyle name="20% - Accent3 3 5 4 2" xfId="1165"/>
    <cellStyle name="20% - Accent3 3 5 5" xfId="1166"/>
    <cellStyle name="20% - Accent3 3 5 6" xfId="1167"/>
    <cellStyle name="20% - Accent3 3 6" xfId="1168"/>
    <cellStyle name="20% - Accent3 3 6 2" xfId="1169"/>
    <cellStyle name="20% - Accent3 3 6 2 2" xfId="1170"/>
    <cellStyle name="20% - Accent3 3 6 2 3" xfId="1171"/>
    <cellStyle name="20% - Accent3 3 6 2 4" xfId="1172"/>
    <cellStyle name="20% - Accent3 3 6 3" xfId="1173"/>
    <cellStyle name="20% - Accent3 3 6 3 2" xfId="1174"/>
    <cellStyle name="20% - Accent3 3 6 4" xfId="1175"/>
    <cellStyle name="20% - Accent3 3 7" xfId="1176"/>
    <cellStyle name="20% - Accent3 3 7 2" xfId="1177"/>
    <cellStyle name="20% - Accent3 3 7 2 2" xfId="1178"/>
    <cellStyle name="20% - Accent3 3 7 2 3" xfId="1179"/>
    <cellStyle name="20% - Accent3 3 7 2 4" xfId="1180"/>
    <cellStyle name="20% - Accent3 3 7 3" xfId="1181"/>
    <cellStyle name="20% - Accent3 3 7 3 2" xfId="1182"/>
    <cellStyle name="20% - Accent3 3 7 4" xfId="1183"/>
    <cellStyle name="20% - Accent3 3 8" xfId="1184"/>
    <cellStyle name="20% - Accent3 3 8 2" xfId="1185"/>
    <cellStyle name="20% - Accent3 3 8 2 2" xfId="1186"/>
    <cellStyle name="20% - Accent3 3 8 2 3" xfId="1187"/>
    <cellStyle name="20% - Accent3 3 8 3" xfId="1188"/>
    <cellStyle name="20% - Accent3 3 8 3 2" xfId="1189"/>
    <cellStyle name="20% - Accent3 3 8 4" xfId="1190"/>
    <cellStyle name="20% - Accent3 3 9" xfId="1191"/>
    <cellStyle name="20% - Accent3 3 9 2" xfId="1192"/>
    <cellStyle name="20% - Accent3 3 9 3" xfId="1193"/>
    <cellStyle name="20% - Accent3 3 9 4" xfId="1194"/>
    <cellStyle name="20% - Accent3 4" xfId="1195"/>
    <cellStyle name="20% - Accent3 4 2" xfId="1196"/>
    <cellStyle name="20% - Accent3 5" xfId="1197"/>
    <cellStyle name="20% - Accent3 5 10" xfId="1198"/>
    <cellStyle name="20% - Accent3 5 2" xfId="1199"/>
    <cellStyle name="20% - Accent3 5 2 2" xfId="1200"/>
    <cellStyle name="20% - Accent3 5 2 2 2" xfId="1201"/>
    <cellStyle name="20% - Accent3 5 2 2 2 2" xfId="1202"/>
    <cellStyle name="20% - Accent3 5 2 2 2 3" xfId="1203"/>
    <cellStyle name="20% - Accent3 5 2 2 2 4" xfId="1204"/>
    <cellStyle name="20% - Accent3 5 2 2 3" xfId="1205"/>
    <cellStyle name="20% - Accent3 5 2 2 3 2" xfId="1206"/>
    <cellStyle name="20% - Accent3 5 2 2 4" xfId="1207"/>
    <cellStyle name="20% - Accent3 5 2 3" xfId="1208"/>
    <cellStyle name="20% - Accent3 5 2 3 2" xfId="1209"/>
    <cellStyle name="20% - Accent3 5 2 3 3" xfId="1210"/>
    <cellStyle name="20% - Accent3 5 2 3 4" xfId="1211"/>
    <cellStyle name="20% - Accent3 5 2 4" xfId="1212"/>
    <cellStyle name="20% - Accent3 5 2 4 2" xfId="1213"/>
    <cellStyle name="20% - Accent3 5 2 4 3" xfId="1214"/>
    <cellStyle name="20% - Accent3 5 2 5" xfId="1215"/>
    <cellStyle name="20% - Accent3 5 2 5 2" xfId="1216"/>
    <cellStyle name="20% - Accent3 5 2 6" xfId="1217"/>
    <cellStyle name="20% - Accent3 5 2 6 2" xfId="1218"/>
    <cellStyle name="20% - Accent3 5 2 7" xfId="1219"/>
    <cellStyle name="20% - Accent3 5 2 7 2" xfId="1220"/>
    <cellStyle name="20% - Accent3 5 2 8" xfId="1221"/>
    <cellStyle name="20% - Accent3 5 2 9" xfId="1222"/>
    <cellStyle name="20% - Accent3 5 3" xfId="1223"/>
    <cellStyle name="20% - Accent3 5 3 2" xfId="1224"/>
    <cellStyle name="20% - Accent3 5 3 2 2" xfId="1225"/>
    <cellStyle name="20% - Accent3 5 3 2 3" xfId="1226"/>
    <cellStyle name="20% - Accent3 5 3 2 4" xfId="1227"/>
    <cellStyle name="20% - Accent3 5 3 3" xfId="1228"/>
    <cellStyle name="20% - Accent3 5 3 3 2" xfId="1229"/>
    <cellStyle name="20% - Accent3 5 3 4" xfId="1230"/>
    <cellStyle name="20% - Accent3 5 4" xfId="1231"/>
    <cellStyle name="20% - Accent3 5 4 2" xfId="1232"/>
    <cellStyle name="20% - Accent3 5 4 3" xfId="1233"/>
    <cellStyle name="20% - Accent3 5 4 4" xfId="1234"/>
    <cellStyle name="20% - Accent3 5 5" xfId="1235"/>
    <cellStyle name="20% - Accent3 5 5 2" xfId="1236"/>
    <cellStyle name="20% - Accent3 5 5 3" xfId="1237"/>
    <cellStyle name="20% - Accent3 5 6" xfId="1238"/>
    <cellStyle name="20% - Accent3 5 6 2" xfId="1239"/>
    <cellStyle name="20% - Accent3 5 7" xfId="1240"/>
    <cellStyle name="20% - Accent3 5 7 2" xfId="1241"/>
    <cellStyle name="20% - Accent3 5 8" xfId="1242"/>
    <cellStyle name="20% - Accent3 5 8 2" xfId="1243"/>
    <cellStyle name="20% - Accent3 5 9" xfId="1244"/>
    <cellStyle name="20% - Accent3 6" xfId="1245"/>
    <cellStyle name="20% - Accent3 6 2" xfId="1246"/>
    <cellStyle name="20% - Accent3 7" xfId="1247"/>
    <cellStyle name="20% - Accent3 7 2" xfId="1248"/>
    <cellStyle name="20% - Accent3 7 2 2" xfId="1249"/>
    <cellStyle name="20% - Accent3 7 2 3" xfId="1250"/>
    <cellStyle name="20% - Accent3 7 2 4" xfId="1251"/>
    <cellStyle name="20% - Accent3 7 3" xfId="1252"/>
    <cellStyle name="20% - Accent3 7 3 2" xfId="1253"/>
    <cellStyle name="20% - Accent3 7 3 3" xfId="1254"/>
    <cellStyle name="20% - Accent3 7 4" xfId="1255"/>
    <cellStyle name="20% - Accent3 7 4 2" xfId="1256"/>
    <cellStyle name="20% - Accent3 7 5" xfId="1257"/>
    <cellStyle name="20% - Accent3 7 5 2" xfId="1258"/>
    <cellStyle name="20% - Accent3 7 6" xfId="1259"/>
    <cellStyle name="20% - Accent3 7 6 2" xfId="1260"/>
    <cellStyle name="20% - Accent3 7 7" xfId="1261"/>
    <cellStyle name="20% - Accent3 7 8" xfId="1262"/>
    <cellStyle name="20% - Accent3 8" xfId="1263"/>
    <cellStyle name="20% - Accent3 8 2" xfId="1264"/>
    <cellStyle name="20% - Accent3 8 2 2" xfId="1265"/>
    <cellStyle name="20% - Accent3 8 2 3" xfId="1266"/>
    <cellStyle name="20% - Accent3 8 2 4" xfId="1267"/>
    <cellStyle name="20% - Accent3 8 3" xfId="1268"/>
    <cellStyle name="20% - Accent3 8 3 2" xfId="1269"/>
    <cellStyle name="20% - Accent3 8 3 3" xfId="1270"/>
    <cellStyle name="20% - Accent3 8 4" xfId="1271"/>
    <cellStyle name="20% - Accent3 8 4 2" xfId="1272"/>
    <cellStyle name="20% - Accent3 8 5" xfId="1273"/>
    <cellStyle name="20% - Accent3 8 5 2" xfId="1274"/>
    <cellStyle name="20% - Accent3 8 6" xfId="1275"/>
    <cellStyle name="20% - Accent3 8 6 2" xfId="1276"/>
    <cellStyle name="20% - Accent3 8 7" xfId="1277"/>
    <cellStyle name="20% - Accent3 8 8" xfId="1278"/>
    <cellStyle name="20% - Accent3 9" xfId="1279"/>
    <cellStyle name="20% - Accent3 9 2" xfId="1280"/>
    <cellStyle name="20% - Accent3 9 2 2" xfId="1281"/>
    <cellStyle name="20% - Accent3 9 2 3" xfId="1282"/>
    <cellStyle name="20% - Accent3 9 2 4" xfId="1283"/>
    <cellStyle name="20% - Accent3 9 3" xfId="1284"/>
    <cellStyle name="20% - Accent3 9 3 2" xfId="1285"/>
    <cellStyle name="20% - Accent3 9 3 3" xfId="1286"/>
    <cellStyle name="20% - Accent3 9 4" xfId="1287"/>
    <cellStyle name="20% - Accent3 9 4 2" xfId="1288"/>
    <cellStyle name="20% - Accent3 9 5" xfId="1289"/>
    <cellStyle name="20% - Accent3 9 6" xfId="1290"/>
    <cellStyle name="20% - Accent4" xfId="4" builtinId="42" customBuiltin="1"/>
    <cellStyle name="20% - Accent4 10" xfId="1291"/>
    <cellStyle name="20% - Accent4 10 2" xfId="1292"/>
    <cellStyle name="20% - Accent4 10 2 2" xfId="1293"/>
    <cellStyle name="20% - Accent4 10 2 3" xfId="1294"/>
    <cellStyle name="20% - Accent4 10 2 4" xfId="1295"/>
    <cellStyle name="20% - Accent4 10 3" xfId="1296"/>
    <cellStyle name="20% - Accent4 10 3 2" xfId="1297"/>
    <cellStyle name="20% - Accent4 10 4" xfId="1298"/>
    <cellStyle name="20% - Accent4 11" xfId="1299"/>
    <cellStyle name="20% - Accent4 11 2" xfId="1300"/>
    <cellStyle name="20% - Accent4 11 2 2" xfId="1301"/>
    <cellStyle name="20% - Accent4 11 2 3" xfId="1302"/>
    <cellStyle name="20% - Accent4 11 3" xfId="1303"/>
    <cellStyle name="20% - Accent4 11 3 2" xfId="1304"/>
    <cellStyle name="20% - Accent4 11 4" xfId="1305"/>
    <cellStyle name="20% - Accent4 12" xfId="1306"/>
    <cellStyle name="20% - Accent4 12 2" xfId="1307"/>
    <cellStyle name="20% - Accent4 12 2 2" xfId="1308"/>
    <cellStyle name="20% - Accent4 12 3" xfId="1309"/>
    <cellStyle name="20% - Accent4 13" xfId="1310"/>
    <cellStyle name="20% - Accent4 13 2" xfId="1311"/>
    <cellStyle name="20% - Accent4 13 3" xfId="1312"/>
    <cellStyle name="20% - Accent4 13 4" xfId="1313"/>
    <cellStyle name="20% - Accent4 14" xfId="1314"/>
    <cellStyle name="20% - Accent4 2" xfId="365"/>
    <cellStyle name="20% - Accent4 2 2" xfId="1315"/>
    <cellStyle name="20% - Accent4 2 2 2" xfId="1316"/>
    <cellStyle name="20% - Accent4 2 2 2 2" xfId="1317"/>
    <cellStyle name="20% - Accent4 2 2 2 2 2" xfId="1318"/>
    <cellStyle name="20% - Accent4 2 2 2 2 3" xfId="1319"/>
    <cellStyle name="20% - Accent4 2 2 2 2 4" xfId="1320"/>
    <cellStyle name="20% - Accent4 2 2 2 3" xfId="1321"/>
    <cellStyle name="20% - Accent4 2 2 2 3 2" xfId="1322"/>
    <cellStyle name="20% - Accent4 2 2 2 4" xfId="1323"/>
    <cellStyle name="20% - Accent4 2 2 3" xfId="1324"/>
    <cellStyle name="20% - Accent4 2 2 3 2" xfId="1325"/>
    <cellStyle name="20% - Accent4 2 2 3 3" xfId="1326"/>
    <cellStyle name="20% - Accent4 2 2 3 4" xfId="1327"/>
    <cellStyle name="20% - Accent4 2 2 4" xfId="1328"/>
    <cellStyle name="20% - Accent4 2 2 4 2" xfId="1329"/>
    <cellStyle name="20% - Accent4 2 2 4 3" xfId="1330"/>
    <cellStyle name="20% - Accent4 2 2 5" xfId="1331"/>
    <cellStyle name="20% - Accent4 2 2 5 2" xfId="1332"/>
    <cellStyle name="20% - Accent4 2 2 6" xfId="1333"/>
    <cellStyle name="20% - Accent4 2 2 6 2" xfId="1334"/>
    <cellStyle name="20% - Accent4 2 2 7" xfId="1335"/>
    <cellStyle name="20% - Accent4 2 2 7 2" xfId="1336"/>
    <cellStyle name="20% - Accent4 2 2 8" xfId="1337"/>
    <cellStyle name="20% - Accent4 2 2 9" xfId="1338"/>
    <cellStyle name="20% - Accent4 2 3" xfId="1339"/>
    <cellStyle name="20% - Accent4 2 3 2" xfId="1340"/>
    <cellStyle name="20% - Accent4 2 3 2 2" xfId="1341"/>
    <cellStyle name="20% - Accent4 2 3 2 3" xfId="1342"/>
    <cellStyle name="20% - Accent4 2 3 2 4" xfId="1343"/>
    <cellStyle name="20% - Accent4 2 3 3" xfId="1344"/>
    <cellStyle name="20% - Accent4 2 3 3 2" xfId="1345"/>
    <cellStyle name="20% - Accent4 2 3 3 3" xfId="1346"/>
    <cellStyle name="20% - Accent4 2 3 4" xfId="1347"/>
    <cellStyle name="20% - Accent4 2 3 4 2" xfId="1348"/>
    <cellStyle name="20% - Accent4 2 3 5" xfId="1349"/>
    <cellStyle name="20% - Accent4 2 3 5 2" xfId="1350"/>
    <cellStyle name="20% - Accent4 2 3 6" xfId="1351"/>
    <cellStyle name="20% - Accent4 2 3 6 2" xfId="1352"/>
    <cellStyle name="20% - Accent4 2 3 7" xfId="1353"/>
    <cellStyle name="20% - Accent4 2 3 7 2" xfId="1354"/>
    <cellStyle name="20% - Accent4 2 3 8" xfId="1355"/>
    <cellStyle name="20% - Accent4 2 3 9" xfId="1356"/>
    <cellStyle name="20% - Accent4 2 4" xfId="1357"/>
    <cellStyle name="20% - Accent4 2 5" xfId="1358"/>
    <cellStyle name="20% - Accent4 2 5 2" xfId="1359"/>
    <cellStyle name="20% - Accent4 2 5 3" xfId="1360"/>
    <cellStyle name="20% - Accent4 2 5 4" xfId="1361"/>
    <cellStyle name="20% - Accent4 2 6" xfId="1362"/>
    <cellStyle name="20% - Accent4 2 6 2" xfId="1363"/>
    <cellStyle name="20% - Accent4 2 6 2 2" xfId="1364"/>
    <cellStyle name="20% - Accent4 2 6 2 3" xfId="1365"/>
    <cellStyle name="20% - Accent4 2 6 3" xfId="1366"/>
    <cellStyle name="20% - Accent4 2 6 3 2" xfId="1367"/>
    <cellStyle name="20% - Accent4 2 6 4" xfId="1368"/>
    <cellStyle name="20% - Accent4 2 7" xfId="1369"/>
    <cellStyle name="20% - Accent4 3" xfId="1370"/>
    <cellStyle name="20% - Accent4 3 10" xfId="1371"/>
    <cellStyle name="20% - Accent4 3 10 2" xfId="1372"/>
    <cellStyle name="20% - Accent4 3 11" xfId="1373"/>
    <cellStyle name="20% - Accent4 3 2" xfId="1374"/>
    <cellStyle name="20% - Accent4 3 2 2" xfId="1375"/>
    <cellStyle name="20% - Accent4 3 2 2 2" xfId="1376"/>
    <cellStyle name="20% - Accent4 3 2 2 2 2" xfId="1377"/>
    <cellStyle name="20% - Accent4 3 2 2 2 3" xfId="1378"/>
    <cellStyle name="20% - Accent4 3 2 2 2 4" xfId="1379"/>
    <cellStyle name="20% - Accent4 3 2 2 3" xfId="1380"/>
    <cellStyle name="20% - Accent4 3 2 2 3 2" xfId="1381"/>
    <cellStyle name="20% - Accent4 3 2 2 4" xfId="1382"/>
    <cellStyle name="20% - Accent4 3 2 3" xfId="1383"/>
    <cellStyle name="20% - Accent4 3 2 3 2" xfId="1384"/>
    <cellStyle name="20% - Accent4 3 2 3 3" xfId="1385"/>
    <cellStyle name="20% - Accent4 3 2 3 4" xfId="1386"/>
    <cellStyle name="20% - Accent4 3 2 4" xfId="1387"/>
    <cellStyle name="20% - Accent4 3 2 4 2" xfId="1388"/>
    <cellStyle name="20% - Accent4 3 2 4 3" xfId="1389"/>
    <cellStyle name="20% - Accent4 3 2 5" xfId="1390"/>
    <cellStyle name="20% - Accent4 3 2 5 2" xfId="1391"/>
    <cellStyle name="20% - Accent4 3 2 6" xfId="1392"/>
    <cellStyle name="20% - Accent4 3 2 6 2" xfId="1393"/>
    <cellStyle name="20% - Accent4 3 2 7" xfId="1394"/>
    <cellStyle name="20% - Accent4 3 2 7 2" xfId="1395"/>
    <cellStyle name="20% - Accent4 3 2 8" xfId="1396"/>
    <cellStyle name="20% - Accent4 3 2 9" xfId="1397"/>
    <cellStyle name="20% - Accent4 3 3" xfId="1398"/>
    <cellStyle name="20% - Accent4 3 3 2" xfId="1399"/>
    <cellStyle name="20% - Accent4 3 3 2 2" xfId="1400"/>
    <cellStyle name="20% - Accent4 3 3 2 3" xfId="1401"/>
    <cellStyle name="20% - Accent4 3 3 2 4" xfId="1402"/>
    <cellStyle name="20% - Accent4 3 3 3" xfId="1403"/>
    <cellStyle name="20% - Accent4 3 3 3 2" xfId="1404"/>
    <cellStyle name="20% - Accent4 3 3 3 3" xfId="1405"/>
    <cellStyle name="20% - Accent4 3 3 4" xfId="1406"/>
    <cellStyle name="20% - Accent4 3 3 4 2" xfId="1407"/>
    <cellStyle name="20% - Accent4 3 3 5" xfId="1408"/>
    <cellStyle name="20% - Accent4 3 3 5 2" xfId="1409"/>
    <cellStyle name="20% - Accent4 3 3 6" xfId="1410"/>
    <cellStyle name="20% - Accent4 3 3 6 2" xfId="1411"/>
    <cellStyle name="20% - Accent4 3 3 7" xfId="1412"/>
    <cellStyle name="20% - Accent4 3 3 8" xfId="1413"/>
    <cellStyle name="20% - Accent4 3 4" xfId="1414"/>
    <cellStyle name="20% - Accent4 3 4 2" xfId="1415"/>
    <cellStyle name="20% - Accent4 3 4 2 2" xfId="1416"/>
    <cellStyle name="20% - Accent4 3 4 2 3" xfId="1417"/>
    <cellStyle name="20% - Accent4 3 4 2 4" xfId="1418"/>
    <cellStyle name="20% - Accent4 3 4 3" xfId="1419"/>
    <cellStyle name="20% - Accent4 3 4 3 2" xfId="1420"/>
    <cellStyle name="20% - Accent4 3 4 3 3" xfId="1421"/>
    <cellStyle name="20% - Accent4 3 4 4" xfId="1422"/>
    <cellStyle name="20% - Accent4 3 4 4 2" xfId="1423"/>
    <cellStyle name="20% - Accent4 3 4 5" xfId="1424"/>
    <cellStyle name="20% - Accent4 3 4 5 2" xfId="1425"/>
    <cellStyle name="20% - Accent4 3 4 6" xfId="1426"/>
    <cellStyle name="20% - Accent4 3 4 6 2" xfId="1427"/>
    <cellStyle name="20% - Accent4 3 4 7" xfId="1428"/>
    <cellStyle name="20% - Accent4 3 4 8" xfId="1429"/>
    <cellStyle name="20% - Accent4 3 5" xfId="1430"/>
    <cellStyle name="20% - Accent4 3 5 2" xfId="1431"/>
    <cellStyle name="20% - Accent4 3 5 2 2" xfId="1432"/>
    <cellStyle name="20% - Accent4 3 5 2 3" xfId="1433"/>
    <cellStyle name="20% - Accent4 3 5 2 4" xfId="1434"/>
    <cellStyle name="20% - Accent4 3 5 3" xfId="1435"/>
    <cellStyle name="20% - Accent4 3 5 3 2" xfId="1436"/>
    <cellStyle name="20% - Accent4 3 5 3 3" xfId="1437"/>
    <cellStyle name="20% - Accent4 3 5 4" xfId="1438"/>
    <cellStyle name="20% - Accent4 3 5 4 2" xfId="1439"/>
    <cellStyle name="20% - Accent4 3 5 5" xfId="1440"/>
    <cellStyle name="20% - Accent4 3 5 6" xfId="1441"/>
    <cellStyle name="20% - Accent4 3 6" xfId="1442"/>
    <cellStyle name="20% - Accent4 3 6 2" xfId="1443"/>
    <cellStyle name="20% - Accent4 3 6 2 2" xfId="1444"/>
    <cellStyle name="20% - Accent4 3 6 2 3" xfId="1445"/>
    <cellStyle name="20% - Accent4 3 6 2 4" xfId="1446"/>
    <cellStyle name="20% - Accent4 3 6 3" xfId="1447"/>
    <cellStyle name="20% - Accent4 3 6 3 2" xfId="1448"/>
    <cellStyle name="20% - Accent4 3 6 4" xfId="1449"/>
    <cellStyle name="20% - Accent4 3 7" xfId="1450"/>
    <cellStyle name="20% - Accent4 3 7 2" xfId="1451"/>
    <cellStyle name="20% - Accent4 3 7 2 2" xfId="1452"/>
    <cellStyle name="20% - Accent4 3 7 2 3" xfId="1453"/>
    <cellStyle name="20% - Accent4 3 7 2 4" xfId="1454"/>
    <cellStyle name="20% - Accent4 3 7 3" xfId="1455"/>
    <cellStyle name="20% - Accent4 3 7 3 2" xfId="1456"/>
    <cellStyle name="20% - Accent4 3 7 4" xfId="1457"/>
    <cellStyle name="20% - Accent4 3 8" xfId="1458"/>
    <cellStyle name="20% - Accent4 3 8 2" xfId="1459"/>
    <cellStyle name="20% - Accent4 3 8 2 2" xfId="1460"/>
    <cellStyle name="20% - Accent4 3 8 2 3" xfId="1461"/>
    <cellStyle name="20% - Accent4 3 8 3" xfId="1462"/>
    <cellStyle name="20% - Accent4 3 8 3 2" xfId="1463"/>
    <cellStyle name="20% - Accent4 3 8 4" xfId="1464"/>
    <cellStyle name="20% - Accent4 3 9" xfId="1465"/>
    <cellStyle name="20% - Accent4 3 9 2" xfId="1466"/>
    <cellStyle name="20% - Accent4 3 9 3" xfId="1467"/>
    <cellStyle name="20% - Accent4 3 9 4" xfId="1468"/>
    <cellStyle name="20% - Accent4 4" xfId="1469"/>
    <cellStyle name="20% - Accent4 4 2" xfId="1470"/>
    <cellStyle name="20% - Accent4 5" xfId="1471"/>
    <cellStyle name="20% - Accent4 5 10" xfId="1472"/>
    <cellStyle name="20% - Accent4 5 2" xfId="1473"/>
    <cellStyle name="20% - Accent4 5 2 2" xfId="1474"/>
    <cellStyle name="20% - Accent4 5 2 2 2" xfId="1475"/>
    <cellStyle name="20% - Accent4 5 2 2 2 2" xfId="1476"/>
    <cellStyle name="20% - Accent4 5 2 2 2 3" xfId="1477"/>
    <cellStyle name="20% - Accent4 5 2 2 2 4" xfId="1478"/>
    <cellStyle name="20% - Accent4 5 2 2 3" xfId="1479"/>
    <cellStyle name="20% - Accent4 5 2 2 3 2" xfId="1480"/>
    <cellStyle name="20% - Accent4 5 2 2 4" xfId="1481"/>
    <cellStyle name="20% - Accent4 5 2 3" xfId="1482"/>
    <cellStyle name="20% - Accent4 5 2 3 2" xfId="1483"/>
    <cellStyle name="20% - Accent4 5 2 3 3" xfId="1484"/>
    <cellStyle name="20% - Accent4 5 2 3 4" xfId="1485"/>
    <cellStyle name="20% - Accent4 5 2 4" xfId="1486"/>
    <cellStyle name="20% - Accent4 5 2 4 2" xfId="1487"/>
    <cellStyle name="20% - Accent4 5 2 4 3" xfId="1488"/>
    <cellStyle name="20% - Accent4 5 2 5" xfId="1489"/>
    <cellStyle name="20% - Accent4 5 2 5 2" xfId="1490"/>
    <cellStyle name="20% - Accent4 5 2 6" xfId="1491"/>
    <cellStyle name="20% - Accent4 5 2 6 2" xfId="1492"/>
    <cellStyle name="20% - Accent4 5 2 7" xfId="1493"/>
    <cellStyle name="20% - Accent4 5 2 7 2" xfId="1494"/>
    <cellStyle name="20% - Accent4 5 2 8" xfId="1495"/>
    <cellStyle name="20% - Accent4 5 2 9" xfId="1496"/>
    <cellStyle name="20% - Accent4 5 3" xfId="1497"/>
    <cellStyle name="20% - Accent4 5 3 2" xfId="1498"/>
    <cellStyle name="20% - Accent4 5 3 2 2" xfId="1499"/>
    <cellStyle name="20% - Accent4 5 3 2 3" xfId="1500"/>
    <cellStyle name="20% - Accent4 5 3 2 4" xfId="1501"/>
    <cellStyle name="20% - Accent4 5 3 3" xfId="1502"/>
    <cellStyle name="20% - Accent4 5 3 3 2" xfId="1503"/>
    <cellStyle name="20% - Accent4 5 3 4" xfId="1504"/>
    <cellStyle name="20% - Accent4 5 4" xfId="1505"/>
    <cellStyle name="20% - Accent4 5 4 2" xfId="1506"/>
    <cellStyle name="20% - Accent4 5 4 3" xfId="1507"/>
    <cellStyle name="20% - Accent4 5 4 4" xfId="1508"/>
    <cellStyle name="20% - Accent4 5 5" xfId="1509"/>
    <cellStyle name="20% - Accent4 5 5 2" xfId="1510"/>
    <cellStyle name="20% - Accent4 5 5 3" xfId="1511"/>
    <cellStyle name="20% - Accent4 5 6" xfId="1512"/>
    <cellStyle name="20% - Accent4 5 6 2" xfId="1513"/>
    <cellStyle name="20% - Accent4 5 7" xfId="1514"/>
    <cellStyle name="20% - Accent4 5 7 2" xfId="1515"/>
    <cellStyle name="20% - Accent4 5 8" xfId="1516"/>
    <cellStyle name="20% - Accent4 5 8 2" xfId="1517"/>
    <cellStyle name="20% - Accent4 5 9" xfId="1518"/>
    <cellStyle name="20% - Accent4 6" xfId="1519"/>
    <cellStyle name="20% - Accent4 6 2" xfId="1520"/>
    <cellStyle name="20% - Accent4 7" xfId="1521"/>
    <cellStyle name="20% - Accent4 7 2" xfId="1522"/>
    <cellStyle name="20% - Accent4 7 2 2" xfId="1523"/>
    <cellStyle name="20% - Accent4 7 2 3" xfId="1524"/>
    <cellStyle name="20% - Accent4 7 2 4" xfId="1525"/>
    <cellStyle name="20% - Accent4 7 3" xfId="1526"/>
    <cellStyle name="20% - Accent4 7 3 2" xfId="1527"/>
    <cellStyle name="20% - Accent4 7 3 3" xfId="1528"/>
    <cellStyle name="20% - Accent4 7 4" xfId="1529"/>
    <cellStyle name="20% - Accent4 7 4 2" xfId="1530"/>
    <cellStyle name="20% - Accent4 7 5" xfId="1531"/>
    <cellStyle name="20% - Accent4 7 5 2" xfId="1532"/>
    <cellStyle name="20% - Accent4 7 6" xfId="1533"/>
    <cellStyle name="20% - Accent4 7 6 2" xfId="1534"/>
    <cellStyle name="20% - Accent4 7 7" xfId="1535"/>
    <cellStyle name="20% - Accent4 7 8" xfId="1536"/>
    <cellStyle name="20% - Accent4 8" xfId="1537"/>
    <cellStyle name="20% - Accent4 8 2" xfId="1538"/>
    <cellStyle name="20% - Accent4 8 2 2" xfId="1539"/>
    <cellStyle name="20% - Accent4 8 2 3" xfId="1540"/>
    <cellStyle name="20% - Accent4 8 2 4" xfId="1541"/>
    <cellStyle name="20% - Accent4 8 3" xfId="1542"/>
    <cellStyle name="20% - Accent4 8 3 2" xfId="1543"/>
    <cellStyle name="20% - Accent4 8 3 3" xfId="1544"/>
    <cellStyle name="20% - Accent4 8 4" xfId="1545"/>
    <cellStyle name="20% - Accent4 8 4 2" xfId="1546"/>
    <cellStyle name="20% - Accent4 8 5" xfId="1547"/>
    <cellStyle name="20% - Accent4 8 5 2" xfId="1548"/>
    <cellStyle name="20% - Accent4 8 6" xfId="1549"/>
    <cellStyle name="20% - Accent4 8 6 2" xfId="1550"/>
    <cellStyle name="20% - Accent4 8 7" xfId="1551"/>
    <cellStyle name="20% - Accent4 8 8" xfId="1552"/>
    <cellStyle name="20% - Accent4 9" xfId="1553"/>
    <cellStyle name="20% - Accent4 9 2" xfId="1554"/>
    <cellStyle name="20% - Accent4 9 2 2" xfId="1555"/>
    <cellStyle name="20% - Accent4 9 2 3" xfId="1556"/>
    <cellStyle name="20% - Accent4 9 2 4" xfId="1557"/>
    <cellStyle name="20% - Accent4 9 3" xfId="1558"/>
    <cellStyle name="20% - Accent4 9 3 2" xfId="1559"/>
    <cellStyle name="20% - Accent4 9 3 3" xfId="1560"/>
    <cellStyle name="20% - Accent4 9 4" xfId="1561"/>
    <cellStyle name="20% - Accent4 9 4 2" xfId="1562"/>
    <cellStyle name="20% - Accent4 9 5" xfId="1563"/>
    <cellStyle name="20% - Accent4 9 6" xfId="1564"/>
    <cellStyle name="20% - Accent5" xfId="5" builtinId="46" customBuiltin="1"/>
    <cellStyle name="20% - Accent5 10" xfId="1565"/>
    <cellStyle name="20% - Accent5 10 2" xfId="1566"/>
    <cellStyle name="20% - Accent5 10 2 2" xfId="1567"/>
    <cellStyle name="20% - Accent5 10 2 3" xfId="1568"/>
    <cellStyle name="20% - Accent5 10 3" xfId="1569"/>
    <cellStyle name="20% - Accent5 10 3 2" xfId="1570"/>
    <cellStyle name="20% - Accent5 10 4" xfId="1571"/>
    <cellStyle name="20% - Accent5 11" xfId="1572"/>
    <cellStyle name="20% - Accent5 11 2" xfId="1573"/>
    <cellStyle name="20% - Accent5 11 2 2" xfId="1574"/>
    <cellStyle name="20% - Accent5 11 3" xfId="1575"/>
    <cellStyle name="20% - Accent5 12" xfId="1576"/>
    <cellStyle name="20% - Accent5 12 2" xfId="1577"/>
    <cellStyle name="20% - Accent5 12 3" xfId="1578"/>
    <cellStyle name="20% - Accent5 12 4" xfId="1579"/>
    <cellStyle name="20% - Accent5 13" xfId="1580"/>
    <cellStyle name="20% - Accent5 2" xfId="366"/>
    <cellStyle name="20% - Accent5 2 2" xfId="1581"/>
    <cellStyle name="20% - Accent5 2 2 2" xfId="1582"/>
    <cellStyle name="20% - Accent5 2 2 2 2" xfId="1583"/>
    <cellStyle name="20% - Accent5 2 2 2 2 2" xfId="1584"/>
    <cellStyle name="20% - Accent5 2 2 2 2 3" xfId="1585"/>
    <cellStyle name="20% - Accent5 2 2 2 2 4" xfId="1586"/>
    <cellStyle name="20% - Accent5 2 2 2 3" xfId="1587"/>
    <cellStyle name="20% - Accent5 2 2 2 3 2" xfId="1588"/>
    <cellStyle name="20% - Accent5 2 2 2 4" xfId="1589"/>
    <cellStyle name="20% - Accent5 2 2 3" xfId="1590"/>
    <cellStyle name="20% - Accent5 2 2 3 2" xfId="1591"/>
    <cellStyle name="20% - Accent5 2 2 3 3" xfId="1592"/>
    <cellStyle name="20% - Accent5 2 2 3 4" xfId="1593"/>
    <cellStyle name="20% - Accent5 2 2 4" xfId="1594"/>
    <cellStyle name="20% - Accent5 2 2 4 2" xfId="1595"/>
    <cellStyle name="20% - Accent5 2 2 4 3" xfId="1596"/>
    <cellStyle name="20% - Accent5 2 2 5" xfId="1597"/>
    <cellStyle name="20% - Accent5 2 2 5 2" xfId="1598"/>
    <cellStyle name="20% - Accent5 2 2 6" xfId="1599"/>
    <cellStyle name="20% - Accent5 2 2 6 2" xfId="1600"/>
    <cellStyle name="20% - Accent5 2 2 7" xfId="1601"/>
    <cellStyle name="20% - Accent5 2 2 7 2" xfId="1602"/>
    <cellStyle name="20% - Accent5 2 2 8" xfId="1603"/>
    <cellStyle name="20% - Accent5 2 2 9" xfId="1604"/>
    <cellStyle name="20% - Accent5 2 3" xfId="1605"/>
    <cellStyle name="20% - Accent5 2 3 2" xfId="1606"/>
    <cellStyle name="20% - Accent5 2 3 2 2" xfId="1607"/>
    <cellStyle name="20% - Accent5 2 3 2 3" xfId="1608"/>
    <cellStyle name="20% - Accent5 2 3 2 4" xfId="1609"/>
    <cellStyle name="20% - Accent5 2 3 3" xfId="1610"/>
    <cellStyle name="20% - Accent5 2 3 3 2" xfId="1611"/>
    <cellStyle name="20% - Accent5 2 3 3 3" xfId="1612"/>
    <cellStyle name="20% - Accent5 2 3 4" xfId="1613"/>
    <cellStyle name="20% - Accent5 2 3 4 2" xfId="1614"/>
    <cellStyle name="20% - Accent5 2 3 5" xfId="1615"/>
    <cellStyle name="20% - Accent5 2 3 5 2" xfId="1616"/>
    <cellStyle name="20% - Accent5 2 3 6" xfId="1617"/>
    <cellStyle name="20% - Accent5 2 3 6 2" xfId="1618"/>
    <cellStyle name="20% - Accent5 2 3 7" xfId="1619"/>
    <cellStyle name="20% - Accent5 2 3 7 2" xfId="1620"/>
    <cellStyle name="20% - Accent5 2 3 8" xfId="1621"/>
    <cellStyle name="20% - Accent5 2 3 9" xfId="1622"/>
    <cellStyle name="20% - Accent5 2 4" xfId="1623"/>
    <cellStyle name="20% - Accent5 2 5" xfId="1624"/>
    <cellStyle name="20% - Accent5 2 5 2" xfId="1625"/>
    <cellStyle name="20% - Accent5 2 5 3" xfId="1626"/>
    <cellStyle name="20% - Accent5 2 5 4" xfId="1627"/>
    <cellStyle name="20% - Accent5 2 6" xfId="1628"/>
    <cellStyle name="20% - Accent5 2 6 2" xfId="1629"/>
    <cellStyle name="20% - Accent5 2 6 2 2" xfId="1630"/>
    <cellStyle name="20% - Accent5 2 6 2 3" xfId="1631"/>
    <cellStyle name="20% - Accent5 2 6 3" xfId="1632"/>
    <cellStyle name="20% - Accent5 2 6 3 2" xfId="1633"/>
    <cellStyle name="20% - Accent5 2 6 4" xfId="1634"/>
    <cellStyle name="20% - Accent5 2 7" xfId="1635"/>
    <cellStyle name="20% - Accent5 3" xfId="1636"/>
    <cellStyle name="20% - Accent5 3 10" xfId="1637"/>
    <cellStyle name="20% - Accent5 3 10 2" xfId="1638"/>
    <cellStyle name="20% - Accent5 3 11" xfId="1639"/>
    <cellStyle name="20% - Accent5 3 2" xfId="1640"/>
    <cellStyle name="20% - Accent5 3 2 2" xfId="1641"/>
    <cellStyle name="20% - Accent5 3 2 2 2" xfId="1642"/>
    <cellStyle name="20% - Accent5 3 2 2 2 2" xfId="1643"/>
    <cellStyle name="20% - Accent5 3 2 2 2 3" xfId="1644"/>
    <cellStyle name="20% - Accent5 3 2 2 2 4" xfId="1645"/>
    <cellStyle name="20% - Accent5 3 2 2 3" xfId="1646"/>
    <cellStyle name="20% - Accent5 3 2 2 3 2" xfId="1647"/>
    <cellStyle name="20% - Accent5 3 2 2 4" xfId="1648"/>
    <cellStyle name="20% - Accent5 3 2 3" xfId="1649"/>
    <cellStyle name="20% - Accent5 3 2 3 2" xfId="1650"/>
    <cellStyle name="20% - Accent5 3 2 3 3" xfId="1651"/>
    <cellStyle name="20% - Accent5 3 2 3 4" xfId="1652"/>
    <cellStyle name="20% - Accent5 3 2 4" xfId="1653"/>
    <cellStyle name="20% - Accent5 3 2 4 2" xfId="1654"/>
    <cellStyle name="20% - Accent5 3 2 4 3" xfId="1655"/>
    <cellStyle name="20% - Accent5 3 2 5" xfId="1656"/>
    <cellStyle name="20% - Accent5 3 2 5 2" xfId="1657"/>
    <cellStyle name="20% - Accent5 3 2 6" xfId="1658"/>
    <cellStyle name="20% - Accent5 3 2 6 2" xfId="1659"/>
    <cellStyle name="20% - Accent5 3 2 7" xfId="1660"/>
    <cellStyle name="20% - Accent5 3 2 7 2" xfId="1661"/>
    <cellStyle name="20% - Accent5 3 2 8" xfId="1662"/>
    <cellStyle name="20% - Accent5 3 2 9" xfId="1663"/>
    <cellStyle name="20% - Accent5 3 3" xfId="1664"/>
    <cellStyle name="20% - Accent5 3 3 2" xfId="1665"/>
    <cellStyle name="20% - Accent5 3 3 2 2" xfId="1666"/>
    <cellStyle name="20% - Accent5 3 3 2 3" xfId="1667"/>
    <cellStyle name="20% - Accent5 3 3 2 4" xfId="1668"/>
    <cellStyle name="20% - Accent5 3 3 3" xfId="1669"/>
    <cellStyle name="20% - Accent5 3 3 3 2" xfId="1670"/>
    <cellStyle name="20% - Accent5 3 3 3 3" xfId="1671"/>
    <cellStyle name="20% - Accent5 3 3 4" xfId="1672"/>
    <cellStyle name="20% - Accent5 3 3 4 2" xfId="1673"/>
    <cellStyle name="20% - Accent5 3 3 5" xfId="1674"/>
    <cellStyle name="20% - Accent5 3 3 5 2" xfId="1675"/>
    <cellStyle name="20% - Accent5 3 3 6" xfId="1676"/>
    <cellStyle name="20% - Accent5 3 3 6 2" xfId="1677"/>
    <cellStyle name="20% - Accent5 3 3 7" xfId="1678"/>
    <cellStyle name="20% - Accent5 3 3 8" xfId="1679"/>
    <cellStyle name="20% - Accent5 3 4" xfId="1680"/>
    <cellStyle name="20% - Accent5 3 4 2" xfId="1681"/>
    <cellStyle name="20% - Accent5 3 4 2 2" xfId="1682"/>
    <cellStyle name="20% - Accent5 3 4 2 3" xfId="1683"/>
    <cellStyle name="20% - Accent5 3 4 2 4" xfId="1684"/>
    <cellStyle name="20% - Accent5 3 4 3" xfId="1685"/>
    <cellStyle name="20% - Accent5 3 4 3 2" xfId="1686"/>
    <cellStyle name="20% - Accent5 3 4 3 3" xfId="1687"/>
    <cellStyle name="20% - Accent5 3 4 4" xfId="1688"/>
    <cellStyle name="20% - Accent5 3 4 4 2" xfId="1689"/>
    <cellStyle name="20% - Accent5 3 4 5" xfId="1690"/>
    <cellStyle name="20% - Accent5 3 4 5 2" xfId="1691"/>
    <cellStyle name="20% - Accent5 3 4 6" xfId="1692"/>
    <cellStyle name="20% - Accent5 3 4 6 2" xfId="1693"/>
    <cellStyle name="20% - Accent5 3 4 7" xfId="1694"/>
    <cellStyle name="20% - Accent5 3 4 8" xfId="1695"/>
    <cellStyle name="20% - Accent5 3 5" xfId="1696"/>
    <cellStyle name="20% - Accent5 3 5 2" xfId="1697"/>
    <cellStyle name="20% - Accent5 3 5 2 2" xfId="1698"/>
    <cellStyle name="20% - Accent5 3 5 2 3" xfId="1699"/>
    <cellStyle name="20% - Accent5 3 5 2 4" xfId="1700"/>
    <cellStyle name="20% - Accent5 3 5 3" xfId="1701"/>
    <cellStyle name="20% - Accent5 3 5 3 2" xfId="1702"/>
    <cellStyle name="20% - Accent5 3 5 3 3" xfId="1703"/>
    <cellStyle name="20% - Accent5 3 5 4" xfId="1704"/>
    <cellStyle name="20% - Accent5 3 5 4 2" xfId="1705"/>
    <cellStyle name="20% - Accent5 3 5 5" xfId="1706"/>
    <cellStyle name="20% - Accent5 3 5 6" xfId="1707"/>
    <cellStyle name="20% - Accent5 3 6" xfId="1708"/>
    <cellStyle name="20% - Accent5 3 6 2" xfId="1709"/>
    <cellStyle name="20% - Accent5 3 6 2 2" xfId="1710"/>
    <cellStyle name="20% - Accent5 3 6 2 3" xfId="1711"/>
    <cellStyle name="20% - Accent5 3 6 2 4" xfId="1712"/>
    <cellStyle name="20% - Accent5 3 6 3" xfId="1713"/>
    <cellStyle name="20% - Accent5 3 6 3 2" xfId="1714"/>
    <cellStyle name="20% - Accent5 3 6 4" xfId="1715"/>
    <cellStyle name="20% - Accent5 3 7" xfId="1716"/>
    <cellStyle name="20% - Accent5 3 7 2" xfId="1717"/>
    <cellStyle name="20% - Accent5 3 7 2 2" xfId="1718"/>
    <cellStyle name="20% - Accent5 3 7 2 3" xfId="1719"/>
    <cellStyle name="20% - Accent5 3 7 2 4" xfId="1720"/>
    <cellStyle name="20% - Accent5 3 7 3" xfId="1721"/>
    <cellStyle name="20% - Accent5 3 7 3 2" xfId="1722"/>
    <cellStyle name="20% - Accent5 3 7 4" xfId="1723"/>
    <cellStyle name="20% - Accent5 3 8" xfId="1724"/>
    <cellStyle name="20% - Accent5 3 8 2" xfId="1725"/>
    <cellStyle name="20% - Accent5 3 8 2 2" xfId="1726"/>
    <cellStyle name="20% - Accent5 3 8 2 3" xfId="1727"/>
    <cellStyle name="20% - Accent5 3 8 3" xfId="1728"/>
    <cellStyle name="20% - Accent5 3 8 3 2" xfId="1729"/>
    <cellStyle name="20% - Accent5 3 8 4" xfId="1730"/>
    <cellStyle name="20% - Accent5 3 9" xfId="1731"/>
    <cellStyle name="20% - Accent5 3 9 2" xfId="1732"/>
    <cellStyle name="20% - Accent5 3 9 3" xfId="1733"/>
    <cellStyle name="20% - Accent5 3 9 4" xfId="1734"/>
    <cellStyle name="20% - Accent5 4" xfId="1735"/>
    <cellStyle name="20% - Accent5 4 10" xfId="1736"/>
    <cellStyle name="20% - Accent5 4 2" xfId="1737"/>
    <cellStyle name="20% - Accent5 4 2 2" xfId="1738"/>
    <cellStyle name="20% - Accent5 4 2 2 2" xfId="1739"/>
    <cellStyle name="20% - Accent5 4 2 2 2 2" xfId="1740"/>
    <cellStyle name="20% - Accent5 4 2 2 2 3" xfId="1741"/>
    <cellStyle name="20% - Accent5 4 2 2 2 4" xfId="1742"/>
    <cellStyle name="20% - Accent5 4 2 2 3" xfId="1743"/>
    <cellStyle name="20% - Accent5 4 2 2 3 2" xfId="1744"/>
    <cellStyle name="20% - Accent5 4 2 2 4" xfId="1745"/>
    <cellStyle name="20% - Accent5 4 2 3" xfId="1746"/>
    <cellStyle name="20% - Accent5 4 2 3 2" xfId="1747"/>
    <cellStyle name="20% - Accent5 4 2 3 3" xfId="1748"/>
    <cellStyle name="20% - Accent5 4 2 3 4" xfId="1749"/>
    <cellStyle name="20% - Accent5 4 2 4" xfId="1750"/>
    <cellStyle name="20% - Accent5 4 2 4 2" xfId="1751"/>
    <cellStyle name="20% - Accent5 4 2 4 3" xfId="1752"/>
    <cellStyle name="20% - Accent5 4 2 5" xfId="1753"/>
    <cellStyle name="20% - Accent5 4 2 5 2" xfId="1754"/>
    <cellStyle name="20% - Accent5 4 2 6" xfId="1755"/>
    <cellStyle name="20% - Accent5 4 2 6 2" xfId="1756"/>
    <cellStyle name="20% - Accent5 4 2 7" xfId="1757"/>
    <cellStyle name="20% - Accent5 4 2 7 2" xfId="1758"/>
    <cellStyle name="20% - Accent5 4 2 8" xfId="1759"/>
    <cellStyle name="20% - Accent5 4 2 9" xfId="1760"/>
    <cellStyle name="20% - Accent5 4 3" xfId="1761"/>
    <cellStyle name="20% - Accent5 4 3 2" xfId="1762"/>
    <cellStyle name="20% - Accent5 4 3 2 2" xfId="1763"/>
    <cellStyle name="20% - Accent5 4 3 2 3" xfId="1764"/>
    <cellStyle name="20% - Accent5 4 3 2 4" xfId="1765"/>
    <cellStyle name="20% - Accent5 4 3 3" xfId="1766"/>
    <cellStyle name="20% - Accent5 4 3 3 2" xfId="1767"/>
    <cellStyle name="20% - Accent5 4 3 4" xfId="1768"/>
    <cellStyle name="20% - Accent5 4 4" xfId="1769"/>
    <cellStyle name="20% - Accent5 4 4 2" xfId="1770"/>
    <cellStyle name="20% - Accent5 4 4 3" xfId="1771"/>
    <cellStyle name="20% - Accent5 4 4 4" xfId="1772"/>
    <cellStyle name="20% - Accent5 4 5" xfId="1773"/>
    <cellStyle name="20% - Accent5 4 5 2" xfId="1774"/>
    <cellStyle name="20% - Accent5 4 5 3" xfId="1775"/>
    <cellStyle name="20% - Accent5 4 6" xfId="1776"/>
    <cellStyle name="20% - Accent5 4 6 2" xfId="1777"/>
    <cellStyle name="20% - Accent5 4 7" xfId="1778"/>
    <cellStyle name="20% - Accent5 4 7 2" xfId="1779"/>
    <cellStyle name="20% - Accent5 4 8" xfId="1780"/>
    <cellStyle name="20% - Accent5 4 8 2" xfId="1781"/>
    <cellStyle name="20% - Accent5 4 9" xfId="1782"/>
    <cellStyle name="20% - Accent5 5" xfId="1783"/>
    <cellStyle name="20% - Accent5 5 2" xfId="1784"/>
    <cellStyle name="20% - Accent5 6" xfId="1785"/>
    <cellStyle name="20% - Accent5 6 2" xfId="1786"/>
    <cellStyle name="20% - Accent5 6 2 2" xfId="1787"/>
    <cellStyle name="20% - Accent5 6 2 3" xfId="1788"/>
    <cellStyle name="20% - Accent5 6 2 4" xfId="1789"/>
    <cellStyle name="20% - Accent5 6 3" xfId="1790"/>
    <cellStyle name="20% - Accent5 6 3 2" xfId="1791"/>
    <cellStyle name="20% - Accent5 6 3 3" xfId="1792"/>
    <cellStyle name="20% - Accent5 6 4" xfId="1793"/>
    <cellStyle name="20% - Accent5 6 4 2" xfId="1794"/>
    <cellStyle name="20% - Accent5 6 5" xfId="1795"/>
    <cellStyle name="20% - Accent5 6 5 2" xfId="1796"/>
    <cellStyle name="20% - Accent5 6 6" xfId="1797"/>
    <cellStyle name="20% - Accent5 6 6 2" xfId="1798"/>
    <cellStyle name="20% - Accent5 6 7" xfId="1799"/>
    <cellStyle name="20% - Accent5 6 8" xfId="1800"/>
    <cellStyle name="20% - Accent5 7" xfId="1801"/>
    <cellStyle name="20% - Accent5 7 2" xfId="1802"/>
    <cellStyle name="20% - Accent5 7 2 2" xfId="1803"/>
    <cellStyle name="20% - Accent5 7 2 3" xfId="1804"/>
    <cellStyle name="20% - Accent5 7 2 4" xfId="1805"/>
    <cellStyle name="20% - Accent5 7 3" xfId="1806"/>
    <cellStyle name="20% - Accent5 7 3 2" xfId="1807"/>
    <cellStyle name="20% - Accent5 7 3 3" xfId="1808"/>
    <cellStyle name="20% - Accent5 7 4" xfId="1809"/>
    <cellStyle name="20% - Accent5 7 4 2" xfId="1810"/>
    <cellStyle name="20% - Accent5 7 5" xfId="1811"/>
    <cellStyle name="20% - Accent5 7 5 2" xfId="1812"/>
    <cellStyle name="20% - Accent5 7 6" xfId="1813"/>
    <cellStyle name="20% - Accent5 7 6 2" xfId="1814"/>
    <cellStyle name="20% - Accent5 7 7" xfId="1815"/>
    <cellStyle name="20% - Accent5 7 8" xfId="1816"/>
    <cellStyle name="20% - Accent5 8" xfId="1817"/>
    <cellStyle name="20% - Accent5 8 2" xfId="1818"/>
    <cellStyle name="20% - Accent5 8 2 2" xfId="1819"/>
    <cellStyle name="20% - Accent5 8 2 3" xfId="1820"/>
    <cellStyle name="20% - Accent5 8 2 4" xfId="1821"/>
    <cellStyle name="20% - Accent5 8 3" xfId="1822"/>
    <cellStyle name="20% - Accent5 8 3 2" xfId="1823"/>
    <cellStyle name="20% - Accent5 8 3 3" xfId="1824"/>
    <cellStyle name="20% - Accent5 8 4" xfId="1825"/>
    <cellStyle name="20% - Accent5 8 4 2" xfId="1826"/>
    <cellStyle name="20% - Accent5 8 5" xfId="1827"/>
    <cellStyle name="20% - Accent5 8 6" xfId="1828"/>
    <cellStyle name="20% - Accent5 9" xfId="1829"/>
    <cellStyle name="20% - Accent5 9 2" xfId="1830"/>
    <cellStyle name="20% - Accent5 9 2 2" xfId="1831"/>
    <cellStyle name="20% - Accent5 9 2 3" xfId="1832"/>
    <cellStyle name="20% - Accent5 9 2 4" xfId="1833"/>
    <cellStyle name="20% - Accent5 9 3" xfId="1834"/>
    <cellStyle name="20% - Accent5 9 3 2" xfId="1835"/>
    <cellStyle name="20% - Accent5 9 4" xfId="1836"/>
    <cellStyle name="20% - Accent6" xfId="6" builtinId="50" customBuiltin="1"/>
    <cellStyle name="20% - Accent6 10" xfId="1837"/>
    <cellStyle name="20% - Accent6 10 2" xfId="1838"/>
    <cellStyle name="20% - Accent6 10 2 2" xfId="1839"/>
    <cellStyle name="20% - Accent6 10 2 3" xfId="1840"/>
    <cellStyle name="20% - Accent6 10 2 4" xfId="1841"/>
    <cellStyle name="20% - Accent6 10 3" xfId="1842"/>
    <cellStyle name="20% - Accent6 10 3 2" xfId="1843"/>
    <cellStyle name="20% - Accent6 10 4" xfId="1844"/>
    <cellStyle name="20% - Accent6 11" xfId="1845"/>
    <cellStyle name="20% - Accent6 11 2" xfId="1846"/>
    <cellStyle name="20% - Accent6 11 2 2" xfId="1847"/>
    <cellStyle name="20% - Accent6 11 2 3" xfId="1848"/>
    <cellStyle name="20% - Accent6 11 3" xfId="1849"/>
    <cellStyle name="20% - Accent6 11 3 2" xfId="1850"/>
    <cellStyle name="20% - Accent6 11 4" xfId="1851"/>
    <cellStyle name="20% - Accent6 12" xfId="1852"/>
    <cellStyle name="20% - Accent6 12 2" xfId="1853"/>
    <cellStyle name="20% - Accent6 12 2 2" xfId="1854"/>
    <cellStyle name="20% - Accent6 12 3" xfId="1855"/>
    <cellStyle name="20% - Accent6 13" xfId="1856"/>
    <cellStyle name="20% - Accent6 13 2" xfId="1857"/>
    <cellStyle name="20% - Accent6 13 3" xfId="1858"/>
    <cellStyle name="20% - Accent6 13 4" xfId="1859"/>
    <cellStyle name="20% - Accent6 14" xfId="1860"/>
    <cellStyle name="20% - Accent6 2" xfId="367"/>
    <cellStyle name="20% - Accent6 2 2" xfId="1861"/>
    <cellStyle name="20% - Accent6 2 2 2" xfId="1862"/>
    <cellStyle name="20% - Accent6 2 2 2 2" xfId="1863"/>
    <cellStyle name="20% - Accent6 2 2 2 2 2" xfId="1864"/>
    <cellStyle name="20% - Accent6 2 2 2 2 3" xfId="1865"/>
    <cellStyle name="20% - Accent6 2 2 2 2 4" xfId="1866"/>
    <cellStyle name="20% - Accent6 2 2 2 3" xfId="1867"/>
    <cellStyle name="20% - Accent6 2 2 2 3 2" xfId="1868"/>
    <cellStyle name="20% - Accent6 2 2 2 4" xfId="1869"/>
    <cellStyle name="20% - Accent6 2 2 3" xfId="1870"/>
    <cellStyle name="20% - Accent6 2 2 3 2" xfId="1871"/>
    <cellStyle name="20% - Accent6 2 2 3 3" xfId="1872"/>
    <cellStyle name="20% - Accent6 2 2 3 4" xfId="1873"/>
    <cellStyle name="20% - Accent6 2 2 4" xfId="1874"/>
    <cellStyle name="20% - Accent6 2 2 4 2" xfId="1875"/>
    <cellStyle name="20% - Accent6 2 2 4 3" xfId="1876"/>
    <cellStyle name="20% - Accent6 2 2 5" xfId="1877"/>
    <cellStyle name="20% - Accent6 2 2 5 2" xfId="1878"/>
    <cellStyle name="20% - Accent6 2 2 6" xfId="1879"/>
    <cellStyle name="20% - Accent6 2 2 6 2" xfId="1880"/>
    <cellStyle name="20% - Accent6 2 2 7" xfId="1881"/>
    <cellStyle name="20% - Accent6 2 2 7 2" xfId="1882"/>
    <cellStyle name="20% - Accent6 2 2 8" xfId="1883"/>
    <cellStyle name="20% - Accent6 2 2 9" xfId="1884"/>
    <cellStyle name="20% - Accent6 2 3" xfId="1885"/>
    <cellStyle name="20% - Accent6 2 3 2" xfId="1886"/>
    <cellStyle name="20% - Accent6 2 3 2 2" xfId="1887"/>
    <cellStyle name="20% - Accent6 2 3 2 3" xfId="1888"/>
    <cellStyle name="20% - Accent6 2 3 2 4" xfId="1889"/>
    <cellStyle name="20% - Accent6 2 3 3" xfId="1890"/>
    <cellStyle name="20% - Accent6 2 3 3 2" xfId="1891"/>
    <cellStyle name="20% - Accent6 2 3 3 3" xfId="1892"/>
    <cellStyle name="20% - Accent6 2 3 4" xfId="1893"/>
    <cellStyle name="20% - Accent6 2 3 4 2" xfId="1894"/>
    <cellStyle name="20% - Accent6 2 3 5" xfId="1895"/>
    <cellStyle name="20% - Accent6 2 3 5 2" xfId="1896"/>
    <cellStyle name="20% - Accent6 2 3 6" xfId="1897"/>
    <cellStyle name="20% - Accent6 2 3 6 2" xfId="1898"/>
    <cellStyle name="20% - Accent6 2 3 7" xfId="1899"/>
    <cellStyle name="20% - Accent6 2 3 7 2" xfId="1900"/>
    <cellStyle name="20% - Accent6 2 3 8" xfId="1901"/>
    <cellStyle name="20% - Accent6 2 3 9" xfId="1902"/>
    <cellStyle name="20% - Accent6 2 4" xfId="1903"/>
    <cellStyle name="20% - Accent6 2 5" xfId="1904"/>
    <cellStyle name="20% - Accent6 2 5 2" xfId="1905"/>
    <cellStyle name="20% - Accent6 2 5 3" xfId="1906"/>
    <cellStyle name="20% - Accent6 2 5 4" xfId="1907"/>
    <cellStyle name="20% - Accent6 2 6" xfId="1908"/>
    <cellStyle name="20% - Accent6 2 6 2" xfId="1909"/>
    <cellStyle name="20% - Accent6 2 6 2 2" xfId="1910"/>
    <cellStyle name="20% - Accent6 2 6 2 3" xfId="1911"/>
    <cellStyle name="20% - Accent6 2 6 3" xfId="1912"/>
    <cellStyle name="20% - Accent6 2 6 3 2" xfId="1913"/>
    <cellStyle name="20% - Accent6 2 6 4" xfId="1914"/>
    <cellStyle name="20% - Accent6 2 7" xfId="1915"/>
    <cellStyle name="20% - Accent6 3" xfId="1916"/>
    <cellStyle name="20% - Accent6 3 10" xfId="1917"/>
    <cellStyle name="20% - Accent6 3 10 2" xfId="1918"/>
    <cellStyle name="20% - Accent6 3 11" xfId="1919"/>
    <cellStyle name="20% - Accent6 3 2" xfId="1920"/>
    <cellStyle name="20% - Accent6 3 2 2" xfId="1921"/>
    <cellStyle name="20% - Accent6 3 2 2 2" xfId="1922"/>
    <cellStyle name="20% - Accent6 3 2 2 2 2" xfId="1923"/>
    <cellStyle name="20% - Accent6 3 2 2 2 3" xfId="1924"/>
    <cellStyle name="20% - Accent6 3 2 2 2 4" xfId="1925"/>
    <cellStyle name="20% - Accent6 3 2 2 3" xfId="1926"/>
    <cellStyle name="20% - Accent6 3 2 2 3 2" xfId="1927"/>
    <cellStyle name="20% - Accent6 3 2 2 4" xfId="1928"/>
    <cellStyle name="20% - Accent6 3 2 3" xfId="1929"/>
    <cellStyle name="20% - Accent6 3 2 3 2" xfId="1930"/>
    <cellStyle name="20% - Accent6 3 2 3 3" xfId="1931"/>
    <cellStyle name="20% - Accent6 3 2 3 4" xfId="1932"/>
    <cellStyle name="20% - Accent6 3 2 4" xfId="1933"/>
    <cellStyle name="20% - Accent6 3 2 4 2" xfId="1934"/>
    <cellStyle name="20% - Accent6 3 2 4 3" xfId="1935"/>
    <cellStyle name="20% - Accent6 3 2 5" xfId="1936"/>
    <cellStyle name="20% - Accent6 3 2 5 2" xfId="1937"/>
    <cellStyle name="20% - Accent6 3 2 6" xfId="1938"/>
    <cellStyle name="20% - Accent6 3 2 6 2" xfId="1939"/>
    <cellStyle name="20% - Accent6 3 2 7" xfId="1940"/>
    <cellStyle name="20% - Accent6 3 2 7 2" xfId="1941"/>
    <cellStyle name="20% - Accent6 3 2 8" xfId="1942"/>
    <cellStyle name="20% - Accent6 3 2 9" xfId="1943"/>
    <cellStyle name="20% - Accent6 3 3" xfId="1944"/>
    <cellStyle name="20% - Accent6 3 3 2" xfId="1945"/>
    <cellStyle name="20% - Accent6 3 3 2 2" xfId="1946"/>
    <cellStyle name="20% - Accent6 3 3 2 3" xfId="1947"/>
    <cellStyle name="20% - Accent6 3 3 2 4" xfId="1948"/>
    <cellStyle name="20% - Accent6 3 3 3" xfId="1949"/>
    <cellStyle name="20% - Accent6 3 3 3 2" xfId="1950"/>
    <cellStyle name="20% - Accent6 3 3 3 3" xfId="1951"/>
    <cellStyle name="20% - Accent6 3 3 4" xfId="1952"/>
    <cellStyle name="20% - Accent6 3 3 4 2" xfId="1953"/>
    <cellStyle name="20% - Accent6 3 3 5" xfId="1954"/>
    <cellStyle name="20% - Accent6 3 3 5 2" xfId="1955"/>
    <cellStyle name="20% - Accent6 3 3 6" xfId="1956"/>
    <cellStyle name="20% - Accent6 3 3 6 2" xfId="1957"/>
    <cellStyle name="20% - Accent6 3 3 7" xfId="1958"/>
    <cellStyle name="20% - Accent6 3 3 8" xfId="1959"/>
    <cellStyle name="20% - Accent6 3 4" xfId="1960"/>
    <cellStyle name="20% - Accent6 3 4 2" xfId="1961"/>
    <cellStyle name="20% - Accent6 3 4 2 2" xfId="1962"/>
    <cellStyle name="20% - Accent6 3 4 2 3" xfId="1963"/>
    <cellStyle name="20% - Accent6 3 4 2 4" xfId="1964"/>
    <cellStyle name="20% - Accent6 3 4 3" xfId="1965"/>
    <cellStyle name="20% - Accent6 3 4 3 2" xfId="1966"/>
    <cellStyle name="20% - Accent6 3 4 3 3" xfId="1967"/>
    <cellStyle name="20% - Accent6 3 4 4" xfId="1968"/>
    <cellStyle name="20% - Accent6 3 4 4 2" xfId="1969"/>
    <cellStyle name="20% - Accent6 3 4 5" xfId="1970"/>
    <cellStyle name="20% - Accent6 3 4 5 2" xfId="1971"/>
    <cellStyle name="20% - Accent6 3 4 6" xfId="1972"/>
    <cellStyle name="20% - Accent6 3 4 6 2" xfId="1973"/>
    <cellStyle name="20% - Accent6 3 4 7" xfId="1974"/>
    <cellStyle name="20% - Accent6 3 4 8" xfId="1975"/>
    <cellStyle name="20% - Accent6 3 5" xfId="1976"/>
    <cellStyle name="20% - Accent6 3 5 2" xfId="1977"/>
    <cellStyle name="20% - Accent6 3 5 2 2" xfId="1978"/>
    <cellStyle name="20% - Accent6 3 5 2 3" xfId="1979"/>
    <cellStyle name="20% - Accent6 3 5 2 4" xfId="1980"/>
    <cellStyle name="20% - Accent6 3 5 3" xfId="1981"/>
    <cellStyle name="20% - Accent6 3 5 3 2" xfId="1982"/>
    <cellStyle name="20% - Accent6 3 5 3 3" xfId="1983"/>
    <cellStyle name="20% - Accent6 3 5 4" xfId="1984"/>
    <cellStyle name="20% - Accent6 3 5 4 2" xfId="1985"/>
    <cellStyle name="20% - Accent6 3 5 5" xfId="1986"/>
    <cellStyle name="20% - Accent6 3 5 6" xfId="1987"/>
    <cellStyle name="20% - Accent6 3 6" xfId="1988"/>
    <cellStyle name="20% - Accent6 3 6 2" xfId="1989"/>
    <cellStyle name="20% - Accent6 3 6 2 2" xfId="1990"/>
    <cellStyle name="20% - Accent6 3 6 2 3" xfId="1991"/>
    <cellStyle name="20% - Accent6 3 6 2 4" xfId="1992"/>
    <cellStyle name="20% - Accent6 3 6 3" xfId="1993"/>
    <cellStyle name="20% - Accent6 3 6 3 2" xfId="1994"/>
    <cellStyle name="20% - Accent6 3 6 4" xfId="1995"/>
    <cellStyle name="20% - Accent6 3 7" xfId="1996"/>
    <cellStyle name="20% - Accent6 3 7 2" xfId="1997"/>
    <cellStyle name="20% - Accent6 3 7 2 2" xfId="1998"/>
    <cellStyle name="20% - Accent6 3 7 2 3" xfId="1999"/>
    <cellStyle name="20% - Accent6 3 7 2 4" xfId="2000"/>
    <cellStyle name="20% - Accent6 3 7 3" xfId="2001"/>
    <cellStyle name="20% - Accent6 3 7 3 2" xfId="2002"/>
    <cellStyle name="20% - Accent6 3 7 4" xfId="2003"/>
    <cellStyle name="20% - Accent6 3 8" xfId="2004"/>
    <cellStyle name="20% - Accent6 3 8 2" xfId="2005"/>
    <cellStyle name="20% - Accent6 3 8 2 2" xfId="2006"/>
    <cellStyle name="20% - Accent6 3 8 2 3" xfId="2007"/>
    <cellStyle name="20% - Accent6 3 8 3" xfId="2008"/>
    <cellStyle name="20% - Accent6 3 8 3 2" xfId="2009"/>
    <cellStyle name="20% - Accent6 3 8 4" xfId="2010"/>
    <cellStyle name="20% - Accent6 3 9" xfId="2011"/>
    <cellStyle name="20% - Accent6 3 9 2" xfId="2012"/>
    <cellStyle name="20% - Accent6 3 9 3" xfId="2013"/>
    <cellStyle name="20% - Accent6 3 9 4" xfId="2014"/>
    <cellStyle name="20% - Accent6 4" xfId="2015"/>
    <cellStyle name="20% - Accent6 4 2" xfId="2016"/>
    <cellStyle name="20% - Accent6 5" xfId="2017"/>
    <cellStyle name="20% - Accent6 5 10" xfId="2018"/>
    <cellStyle name="20% - Accent6 5 2" xfId="2019"/>
    <cellStyle name="20% - Accent6 5 2 2" xfId="2020"/>
    <cellStyle name="20% - Accent6 5 2 2 2" xfId="2021"/>
    <cellStyle name="20% - Accent6 5 2 2 2 2" xfId="2022"/>
    <cellStyle name="20% - Accent6 5 2 2 2 3" xfId="2023"/>
    <cellStyle name="20% - Accent6 5 2 2 2 4" xfId="2024"/>
    <cellStyle name="20% - Accent6 5 2 2 3" xfId="2025"/>
    <cellStyle name="20% - Accent6 5 2 2 3 2" xfId="2026"/>
    <cellStyle name="20% - Accent6 5 2 2 4" xfId="2027"/>
    <cellStyle name="20% - Accent6 5 2 3" xfId="2028"/>
    <cellStyle name="20% - Accent6 5 2 3 2" xfId="2029"/>
    <cellStyle name="20% - Accent6 5 2 3 3" xfId="2030"/>
    <cellStyle name="20% - Accent6 5 2 3 4" xfId="2031"/>
    <cellStyle name="20% - Accent6 5 2 4" xfId="2032"/>
    <cellStyle name="20% - Accent6 5 2 4 2" xfId="2033"/>
    <cellStyle name="20% - Accent6 5 2 4 3" xfId="2034"/>
    <cellStyle name="20% - Accent6 5 2 5" xfId="2035"/>
    <cellStyle name="20% - Accent6 5 2 5 2" xfId="2036"/>
    <cellStyle name="20% - Accent6 5 2 6" xfId="2037"/>
    <cellStyle name="20% - Accent6 5 2 6 2" xfId="2038"/>
    <cellStyle name="20% - Accent6 5 2 7" xfId="2039"/>
    <cellStyle name="20% - Accent6 5 2 7 2" xfId="2040"/>
    <cellStyle name="20% - Accent6 5 2 8" xfId="2041"/>
    <cellStyle name="20% - Accent6 5 2 9" xfId="2042"/>
    <cellStyle name="20% - Accent6 5 3" xfId="2043"/>
    <cellStyle name="20% - Accent6 5 3 2" xfId="2044"/>
    <cellStyle name="20% - Accent6 5 3 2 2" xfId="2045"/>
    <cellStyle name="20% - Accent6 5 3 2 3" xfId="2046"/>
    <cellStyle name="20% - Accent6 5 3 2 4" xfId="2047"/>
    <cellStyle name="20% - Accent6 5 3 3" xfId="2048"/>
    <cellStyle name="20% - Accent6 5 3 3 2" xfId="2049"/>
    <cellStyle name="20% - Accent6 5 3 4" xfId="2050"/>
    <cellStyle name="20% - Accent6 5 4" xfId="2051"/>
    <cellStyle name="20% - Accent6 5 4 2" xfId="2052"/>
    <cellStyle name="20% - Accent6 5 4 3" xfId="2053"/>
    <cellStyle name="20% - Accent6 5 4 4" xfId="2054"/>
    <cellStyle name="20% - Accent6 5 5" xfId="2055"/>
    <cellStyle name="20% - Accent6 5 5 2" xfId="2056"/>
    <cellStyle name="20% - Accent6 5 5 3" xfId="2057"/>
    <cellStyle name="20% - Accent6 5 6" xfId="2058"/>
    <cellStyle name="20% - Accent6 5 6 2" xfId="2059"/>
    <cellStyle name="20% - Accent6 5 7" xfId="2060"/>
    <cellStyle name="20% - Accent6 5 7 2" xfId="2061"/>
    <cellStyle name="20% - Accent6 5 8" xfId="2062"/>
    <cellStyle name="20% - Accent6 5 8 2" xfId="2063"/>
    <cellStyle name="20% - Accent6 5 9" xfId="2064"/>
    <cellStyle name="20% - Accent6 6" xfId="2065"/>
    <cellStyle name="20% - Accent6 6 2" xfId="2066"/>
    <cellStyle name="20% - Accent6 7" xfId="2067"/>
    <cellStyle name="20% - Accent6 7 2" xfId="2068"/>
    <cellStyle name="20% - Accent6 7 2 2" xfId="2069"/>
    <cellStyle name="20% - Accent6 7 2 3" xfId="2070"/>
    <cellStyle name="20% - Accent6 7 2 4" xfId="2071"/>
    <cellStyle name="20% - Accent6 7 3" xfId="2072"/>
    <cellStyle name="20% - Accent6 7 3 2" xfId="2073"/>
    <cellStyle name="20% - Accent6 7 3 3" xfId="2074"/>
    <cellStyle name="20% - Accent6 7 4" xfId="2075"/>
    <cellStyle name="20% - Accent6 7 4 2" xfId="2076"/>
    <cellStyle name="20% - Accent6 7 5" xfId="2077"/>
    <cellStyle name="20% - Accent6 7 5 2" xfId="2078"/>
    <cellStyle name="20% - Accent6 7 6" xfId="2079"/>
    <cellStyle name="20% - Accent6 7 6 2" xfId="2080"/>
    <cellStyle name="20% - Accent6 7 7" xfId="2081"/>
    <cellStyle name="20% - Accent6 7 8" xfId="2082"/>
    <cellStyle name="20% - Accent6 8" xfId="2083"/>
    <cellStyle name="20% - Accent6 8 2" xfId="2084"/>
    <cellStyle name="20% - Accent6 8 2 2" xfId="2085"/>
    <cellStyle name="20% - Accent6 8 2 3" xfId="2086"/>
    <cellStyle name="20% - Accent6 8 2 4" xfId="2087"/>
    <cellStyle name="20% - Accent6 8 3" xfId="2088"/>
    <cellStyle name="20% - Accent6 8 3 2" xfId="2089"/>
    <cellStyle name="20% - Accent6 8 3 3" xfId="2090"/>
    <cellStyle name="20% - Accent6 8 4" xfId="2091"/>
    <cellStyle name="20% - Accent6 8 4 2" xfId="2092"/>
    <cellStyle name="20% - Accent6 8 5" xfId="2093"/>
    <cellStyle name="20% - Accent6 8 5 2" xfId="2094"/>
    <cellStyle name="20% - Accent6 8 6" xfId="2095"/>
    <cellStyle name="20% - Accent6 8 6 2" xfId="2096"/>
    <cellStyle name="20% - Accent6 8 7" xfId="2097"/>
    <cellStyle name="20% - Accent6 8 8" xfId="2098"/>
    <cellStyle name="20% - Accent6 9" xfId="2099"/>
    <cellStyle name="20% - Accent6 9 2" xfId="2100"/>
    <cellStyle name="20% - Accent6 9 2 2" xfId="2101"/>
    <cellStyle name="20% - Accent6 9 2 3" xfId="2102"/>
    <cellStyle name="20% - Accent6 9 2 4" xfId="2103"/>
    <cellStyle name="20% - Accent6 9 3" xfId="2104"/>
    <cellStyle name="20% - Accent6 9 3 2" xfId="2105"/>
    <cellStyle name="20% - Accent6 9 3 3" xfId="2106"/>
    <cellStyle name="20% - Accent6 9 4" xfId="2107"/>
    <cellStyle name="20% - Accent6 9 4 2" xfId="2108"/>
    <cellStyle name="20% - Accent6 9 5" xfId="2109"/>
    <cellStyle name="20% - Accent6 9 6" xfId="2110"/>
    <cellStyle name="40% - Accent1" xfId="7" builtinId="31" customBuiltin="1"/>
    <cellStyle name="40% - Accent1 10" xfId="2111"/>
    <cellStyle name="40% - Accent1 10 2" xfId="2112"/>
    <cellStyle name="40% - Accent1 10 2 2" xfId="2113"/>
    <cellStyle name="40% - Accent1 10 2 3" xfId="2114"/>
    <cellStyle name="40% - Accent1 10 2 4" xfId="2115"/>
    <cellStyle name="40% - Accent1 10 3" xfId="2116"/>
    <cellStyle name="40% - Accent1 10 3 2" xfId="2117"/>
    <cellStyle name="40% - Accent1 10 4" xfId="2118"/>
    <cellStyle name="40% - Accent1 11" xfId="2119"/>
    <cellStyle name="40% - Accent1 11 2" xfId="2120"/>
    <cellStyle name="40% - Accent1 11 2 2" xfId="2121"/>
    <cellStyle name="40% - Accent1 11 2 3" xfId="2122"/>
    <cellStyle name="40% - Accent1 11 3" xfId="2123"/>
    <cellStyle name="40% - Accent1 11 3 2" xfId="2124"/>
    <cellStyle name="40% - Accent1 11 4" xfId="2125"/>
    <cellStyle name="40% - Accent1 12" xfId="2126"/>
    <cellStyle name="40% - Accent1 12 2" xfId="2127"/>
    <cellStyle name="40% - Accent1 12 2 2" xfId="2128"/>
    <cellStyle name="40% - Accent1 12 3" xfId="2129"/>
    <cellStyle name="40% - Accent1 13" xfId="2130"/>
    <cellStyle name="40% - Accent1 13 2" xfId="2131"/>
    <cellStyle name="40% - Accent1 13 3" xfId="2132"/>
    <cellStyle name="40% - Accent1 13 4" xfId="2133"/>
    <cellStyle name="40% - Accent1 14" xfId="2134"/>
    <cellStyle name="40% - Accent1 2" xfId="368"/>
    <cellStyle name="40% - Accent1 2 2" xfId="2135"/>
    <cellStyle name="40% - Accent1 2 2 2" xfId="2136"/>
    <cellStyle name="40% - Accent1 2 2 2 2" xfId="2137"/>
    <cellStyle name="40% - Accent1 2 2 2 2 2" xfId="2138"/>
    <cellStyle name="40% - Accent1 2 2 2 2 3" xfId="2139"/>
    <cellStyle name="40% - Accent1 2 2 2 2 4" xfId="2140"/>
    <cellStyle name="40% - Accent1 2 2 2 3" xfId="2141"/>
    <cellStyle name="40% - Accent1 2 2 2 3 2" xfId="2142"/>
    <cellStyle name="40% - Accent1 2 2 2 4" xfId="2143"/>
    <cellStyle name="40% - Accent1 2 2 3" xfId="2144"/>
    <cellStyle name="40% - Accent1 2 2 3 2" xfId="2145"/>
    <cellStyle name="40% - Accent1 2 2 3 3" xfId="2146"/>
    <cellStyle name="40% - Accent1 2 2 3 4" xfId="2147"/>
    <cellStyle name="40% - Accent1 2 2 4" xfId="2148"/>
    <cellStyle name="40% - Accent1 2 2 4 2" xfId="2149"/>
    <cellStyle name="40% - Accent1 2 2 4 3" xfId="2150"/>
    <cellStyle name="40% - Accent1 2 2 5" xfId="2151"/>
    <cellStyle name="40% - Accent1 2 2 5 2" xfId="2152"/>
    <cellStyle name="40% - Accent1 2 2 6" xfId="2153"/>
    <cellStyle name="40% - Accent1 2 2 6 2" xfId="2154"/>
    <cellStyle name="40% - Accent1 2 2 7" xfId="2155"/>
    <cellStyle name="40% - Accent1 2 2 7 2" xfId="2156"/>
    <cellStyle name="40% - Accent1 2 2 8" xfId="2157"/>
    <cellStyle name="40% - Accent1 2 2 9" xfId="2158"/>
    <cellStyle name="40% - Accent1 2 3" xfId="2159"/>
    <cellStyle name="40% - Accent1 2 3 2" xfId="2160"/>
    <cellStyle name="40% - Accent1 2 3 2 2" xfId="2161"/>
    <cellStyle name="40% - Accent1 2 3 2 3" xfId="2162"/>
    <cellStyle name="40% - Accent1 2 3 2 4" xfId="2163"/>
    <cellStyle name="40% - Accent1 2 3 3" xfId="2164"/>
    <cellStyle name="40% - Accent1 2 3 3 2" xfId="2165"/>
    <cellStyle name="40% - Accent1 2 3 3 3" xfId="2166"/>
    <cellStyle name="40% - Accent1 2 3 4" xfId="2167"/>
    <cellStyle name="40% - Accent1 2 3 4 2" xfId="2168"/>
    <cellStyle name="40% - Accent1 2 3 5" xfId="2169"/>
    <cellStyle name="40% - Accent1 2 3 5 2" xfId="2170"/>
    <cellStyle name="40% - Accent1 2 3 6" xfId="2171"/>
    <cellStyle name="40% - Accent1 2 3 6 2" xfId="2172"/>
    <cellStyle name="40% - Accent1 2 3 7" xfId="2173"/>
    <cellStyle name="40% - Accent1 2 3 7 2" xfId="2174"/>
    <cellStyle name="40% - Accent1 2 3 8" xfId="2175"/>
    <cellStyle name="40% - Accent1 2 3 9" xfId="2176"/>
    <cellStyle name="40% - Accent1 2 4" xfId="2177"/>
    <cellStyle name="40% - Accent1 2 5" xfId="2178"/>
    <cellStyle name="40% - Accent1 2 5 2" xfId="2179"/>
    <cellStyle name="40% - Accent1 2 5 3" xfId="2180"/>
    <cellStyle name="40% - Accent1 2 5 4" xfId="2181"/>
    <cellStyle name="40% - Accent1 2 6" xfId="2182"/>
    <cellStyle name="40% - Accent1 2 6 2" xfId="2183"/>
    <cellStyle name="40% - Accent1 2 6 2 2" xfId="2184"/>
    <cellStyle name="40% - Accent1 2 6 2 3" xfId="2185"/>
    <cellStyle name="40% - Accent1 2 6 3" xfId="2186"/>
    <cellStyle name="40% - Accent1 2 6 3 2" xfId="2187"/>
    <cellStyle name="40% - Accent1 2 6 4" xfId="2188"/>
    <cellStyle name="40% - Accent1 2 7" xfId="2189"/>
    <cellStyle name="40% - Accent1 3" xfId="2190"/>
    <cellStyle name="40% - Accent1 3 10" xfId="2191"/>
    <cellStyle name="40% - Accent1 3 10 2" xfId="2192"/>
    <cellStyle name="40% - Accent1 3 11" xfId="2193"/>
    <cellStyle name="40% - Accent1 3 2" xfId="2194"/>
    <cellStyle name="40% - Accent1 3 2 2" xfId="2195"/>
    <cellStyle name="40% - Accent1 3 2 2 2" xfId="2196"/>
    <cellStyle name="40% - Accent1 3 2 2 2 2" xfId="2197"/>
    <cellStyle name="40% - Accent1 3 2 2 2 3" xfId="2198"/>
    <cellStyle name="40% - Accent1 3 2 2 2 4" xfId="2199"/>
    <cellStyle name="40% - Accent1 3 2 2 3" xfId="2200"/>
    <cellStyle name="40% - Accent1 3 2 2 3 2" xfId="2201"/>
    <cellStyle name="40% - Accent1 3 2 2 4" xfId="2202"/>
    <cellStyle name="40% - Accent1 3 2 3" xfId="2203"/>
    <cellStyle name="40% - Accent1 3 2 3 2" xfId="2204"/>
    <cellStyle name="40% - Accent1 3 2 3 3" xfId="2205"/>
    <cellStyle name="40% - Accent1 3 2 3 4" xfId="2206"/>
    <cellStyle name="40% - Accent1 3 2 4" xfId="2207"/>
    <cellStyle name="40% - Accent1 3 2 4 2" xfId="2208"/>
    <cellStyle name="40% - Accent1 3 2 4 3" xfId="2209"/>
    <cellStyle name="40% - Accent1 3 2 5" xfId="2210"/>
    <cellStyle name="40% - Accent1 3 2 5 2" xfId="2211"/>
    <cellStyle name="40% - Accent1 3 2 6" xfId="2212"/>
    <cellStyle name="40% - Accent1 3 2 6 2" xfId="2213"/>
    <cellStyle name="40% - Accent1 3 2 7" xfId="2214"/>
    <cellStyle name="40% - Accent1 3 2 7 2" xfId="2215"/>
    <cellStyle name="40% - Accent1 3 2 8" xfId="2216"/>
    <cellStyle name="40% - Accent1 3 2 9" xfId="2217"/>
    <cellStyle name="40% - Accent1 3 3" xfId="2218"/>
    <cellStyle name="40% - Accent1 3 3 2" xfId="2219"/>
    <cellStyle name="40% - Accent1 3 3 2 2" xfId="2220"/>
    <cellStyle name="40% - Accent1 3 3 2 3" xfId="2221"/>
    <cellStyle name="40% - Accent1 3 3 2 4" xfId="2222"/>
    <cellStyle name="40% - Accent1 3 3 3" xfId="2223"/>
    <cellStyle name="40% - Accent1 3 3 3 2" xfId="2224"/>
    <cellStyle name="40% - Accent1 3 3 3 3" xfId="2225"/>
    <cellStyle name="40% - Accent1 3 3 4" xfId="2226"/>
    <cellStyle name="40% - Accent1 3 3 4 2" xfId="2227"/>
    <cellStyle name="40% - Accent1 3 3 5" xfId="2228"/>
    <cellStyle name="40% - Accent1 3 3 5 2" xfId="2229"/>
    <cellStyle name="40% - Accent1 3 3 6" xfId="2230"/>
    <cellStyle name="40% - Accent1 3 3 6 2" xfId="2231"/>
    <cellStyle name="40% - Accent1 3 3 7" xfId="2232"/>
    <cellStyle name="40% - Accent1 3 3 8" xfId="2233"/>
    <cellStyle name="40% - Accent1 3 4" xfId="2234"/>
    <cellStyle name="40% - Accent1 3 4 2" xfId="2235"/>
    <cellStyle name="40% - Accent1 3 4 2 2" xfId="2236"/>
    <cellStyle name="40% - Accent1 3 4 2 3" xfId="2237"/>
    <cellStyle name="40% - Accent1 3 4 2 4" xfId="2238"/>
    <cellStyle name="40% - Accent1 3 4 3" xfId="2239"/>
    <cellStyle name="40% - Accent1 3 4 3 2" xfId="2240"/>
    <cellStyle name="40% - Accent1 3 4 3 3" xfId="2241"/>
    <cellStyle name="40% - Accent1 3 4 4" xfId="2242"/>
    <cellStyle name="40% - Accent1 3 4 4 2" xfId="2243"/>
    <cellStyle name="40% - Accent1 3 4 5" xfId="2244"/>
    <cellStyle name="40% - Accent1 3 4 5 2" xfId="2245"/>
    <cellStyle name="40% - Accent1 3 4 6" xfId="2246"/>
    <cellStyle name="40% - Accent1 3 4 6 2" xfId="2247"/>
    <cellStyle name="40% - Accent1 3 4 7" xfId="2248"/>
    <cellStyle name="40% - Accent1 3 4 8" xfId="2249"/>
    <cellStyle name="40% - Accent1 3 5" xfId="2250"/>
    <cellStyle name="40% - Accent1 3 5 2" xfId="2251"/>
    <cellStyle name="40% - Accent1 3 5 2 2" xfId="2252"/>
    <cellStyle name="40% - Accent1 3 5 2 3" xfId="2253"/>
    <cellStyle name="40% - Accent1 3 5 2 4" xfId="2254"/>
    <cellStyle name="40% - Accent1 3 5 3" xfId="2255"/>
    <cellStyle name="40% - Accent1 3 5 3 2" xfId="2256"/>
    <cellStyle name="40% - Accent1 3 5 3 3" xfId="2257"/>
    <cellStyle name="40% - Accent1 3 5 4" xfId="2258"/>
    <cellStyle name="40% - Accent1 3 5 4 2" xfId="2259"/>
    <cellStyle name="40% - Accent1 3 5 5" xfId="2260"/>
    <cellStyle name="40% - Accent1 3 5 6" xfId="2261"/>
    <cellStyle name="40% - Accent1 3 6" xfId="2262"/>
    <cellStyle name="40% - Accent1 3 6 2" xfId="2263"/>
    <cellStyle name="40% - Accent1 3 6 2 2" xfId="2264"/>
    <cellStyle name="40% - Accent1 3 6 2 3" xfId="2265"/>
    <cellStyle name="40% - Accent1 3 6 2 4" xfId="2266"/>
    <cellStyle name="40% - Accent1 3 6 3" xfId="2267"/>
    <cellStyle name="40% - Accent1 3 6 3 2" xfId="2268"/>
    <cellStyle name="40% - Accent1 3 6 4" xfId="2269"/>
    <cellStyle name="40% - Accent1 3 7" xfId="2270"/>
    <cellStyle name="40% - Accent1 3 7 2" xfId="2271"/>
    <cellStyle name="40% - Accent1 3 7 2 2" xfId="2272"/>
    <cellStyle name="40% - Accent1 3 7 2 3" xfId="2273"/>
    <cellStyle name="40% - Accent1 3 7 2 4" xfId="2274"/>
    <cellStyle name="40% - Accent1 3 7 3" xfId="2275"/>
    <cellStyle name="40% - Accent1 3 7 3 2" xfId="2276"/>
    <cellStyle name="40% - Accent1 3 7 4" xfId="2277"/>
    <cellStyle name="40% - Accent1 3 8" xfId="2278"/>
    <cellStyle name="40% - Accent1 3 8 2" xfId="2279"/>
    <cellStyle name="40% - Accent1 3 8 2 2" xfId="2280"/>
    <cellStyle name="40% - Accent1 3 8 2 3" xfId="2281"/>
    <cellStyle name="40% - Accent1 3 8 3" xfId="2282"/>
    <cellStyle name="40% - Accent1 3 8 3 2" xfId="2283"/>
    <cellStyle name="40% - Accent1 3 8 4" xfId="2284"/>
    <cellStyle name="40% - Accent1 3 9" xfId="2285"/>
    <cellStyle name="40% - Accent1 3 9 2" xfId="2286"/>
    <cellStyle name="40% - Accent1 3 9 3" xfId="2287"/>
    <cellStyle name="40% - Accent1 3 9 4" xfId="2288"/>
    <cellStyle name="40% - Accent1 4" xfId="2289"/>
    <cellStyle name="40% - Accent1 4 2" xfId="2290"/>
    <cellStyle name="40% - Accent1 5" xfId="2291"/>
    <cellStyle name="40% - Accent1 5 10" xfId="2292"/>
    <cellStyle name="40% - Accent1 5 2" xfId="2293"/>
    <cellStyle name="40% - Accent1 5 2 2" xfId="2294"/>
    <cellStyle name="40% - Accent1 5 2 2 2" xfId="2295"/>
    <cellStyle name="40% - Accent1 5 2 2 2 2" xfId="2296"/>
    <cellStyle name="40% - Accent1 5 2 2 2 3" xfId="2297"/>
    <cellStyle name="40% - Accent1 5 2 2 2 4" xfId="2298"/>
    <cellStyle name="40% - Accent1 5 2 2 3" xfId="2299"/>
    <cellStyle name="40% - Accent1 5 2 2 3 2" xfId="2300"/>
    <cellStyle name="40% - Accent1 5 2 2 4" xfId="2301"/>
    <cellStyle name="40% - Accent1 5 2 3" xfId="2302"/>
    <cellStyle name="40% - Accent1 5 2 3 2" xfId="2303"/>
    <cellStyle name="40% - Accent1 5 2 3 3" xfId="2304"/>
    <cellStyle name="40% - Accent1 5 2 3 4" xfId="2305"/>
    <cellStyle name="40% - Accent1 5 2 4" xfId="2306"/>
    <cellStyle name="40% - Accent1 5 2 4 2" xfId="2307"/>
    <cellStyle name="40% - Accent1 5 2 4 3" xfId="2308"/>
    <cellStyle name="40% - Accent1 5 2 5" xfId="2309"/>
    <cellStyle name="40% - Accent1 5 2 5 2" xfId="2310"/>
    <cellStyle name="40% - Accent1 5 2 6" xfId="2311"/>
    <cellStyle name="40% - Accent1 5 2 6 2" xfId="2312"/>
    <cellStyle name="40% - Accent1 5 2 7" xfId="2313"/>
    <cellStyle name="40% - Accent1 5 2 7 2" xfId="2314"/>
    <cellStyle name="40% - Accent1 5 2 8" xfId="2315"/>
    <cellStyle name="40% - Accent1 5 2 9" xfId="2316"/>
    <cellStyle name="40% - Accent1 5 3" xfId="2317"/>
    <cellStyle name="40% - Accent1 5 3 2" xfId="2318"/>
    <cellStyle name="40% - Accent1 5 3 2 2" xfId="2319"/>
    <cellStyle name="40% - Accent1 5 3 2 3" xfId="2320"/>
    <cellStyle name="40% - Accent1 5 3 2 4" xfId="2321"/>
    <cellStyle name="40% - Accent1 5 3 3" xfId="2322"/>
    <cellStyle name="40% - Accent1 5 3 3 2" xfId="2323"/>
    <cellStyle name="40% - Accent1 5 3 4" xfId="2324"/>
    <cellStyle name="40% - Accent1 5 4" xfId="2325"/>
    <cellStyle name="40% - Accent1 5 4 2" xfId="2326"/>
    <cellStyle name="40% - Accent1 5 4 3" xfId="2327"/>
    <cellStyle name="40% - Accent1 5 4 4" xfId="2328"/>
    <cellStyle name="40% - Accent1 5 5" xfId="2329"/>
    <cellStyle name="40% - Accent1 5 5 2" xfId="2330"/>
    <cellStyle name="40% - Accent1 5 5 3" xfId="2331"/>
    <cellStyle name="40% - Accent1 5 6" xfId="2332"/>
    <cellStyle name="40% - Accent1 5 6 2" xfId="2333"/>
    <cellStyle name="40% - Accent1 5 7" xfId="2334"/>
    <cellStyle name="40% - Accent1 5 7 2" xfId="2335"/>
    <cellStyle name="40% - Accent1 5 8" xfId="2336"/>
    <cellStyle name="40% - Accent1 5 8 2" xfId="2337"/>
    <cellStyle name="40% - Accent1 5 9" xfId="2338"/>
    <cellStyle name="40% - Accent1 6" xfId="2339"/>
    <cellStyle name="40% - Accent1 6 2" xfId="2340"/>
    <cellStyle name="40% - Accent1 7" xfId="2341"/>
    <cellStyle name="40% - Accent1 7 2" xfId="2342"/>
    <cellStyle name="40% - Accent1 7 2 2" xfId="2343"/>
    <cellStyle name="40% - Accent1 7 2 3" xfId="2344"/>
    <cellStyle name="40% - Accent1 7 2 4" xfId="2345"/>
    <cellStyle name="40% - Accent1 7 3" xfId="2346"/>
    <cellStyle name="40% - Accent1 7 3 2" xfId="2347"/>
    <cellStyle name="40% - Accent1 7 3 3" xfId="2348"/>
    <cellStyle name="40% - Accent1 7 4" xfId="2349"/>
    <cellStyle name="40% - Accent1 7 4 2" xfId="2350"/>
    <cellStyle name="40% - Accent1 7 5" xfId="2351"/>
    <cellStyle name="40% - Accent1 7 5 2" xfId="2352"/>
    <cellStyle name="40% - Accent1 7 6" xfId="2353"/>
    <cellStyle name="40% - Accent1 7 6 2" xfId="2354"/>
    <cellStyle name="40% - Accent1 7 7" xfId="2355"/>
    <cellStyle name="40% - Accent1 7 8" xfId="2356"/>
    <cellStyle name="40% - Accent1 8" xfId="2357"/>
    <cellStyle name="40% - Accent1 8 2" xfId="2358"/>
    <cellStyle name="40% - Accent1 8 2 2" xfId="2359"/>
    <cellStyle name="40% - Accent1 8 2 3" xfId="2360"/>
    <cellStyle name="40% - Accent1 8 2 4" xfId="2361"/>
    <cellStyle name="40% - Accent1 8 3" xfId="2362"/>
    <cellStyle name="40% - Accent1 8 3 2" xfId="2363"/>
    <cellStyle name="40% - Accent1 8 3 3" xfId="2364"/>
    <cellStyle name="40% - Accent1 8 4" xfId="2365"/>
    <cellStyle name="40% - Accent1 8 4 2" xfId="2366"/>
    <cellStyle name="40% - Accent1 8 5" xfId="2367"/>
    <cellStyle name="40% - Accent1 8 5 2" xfId="2368"/>
    <cellStyle name="40% - Accent1 8 6" xfId="2369"/>
    <cellStyle name="40% - Accent1 8 6 2" xfId="2370"/>
    <cellStyle name="40% - Accent1 8 7" xfId="2371"/>
    <cellStyle name="40% - Accent1 8 8" xfId="2372"/>
    <cellStyle name="40% - Accent1 9" xfId="2373"/>
    <cellStyle name="40% - Accent1 9 2" xfId="2374"/>
    <cellStyle name="40% - Accent1 9 2 2" xfId="2375"/>
    <cellStyle name="40% - Accent1 9 2 3" xfId="2376"/>
    <cellStyle name="40% - Accent1 9 2 4" xfId="2377"/>
    <cellStyle name="40% - Accent1 9 3" xfId="2378"/>
    <cellStyle name="40% - Accent1 9 3 2" xfId="2379"/>
    <cellStyle name="40% - Accent1 9 3 3" xfId="2380"/>
    <cellStyle name="40% - Accent1 9 4" xfId="2381"/>
    <cellStyle name="40% - Accent1 9 4 2" xfId="2382"/>
    <cellStyle name="40% - Accent1 9 5" xfId="2383"/>
    <cellStyle name="40% - Accent1 9 6" xfId="2384"/>
    <cellStyle name="40% - Accent2" xfId="8" builtinId="35" customBuiltin="1"/>
    <cellStyle name="40% - Accent2 10" xfId="2385"/>
    <cellStyle name="40% - Accent2 10 2" xfId="2386"/>
    <cellStyle name="40% - Accent2 10 2 2" xfId="2387"/>
    <cellStyle name="40% - Accent2 10 2 3" xfId="2388"/>
    <cellStyle name="40% - Accent2 10 3" xfId="2389"/>
    <cellStyle name="40% - Accent2 10 3 2" xfId="2390"/>
    <cellStyle name="40% - Accent2 10 4" xfId="2391"/>
    <cellStyle name="40% - Accent2 11" xfId="2392"/>
    <cellStyle name="40% - Accent2 11 2" xfId="2393"/>
    <cellStyle name="40% - Accent2 11 2 2" xfId="2394"/>
    <cellStyle name="40% - Accent2 11 3" xfId="2395"/>
    <cellStyle name="40% - Accent2 12" xfId="2396"/>
    <cellStyle name="40% - Accent2 12 2" xfId="2397"/>
    <cellStyle name="40% - Accent2 12 3" xfId="2398"/>
    <cellStyle name="40% - Accent2 12 4" xfId="2399"/>
    <cellStyle name="40% - Accent2 13" xfId="2400"/>
    <cellStyle name="40% - Accent2 2" xfId="369"/>
    <cellStyle name="40% - Accent2 2 2" xfId="2401"/>
    <cellStyle name="40% - Accent2 2 2 2" xfId="2402"/>
    <cellStyle name="40% - Accent2 2 2 2 2" xfId="2403"/>
    <cellStyle name="40% - Accent2 2 2 2 2 2" xfId="2404"/>
    <cellStyle name="40% - Accent2 2 2 2 2 3" xfId="2405"/>
    <cellStyle name="40% - Accent2 2 2 2 2 4" xfId="2406"/>
    <cellStyle name="40% - Accent2 2 2 2 3" xfId="2407"/>
    <cellStyle name="40% - Accent2 2 2 2 3 2" xfId="2408"/>
    <cellStyle name="40% - Accent2 2 2 2 4" xfId="2409"/>
    <cellStyle name="40% - Accent2 2 2 3" xfId="2410"/>
    <cellStyle name="40% - Accent2 2 2 3 2" xfId="2411"/>
    <cellStyle name="40% - Accent2 2 2 3 3" xfId="2412"/>
    <cellStyle name="40% - Accent2 2 2 3 4" xfId="2413"/>
    <cellStyle name="40% - Accent2 2 2 4" xfId="2414"/>
    <cellStyle name="40% - Accent2 2 2 4 2" xfId="2415"/>
    <cellStyle name="40% - Accent2 2 2 4 3" xfId="2416"/>
    <cellStyle name="40% - Accent2 2 2 5" xfId="2417"/>
    <cellStyle name="40% - Accent2 2 2 5 2" xfId="2418"/>
    <cellStyle name="40% - Accent2 2 2 6" xfId="2419"/>
    <cellStyle name="40% - Accent2 2 2 6 2" xfId="2420"/>
    <cellStyle name="40% - Accent2 2 2 7" xfId="2421"/>
    <cellStyle name="40% - Accent2 2 2 7 2" xfId="2422"/>
    <cellStyle name="40% - Accent2 2 2 8" xfId="2423"/>
    <cellStyle name="40% - Accent2 2 2 9" xfId="2424"/>
    <cellStyle name="40% - Accent2 2 3" xfId="2425"/>
    <cellStyle name="40% - Accent2 2 3 2" xfId="2426"/>
    <cellStyle name="40% - Accent2 2 3 2 2" xfId="2427"/>
    <cellStyle name="40% - Accent2 2 3 2 3" xfId="2428"/>
    <cellStyle name="40% - Accent2 2 3 2 4" xfId="2429"/>
    <cellStyle name="40% - Accent2 2 3 3" xfId="2430"/>
    <cellStyle name="40% - Accent2 2 3 3 2" xfId="2431"/>
    <cellStyle name="40% - Accent2 2 3 3 3" xfId="2432"/>
    <cellStyle name="40% - Accent2 2 3 4" xfId="2433"/>
    <cellStyle name="40% - Accent2 2 3 4 2" xfId="2434"/>
    <cellStyle name="40% - Accent2 2 3 5" xfId="2435"/>
    <cellStyle name="40% - Accent2 2 3 5 2" xfId="2436"/>
    <cellStyle name="40% - Accent2 2 3 6" xfId="2437"/>
    <cellStyle name="40% - Accent2 2 3 6 2" xfId="2438"/>
    <cellStyle name="40% - Accent2 2 3 7" xfId="2439"/>
    <cellStyle name="40% - Accent2 2 3 7 2" xfId="2440"/>
    <cellStyle name="40% - Accent2 2 3 8" xfId="2441"/>
    <cellStyle name="40% - Accent2 2 3 9" xfId="2442"/>
    <cellStyle name="40% - Accent2 2 4" xfId="2443"/>
    <cellStyle name="40% - Accent2 2 5" xfId="2444"/>
    <cellStyle name="40% - Accent2 2 5 2" xfId="2445"/>
    <cellStyle name="40% - Accent2 2 5 3" xfId="2446"/>
    <cellStyle name="40% - Accent2 2 5 4" xfId="2447"/>
    <cellStyle name="40% - Accent2 2 6" xfId="2448"/>
    <cellStyle name="40% - Accent2 2 6 2" xfId="2449"/>
    <cellStyle name="40% - Accent2 2 6 2 2" xfId="2450"/>
    <cellStyle name="40% - Accent2 2 6 2 3" xfId="2451"/>
    <cellStyle name="40% - Accent2 2 6 3" xfId="2452"/>
    <cellStyle name="40% - Accent2 2 6 3 2" xfId="2453"/>
    <cellStyle name="40% - Accent2 2 6 4" xfId="2454"/>
    <cellStyle name="40% - Accent2 2 7" xfId="2455"/>
    <cellStyle name="40% - Accent2 3" xfId="2456"/>
    <cellStyle name="40% - Accent2 3 10" xfId="2457"/>
    <cellStyle name="40% - Accent2 3 10 2" xfId="2458"/>
    <cellStyle name="40% - Accent2 3 11" xfId="2459"/>
    <cellStyle name="40% - Accent2 3 2" xfId="2460"/>
    <cellStyle name="40% - Accent2 3 2 2" xfId="2461"/>
    <cellStyle name="40% - Accent2 3 2 2 2" xfId="2462"/>
    <cellStyle name="40% - Accent2 3 2 2 2 2" xfId="2463"/>
    <cellStyle name="40% - Accent2 3 2 2 2 3" xfId="2464"/>
    <cellStyle name="40% - Accent2 3 2 2 2 4" xfId="2465"/>
    <cellStyle name="40% - Accent2 3 2 2 3" xfId="2466"/>
    <cellStyle name="40% - Accent2 3 2 2 3 2" xfId="2467"/>
    <cellStyle name="40% - Accent2 3 2 2 4" xfId="2468"/>
    <cellStyle name="40% - Accent2 3 2 3" xfId="2469"/>
    <cellStyle name="40% - Accent2 3 2 3 2" xfId="2470"/>
    <cellStyle name="40% - Accent2 3 2 3 3" xfId="2471"/>
    <cellStyle name="40% - Accent2 3 2 3 4" xfId="2472"/>
    <cellStyle name="40% - Accent2 3 2 4" xfId="2473"/>
    <cellStyle name="40% - Accent2 3 2 4 2" xfId="2474"/>
    <cellStyle name="40% - Accent2 3 2 4 3" xfId="2475"/>
    <cellStyle name="40% - Accent2 3 2 5" xfId="2476"/>
    <cellStyle name="40% - Accent2 3 2 5 2" xfId="2477"/>
    <cellStyle name="40% - Accent2 3 2 6" xfId="2478"/>
    <cellStyle name="40% - Accent2 3 2 6 2" xfId="2479"/>
    <cellStyle name="40% - Accent2 3 2 7" xfId="2480"/>
    <cellStyle name="40% - Accent2 3 2 7 2" xfId="2481"/>
    <cellStyle name="40% - Accent2 3 2 8" xfId="2482"/>
    <cellStyle name="40% - Accent2 3 2 9" xfId="2483"/>
    <cellStyle name="40% - Accent2 3 3" xfId="2484"/>
    <cellStyle name="40% - Accent2 3 3 2" xfId="2485"/>
    <cellStyle name="40% - Accent2 3 3 2 2" xfId="2486"/>
    <cellStyle name="40% - Accent2 3 3 2 3" xfId="2487"/>
    <cellStyle name="40% - Accent2 3 3 2 4" xfId="2488"/>
    <cellStyle name="40% - Accent2 3 3 3" xfId="2489"/>
    <cellStyle name="40% - Accent2 3 3 3 2" xfId="2490"/>
    <cellStyle name="40% - Accent2 3 3 3 3" xfId="2491"/>
    <cellStyle name="40% - Accent2 3 3 4" xfId="2492"/>
    <cellStyle name="40% - Accent2 3 3 4 2" xfId="2493"/>
    <cellStyle name="40% - Accent2 3 3 5" xfId="2494"/>
    <cellStyle name="40% - Accent2 3 3 5 2" xfId="2495"/>
    <cellStyle name="40% - Accent2 3 3 6" xfId="2496"/>
    <cellStyle name="40% - Accent2 3 3 6 2" xfId="2497"/>
    <cellStyle name="40% - Accent2 3 3 7" xfId="2498"/>
    <cellStyle name="40% - Accent2 3 3 8" xfId="2499"/>
    <cellStyle name="40% - Accent2 3 4" xfId="2500"/>
    <cellStyle name="40% - Accent2 3 4 2" xfId="2501"/>
    <cellStyle name="40% - Accent2 3 4 2 2" xfId="2502"/>
    <cellStyle name="40% - Accent2 3 4 2 3" xfId="2503"/>
    <cellStyle name="40% - Accent2 3 4 2 4" xfId="2504"/>
    <cellStyle name="40% - Accent2 3 4 3" xfId="2505"/>
    <cellStyle name="40% - Accent2 3 4 3 2" xfId="2506"/>
    <cellStyle name="40% - Accent2 3 4 3 3" xfId="2507"/>
    <cellStyle name="40% - Accent2 3 4 4" xfId="2508"/>
    <cellStyle name="40% - Accent2 3 4 4 2" xfId="2509"/>
    <cellStyle name="40% - Accent2 3 4 5" xfId="2510"/>
    <cellStyle name="40% - Accent2 3 4 5 2" xfId="2511"/>
    <cellStyle name="40% - Accent2 3 4 6" xfId="2512"/>
    <cellStyle name="40% - Accent2 3 4 6 2" xfId="2513"/>
    <cellStyle name="40% - Accent2 3 4 7" xfId="2514"/>
    <cellStyle name="40% - Accent2 3 4 8" xfId="2515"/>
    <cellStyle name="40% - Accent2 3 5" xfId="2516"/>
    <cellStyle name="40% - Accent2 3 5 2" xfId="2517"/>
    <cellStyle name="40% - Accent2 3 5 2 2" xfId="2518"/>
    <cellStyle name="40% - Accent2 3 5 2 3" xfId="2519"/>
    <cellStyle name="40% - Accent2 3 5 2 4" xfId="2520"/>
    <cellStyle name="40% - Accent2 3 5 3" xfId="2521"/>
    <cellStyle name="40% - Accent2 3 5 3 2" xfId="2522"/>
    <cellStyle name="40% - Accent2 3 5 3 3" xfId="2523"/>
    <cellStyle name="40% - Accent2 3 5 4" xfId="2524"/>
    <cellStyle name="40% - Accent2 3 5 4 2" xfId="2525"/>
    <cellStyle name="40% - Accent2 3 5 5" xfId="2526"/>
    <cellStyle name="40% - Accent2 3 5 6" xfId="2527"/>
    <cellStyle name="40% - Accent2 3 6" xfId="2528"/>
    <cellStyle name="40% - Accent2 3 6 2" xfId="2529"/>
    <cellStyle name="40% - Accent2 3 6 2 2" xfId="2530"/>
    <cellStyle name="40% - Accent2 3 6 2 3" xfId="2531"/>
    <cellStyle name="40% - Accent2 3 6 2 4" xfId="2532"/>
    <cellStyle name="40% - Accent2 3 6 3" xfId="2533"/>
    <cellStyle name="40% - Accent2 3 6 3 2" xfId="2534"/>
    <cellStyle name="40% - Accent2 3 6 4" xfId="2535"/>
    <cellStyle name="40% - Accent2 3 7" xfId="2536"/>
    <cellStyle name="40% - Accent2 3 7 2" xfId="2537"/>
    <cellStyle name="40% - Accent2 3 7 2 2" xfId="2538"/>
    <cellStyle name="40% - Accent2 3 7 2 3" xfId="2539"/>
    <cellStyle name="40% - Accent2 3 7 2 4" xfId="2540"/>
    <cellStyle name="40% - Accent2 3 7 3" xfId="2541"/>
    <cellStyle name="40% - Accent2 3 7 3 2" xfId="2542"/>
    <cellStyle name="40% - Accent2 3 7 4" xfId="2543"/>
    <cellStyle name="40% - Accent2 3 8" xfId="2544"/>
    <cellStyle name="40% - Accent2 3 8 2" xfId="2545"/>
    <cellStyle name="40% - Accent2 3 8 2 2" xfId="2546"/>
    <cellStyle name="40% - Accent2 3 8 2 3" xfId="2547"/>
    <cellStyle name="40% - Accent2 3 8 3" xfId="2548"/>
    <cellStyle name="40% - Accent2 3 8 3 2" xfId="2549"/>
    <cellStyle name="40% - Accent2 3 8 4" xfId="2550"/>
    <cellStyle name="40% - Accent2 3 9" xfId="2551"/>
    <cellStyle name="40% - Accent2 3 9 2" xfId="2552"/>
    <cellStyle name="40% - Accent2 3 9 3" xfId="2553"/>
    <cellStyle name="40% - Accent2 3 9 4" xfId="2554"/>
    <cellStyle name="40% - Accent2 4" xfId="2555"/>
    <cellStyle name="40% - Accent2 4 10" xfId="2556"/>
    <cellStyle name="40% - Accent2 4 2" xfId="2557"/>
    <cellStyle name="40% - Accent2 4 2 2" xfId="2558"/>
    <cellStyle name="40% - Accent2 4 2 2 2" xfId="2559"/>
    <cellStyle name="40% - Accent2 4 2 2 2 2" xfId="2560"/>
    <cellStyle name="40% - Accent2 4 2 2 2 3" xfId="2561"/>
    <cellStyle name="40% - Accent2 4 2 2 2 4" xfId="2562"/>
    <cellStyle name="40% - Accent2 4 2 2 3" xfId="2563"/>
    <cellStyle name="40% - Accent2 4 2 2 3 2" xfId="2564"/>
    <cellStyle name="40% - Accent2 4 2 2 4" xfId="2565"/>
    <cellStyle name="40% - Accent2 4 2 3" xfId="2566"/>
    <cellStyle name="40% - Accent2 4 2 3 2" xfId="2567"/>
    <cellStyle name="40% - Accent2 4 2 3 3" xfId="2568"/>
    <cellStyle name="40% - Accent2 4 2 3 4" xfId="2569"/>
    <cellStyle name="40% - Accent2 4 2 4" xfId="2570"/>
    <cellStyle name="40% - Accent2 4 2 4 2" xfId="2571"/>
    <cellStyle name="40% - Accent2 4 2 4 3" xfId="2572"/>
    <cellStyle name="40% - Accent2 4 2 5" xfId="2573"/>
    <cellStyle name="40% - Accent2 4 2 5 2" xfId="2574"/>
    <cellStyle name="40% - Accent2 4 2 6" xfId="2575"/>
    <cellStyle name="40% - Accent2 4 2 6 2" xfId="2576"/>
    <cellStyle name="40% - Accent2 4 2 7" xfId="2577"/>
    <cellStyle name="40% - Accent2 4 2 7 2" xfId="2578"/>
    <cellStyle name="40% - Accent2 4 2 8" xfId="2579"/>
    <cellStyle name="40% - Accent2 4 2 9" xfId="2580"/>
    <cellStyle name="40% - Accent2 4 3" xfId="2581"/>
    <cellStyle name="40% - Accent2 4 3 2" xfId="2582"/>
    <cellStyle name="40% - Accent2 4 3 2 2" xfId="2583"/>
    <cellStyle name="40% - Accent2 4 3 2 3" xfId="2584"/>
    <cellStyle name="40% - Accent2 4 3 2 4" xfId="2585"/>
    <cellStyle name="40% - Accent2 4 3 3" xfId="2586"/>
    <cellStyle name="40% - Accent2 4 3 3 2" xfId="2587"/>
    <cellStyle name="40% - Accent2 4 3 4" xfId="2588"/>
    <cellStyle name="40% - Accent2 4 4" xfId="2589"/>
    <cellStyle name="40% - Accent2 4 4 2" xfId="2590"/>
    <cellStyle name="40% - Accent2 4 4 3" xfId="2591"/>
    <cellStyle name="40% - Accent2 4 4 4" xfId="2592"/>
    <cellStyle name="40% - Accent2 4 5" xfId="2593"/>
    <cellStyle name="40% - Accent2 4 5 2" xfId="2594"/>
    <cellStyle name="40% - Accent2 4 5 3" xfId="2595"/>
    <cellStyle name="40% - Accent2 4 6" xfId="2596"/>
    <cellStyle name="40% - Accent2 4 6 2" xfId="2597"/>
    <cellStyle name="40% - Accent2 4 7" xfId="2598"/>
    <cellStyle name="40% - Accent2 4 7 2" xfId="2599"/>
    <cellStyle name="40% - Accent2 4 8" xfId="2600"/>
    <cellStyle name="40% - Accent2 4 8 2" xfId="2601"/>
    <cellStyle name="40% - Accent2 4 9" xfId="2602"/>
    <cellStyle name="40% - Accent2 5" xfId="2603"/>
    <cellStyle name="40% - Accent2 5 2" xfId="2604"/>
    <cellStyle name="40% - Accent2 6" xfId="2605"/>
    <cellStyle name="40% - Accent2 6 2" xfId="2606"/>
    <cellStyle name="40% - Accent2 6 2 2" xfId="2607"/>
    <cellStyle name="40% - Accent2 6 2 3" xfId="2608"/>
    <cellStyle name="40% - Accent2 6 2 4" xfId="2609"/>
    <cellStyle name="40% - Accent2 6 3" xfId="2610"/>
    <cellStyle name="40% - Accent2 6 3 2" xfId="2611"/>
    <cellStyle name="40% - Accent2 6 3 3" xfId="2612"/>
    <cellStyle name="40% - Accent2 6 4" xfId="2613"/>
    <cellStyle name="40% - Accent2 6 4 2" xfId="2614"/>
    <cellStyle name="40% - Accent2 6 5" xfId="2615"/>
    <cellStyle name="40% - Accent2 6 5 2" xfId="2616"/>
    <cellStyle name="40% - Accent2 6 6" xfId="2617"/>
    <cellStyle name="40% - Accent2 6 6 2" xfId="2618"/>
    <cellStyle name="40% - Accent2 6 7" xfId="2619"/>
    <cellStyle name="40% - Accent2 6 8" xfId="2620"/>
    <cellStyle name="40% - Accent2 7" xfId="2621"/>
    <cellStyle name="40% - Accent2 7 2" xfId="2622"/>
    <cellStyle name="40% - Accent2 7 2 2" xfId="2623"/>
    <cellStyle name="40% - Accent2 7 2 3" xfId="2624"/>
    <cellStyle name="40% - Accent2 7 2 4" xfId="2625"/>
    <cellStyle name="40% - Accent2 7 3" xfId="2626"/>
    <cellStyle name="40% - Accent2 7 3 2" xfId="2627"/>
    <cellStyle name="40% - Accent2 7 3 3" xfId="2628"/>
    <cellStyle name="40% - Accent2 7 4" xfId="2629"/>
    <cellStyle name="40% - Accent2 7 4 2" xfId="2630"/>
    <cellStyle name="40% - Accent2 7 5" xfId="2631"/>
    <cellStyle name="40% - Accent2 7 5 2" xfId="2632"/>
    <cellStyle name="40% - Accent2 7 6" xfId="2633"/>
    <cellStyle name="40% - Accent2 7 6 2" xfId="2634"/>
    <cellStyle name="40% - Accent2 7 7" xfId="2635"/>
    <cellStyle name="40% - Accent2 7 8" xfId="2636"/>
    <cellStyle name="40% - Accent2 8" xfId="2637"/>
    <cellStyle name="40% - Accent2 8 2" xfId="2638"/>
    <cellStyle name="40% - Accent2 8 2 2" xfId="2639"/>
    <cellStyle name="40% - Accent2 8 2 3" xfId="2640"/>
    <cellStyle name="40% - Accent2 8 2 4" xfId="2641"/>
    <cellStyle name="40% - Accent2 8 3" xfId="2642"/>
    <cellStyle name="40% - Accent2 8 3 2" xfId="2643"/>
    <cellStyle name="40% - Accent2 8 3 3" xfId="2644"/>
    <cellStyle name="40% - Accent2 8 4" xfId="2645"/>
    <cellStyle name="40% - Accent2 8 4 2" xfId="2646"/>
    <cellStyle name="40% - Accent2 8 5" xfId="2647"/>
    <cellStyle name="40% - Accent2 8 6" xfId="2648"/>
    <cellStyle name="40% - Accent2 9" xfId="2649"/>
    <cellStyle name="40% - Accent2 9 2" xfId="2650"/>
    <cellStyle name="40% - Accent2 9 2 2" xfId="2651"/>
    <cellStyle name="40% - Accent2 9 2 3" xfId="2652"/>
    <cellStyle name="40% - Accent2 9 2 4" xfId="2653"/>
    <cellStyle name="40% - Accent2 9 3" xfId="2654"/>
    <cellStyle name="40% - Accent2 9 3 2" xfId="2655"/>
    <cellStyle name="40% - Accent2 9 4" xfId="2656"/>
    <cellStyle name="40% - Accent3" xfId="9" builtinId="39" customBuiltin="1"/>
    <cellStyle name="40% - Accent3 10" xfId="2657"/>
    <cellStyle name="40% - Accent3 10 2" xfId="2658"/>
    <cellStyle name="40% - Accent3 10 2 2" xfId="2659"/>
    <cellStyle name="40% - Accent3 10 2 3" xfId="2660"/>
    <cellStyle name="40% - Accent3 10 2 4" xfId="2661"/>
    <cellStyle name="40% - Accent3 10 3" xfId="2662"/>
    <cellStyle name="40% - Accent3 10 3 2" xfId="2663"/>
    <cellStyle name="40% - Accent3 10 4" xfId="2664"/>
    <cellStyle name="40% - Accent3 11" xfId="2665"/>
    <cellStyle name="40% - Accent3 11 2" xfId="2666"/>
    <cellStyle name="40% - Accent3 11 2 2" xfId="2667"/>
    <cellStyle name="40% - Accent3 11 2 3" xfId="2668"/>
    <cellStyle name="40% - Accent3 11 3" xfId="2669"/>
    <cellStyle name="40% - Accent3 11 3 2" xfId="2670"/>
    <cellStyle name="40% - Accent3 11 4" xfId="2671"/>
    <cellStyle name="40% - Accent3 12" xfId="2672"/>
    <cellStyle name="40% - Accent3 12 2" xfId="2673"/>
    <cellStyle name="40% - Accent3 12 2 2" xfId="2674"/>
    <cellStyle name="40% - Accent3 12 3" xfId="2675"/>
    <cellStyle name="40% - Accent3 13" xfId="2676"/>
    <cellStyle name="40% - Accent3 13 2" xfId="2677"/>
    <cellStyle name="40% - Accent3 13 3" xfId="2678"/>
    <cellStyle name="40% - Accent3 13 4" xfId="2679"/>
    <cellStyle name="40% - Accent3 14" xfId="2680"/>
    <cellStyle name="40% - Accent3 2" xfId="370"/>
    <cellStyle name="40% - Accent3 2 2" xfId="2681"/>
    <cellStyle name="40% - Accent3 2 2 2" xfId="2682"/>
    <cellStyle name="40% - Accent3 2 2 2 2" xfId="2683"/>
    <cellStyle name="40% - Accent3 2 2 2 2 2" xfId="2684"/>
    <cellStyle name="40% - Accent3 2 2 2 2 3" xfId="2685"/>
    <cellStyle name="40% - Accent3 2 2 2 2 4" xfId="2686"/>
    <cellStyle name="40% - Accent3 2 2 2 3" xfId="2687"/>
    <cellStyle name="40% - Accent3 2 2 2 3 2" xfId="2688"/>
    <cellStyle name="40% - Accent3 2 2 2 4" xfId="2689"/>
    <cellStyle name="40% - Accent3 2 2 3" xfId="2690"/>
    <cellStyle name="40% - Accent3 2 2 3 2" xfId="2691"/>
    <cellStyle name="40% - Accent3 2 2 3 3" xfId="2692"/>
    <cellStyle name="40% - Accent3 2 2 3 4" xfId="2693"/>
    <cellStyle name="40% - Accent3 2 2 4" xfId="2694"/>
    <cellStyle name="40% - Accent3 2 2 4 2" xfId="2695"/>
    <cellStyle name="40% - Accent3 2 2 4 3" xfId="2696"/>
    <cellStyle name="40% - Accent3 2 2 5" xfId="2697"/>
    <cellStyle name="40% - Accent3 2 2 5 2" xfId="2698"/>
    <cellStyle name="40% - Accent3 2 2 6" xfId="2699"/>
    <cellStyle name="40% - Accent3 2 2 6 2" xfId="2700"/>
    <cellStyle name="40% - Accent3 2 2 7" xfId="2701"/>
    <cellStyle name="40% - Accent3 2 2 7 2" xfId="2702"/>
    <cellStyle name="40% - Accent3 2 2 8" xfId="2703"/>
    <cellStyle name="40% - Accent3 2 2 9" xfId="2704"/>
    <cellStyle name="40% - Accent3 2 3" xfId="2705"/>
    <cellStyle name="40% - Accent3 2 3 2" xfId="2706"/>
    <cellStyle name="40% - Accent3 2 3 2 2" xfId="2707"/>
    <cellStyle name="40% - Accent3 2 3 2 3" xfId="2708"/>
    <cellStyle name="40% - Accent3 2 3 2 4" xfId="2709"/>
    <cellStyle name="40% - Accent3 2 3 3" xfId="2710"/>
    <cellStyle name="40% - Accent3 2 3 3 2" xfId="2711"/>
    <cellStyle name="40% - Accent3 2 3 3 3" xfId="2712"/>
    <cellStyle name="40% - Accent3 2 3 4" xfId="2713"/>
    <cellStyle name="40% - Accent3 2 3 4 2" xfId="2714"/>
    <cellStyle name="40% - Accent3 2 3 5" xfId="2715"/>
    <cellStyle name="40% - Accent3 2 3 5 2" xfId="2716"/>
    <cellStyle name="40% - Accent3 2 3 6" xfId="2717"/>
    <cellStyle name="40% - Accent3 2 3 6 2" xfId="2718"/>
    <cellStyle name="40% - Accent3 2 3 7" xfId="2719"/>
    <cellStyle name="40% - Accent3 2 3 7 2" xfId="2720"/>
    <cellStyle name="40% - Accent3 2 3 8" xfId="2721"/>
    <cellStyle name="40% - Accent3 2 3 9" xfId="2722"/>
    <cellStyle name="40% - Accent3 2 4" xfId="2723"/>
    <cellStyle name="40% - Accent3 2 5" xfId="2724"/>
    <cellStyle name="40% - Accent3 2 5 2" xfId="2725"/>
    <cellStyle name="40% - Accent3 2 5 3" xfId="2726"/>
    <cellStyle name="40% - Accent3 2 5 4" xfId="2727"/>
    <cellStyle name="40% - Accent3 2 6" xfId="2728"/>
    <cellStyle name="40% - Accent3 2 6 2" xfId="2729"/>
    <cellStyle name="40% - Accent3 2 6 2 2" xfId="2730"/>
    <cellStyle name="40% - Accent3 2 6 2 3" xfId="2731"/>
    <cellStyle name="40% - Accent3 2 6 3" xfId="2732"/>
    <cellStyle name="40% - Accent3 2 6 3 2" xfId="2733"/>
    <cellStyle name="40% - Accent3 2 6 4" xfId="2734"/>
    <cellStyle name="40% - Accent3 2 7" xfId="2735"/>
    <cellStyle name="40% - Accent3 3" xfId="2736"/>
    <cellStyle name="40% - Accent3 3 10" xfId="2737"/>
    <cellStyle name="40% - Accent3 3 10 2" xfId="2738"/>
    <cellStyle name="40% - Accent3 3 11" xfId="2739"/>
    <cellStyle name="40% - Accent3 3 2" xfId="2740"/>
    <cellStyle name="40% - Accent3 3 2 2" xfId="2741"/>
    <cellStyle name="40% - Accent3 3 2 2 2" xfId="2742"/>
    <cellStyle name="40% - Accent3 3 2 2 2 2" xfId="2743"/>
    <cellStyle name="40% - Accent3 3 2 2 2 3" xfId="2744"/>
    <cellStyle name="40% - Accent3 3 2 2 2 4" xfId="2745"/>
    <cellStyle name="40% - Accent3 3 2 2 3" xfId="2746"/>
    <cellStyle name="40% - Accent3 3 2 2 3 2" xfId="2747"/>
    <cellStyle name="40% - Accent3 3 2 2 4" xfId="2748"/>
    <cellStyle name="40% - Accent3 3 2 3" xfId="2749"/>
    <cellStyle name="40% - Accent3 3 2 3 2" xfId="2750"/>
    <cellStyle name="40% - Accent3 3 2 3 3" xfId="2751"/>
    <cellStyle name="40% - Accent3 3 2 3 4" xfId="2752"/>
    <cellStyle name="40% - Accent3 3 2 4" xfId="2753"/>
    <cellStyle name="40% - Accent3 3 2 4 2" xfId="2754"/>
    <cellStyle name="40% - Accent3 3 2 4 3" xfId="2755"/>
    <cellStyle name="40% - Accent3 3 2 5" xfId="2756"/>
    <cellStyle name="40% - Accent3 3 2 5 2" xfId="2757"/>
    <cellStyle name="40% - Accent3 3 2 6" xfId="2758"/>
    <cellStyle name="40% - Accent3 3 2 6 2" xfId="2759"/>
    <cellStyle name="40% - Accent3 3 2 7" xfId="2760"/>
    <cellStyle name="40% - Accent3 3 2 7 2" xfId="2761"/>
    <cellStyle name="40% - Accent3 3 2 8" xfId="2762"/>
    <cellStyle name="40% - Accent3 3 2 9" xfId="2763"/>
    <cellStyle name="40% - Accent3 3 3" xfId="2764"/>
    <cellStyle name="40% - Accent3 3 3 2" xfId="2765"/>
    <cellStyle name="40% - Accent3 3 3 2 2" xfId="2766"/>
    <cellStyle name="40% - Accent3 3 3 2 3" xfId="2767"/>
    <cellStyle name="40% - Accent3 3 3 2 4" xfId="2768"/>
    <cellStyle name="40% - Accent3 3 3 3" xfId="2769"/>
    <cellStyle name="40% - Accent3 3 3 3 2" xfId="2770"/>
    <cellStyle name="40% - Accent3 3 3 3 3" xfId="2771"/>
    <cellStyle name="40% - Accent3 3 3 4" xfId="2772"/>
    <cellStyle name="40% - Accent3 3 3 4 2" xfId="2773"/>
    <cellStyle name="40% - Accent3 3 3 5" xfId="2774"/>
    <cellStyle name="40% - Accent3 3 3 5 2" xfId="2775"/>
    <cellStyle name="40% - Accent3 3 3 6" xfId="2776"/>
    <cellStyle name="40% - Accent3 3 3 6 2" xfId="2777"/>
    <cellStyle name="40% - Accent3 3 3 7" xfId="2778"/>
    <cellStyle name="40% - Accent3 3 3 8" xfId="2779"/>
    <cellStyle name="40% - Accent3 3 4" xfId="2780"/>
    <cellStyle name="40% - Accent3 3 4 2" xfId="2781"/>
    <cellStyle name="40% - Accent3 3 4 2 2" xfId="2782"/>
    <cellStyle name="40% - Accent3 3 4 2 3" xfId="2783"/>
    <cellStyle name="40% - Accent3 3 4 2 4" xfId="2784"/>
    <cellStyle name="40% - Accent3 3 4 3" xfId="2785"/>
    <cellStyle name="40% - Accent3 3 4 3 2" xfId="2786"/>
    <cellStyle name="40% - Accent3 3 4 3 3" xfId="2787"/>
    <cellStyle name="40% - Accent3 3 4 4" xfId="2788"/>
    <cellStyle name="40% - Accent3 3 4 4 2" xfId="2789"/>
    <cellStyle name="40% - Accent3 3 4 5" xfId="2790"/>
    <cellStyle name="40% - Accent3 3 4 5 2" xfId="2791"/>
    <cellStyle name="40% - Accent3 3 4 6" xfId="2792"/>
    <cellStyle name="40% - Accent3 3 4 6 2" xfId="2793"/>
    <cellStyle name="40% - Accent3 3 4 7" xfId="2794"/>
    <cellStyle name="40% - Accent3 3 4 8" xfId="2795"/>
    <cellStyle name="40% - Accent3 3 5" xfId="2796"/>
    <cellStyle name="40% - Accent3 3 5 2" xfId="2797"/>
    <cellStyle name="40% - Accent3 3 5 2 2" xfId="2798"/>
    <cellStyle name="40% - Accent3 3 5 2 3" xfId="2799"/>
    <cellStyle name="40% - Accent3 3 5 2 4" xfId="2800"/>
    <cellStyle name="40% - Accent3 3 5 3" xfId="2801"/>
    <cellStyle name="40% - Accent3 3 5 3 2" xfId="2802"/>
    <cellStyle name="40% - Accent3 3 5 3 3" xfId="2803"/>
    <cellStyle name="40% - Accent3 3 5 4" xfId="2804"/>
    <cellStyle name="40% - Accent3 3 5 4 2" xfId="2805"/>
    <cellStyle name="40% - Accent3 3 5 5" xfId="2806"/>
    <cellStyle name="40% - Accent3 3 5 6" xfId="2807"/>
    <cellStyle name="40% - Accent3 3 6" xfId="2808"/>
    <cellStyle name="40% - Accent3 3 6 2" xfId="2809"/>
    <cellStyle name="40% - Accent3 3 6 2 2" xfId="2810"/>
    <cellStyle name="40% - Accent3 3 6 2 3" xfId="2811"/>
    <cellStyle name="40% - Accent3 3 6 2 4" xfId="2812"/>
    <cellStyle name="40% - Accent3 3 6 3" xfId="2813"/>
    <cellStyle name="40% - Accent3 3 6 3 2" xfId="2814"/>
    <cellStyle name="40% - Accent3 3 6 4" xfId="2815"/>
    <cellStyle name="40% - Accent3 3 7" xfId="2816"/>
    <cellStyle name="40% - Accent3 3 7 2" xfId="2817"/>
    <cellStyle name="40% - Accent3 3 7 2 2" xfId="2818"/>
    <cellStyle name="40% - Accent3 3 7 2 3" xfId="2819"/>
    <cellStyle name="40% - Accent3 3 7 2 4" xfId="2820"/>
    <cellStyle name="40% - Accent3 3 7 3" xfId="2821"/>
    <cellStyle name="40% - Accent3 3 7 3 2" xfId="2822"/>
    <cellStyle name="40% - Accent3 3 7 4" xfId="2823"/>
    <cellStyle name="40% - Accent3 3 8" xfId="2824"/>
    <cellStyle name="40% - Accent3 3 8 2" xfId="2825"/>
    <cellStyle name="40% - Accent3 3 8 2 2" xfId="2826"/>
    <cellStyle name="40% - Accent3 3 8 2 3" xfId="2827"/>
    <cellStyle name="40% - Accent3 3 8 3" xfId="2828"/>
    <cellStyle name="40% - Accent3 3 8 3 2" xfId="2829"/>
    <cellStyle name="40% - Accent3 3 8 4" xfId="2830"/>
    <cellStyle name="40% - Accent3 3 9" xfId="2831"/>
    <cellStyle name="40% - Accent3 3 9 2" xfId="2832"/>
    <cellStyle name="40% - Accent3 3 9 3" xfId="2833"/>
    <cellStyle name="40% - Accent3 3 9 4" xfId="2834"/>
    <cellStyle name="40% - Accent3 4" xfId="2835"/>
    <cellStyle name="40% - Accent3 4 2" xfId="2836"/>
    <cellStyle name="40% - Accent3 5" xfId="2837"/>
    <cellStyle name="40% - Accent3 5 10" xfId="2838"/>
    <cellStyle name="40% - Accent3 5 2" xfId="2839"/>
    <cellStyle name="40% - Accent3 5 2 2" xfId="2840"/>
    <cellStyle name="40% - Accent3 5 2 2 2" xfId="2841"/>
    <cellStyle name="40% - Accent3 5 2 2 2 2" xfId="2842"/>
    <cellStyle name="40% - Accent3 5 2 2 2 3" xfId="2843"/>
    <cellStyle name="40% - Accent3 5 2 2 2 4" xfId="2844"/>
    <cellStyle name="40% - Accent3 5 2 2 3" xfId="2845"/>
    <cellStyle name="40% - Accent3 5 2 2 3 2" xfId="2846"/>
    <cellStyle name="40% - Accent3 5 2 2 4" xfId="2847"/>
    <cellStyle name="40% - Accent3 5 2 3" xfId="2848"/>
    <cellStyle name="40% - Accent3 5 2 3 2" xfId="2849"/>
    <cellStyle name="40% - Accent3 5 2 3 3" xfId="2850"/>
    <cellStyle name="40% - Accent3 5 2 3 4" xfId="2851"/>
    <cellStyle name="40% - Accent3 5 2 4" xfId="2852"/>
    <cellStyle name="40% - Accent3 5 2 4 2" xfId="2853"/>
    <cellStyle name="40% - Accent3 5 2 4 3" xfId="2854"/>
    <cellStyle name="40% - Accent3 5 2 5" xfId="2855"/>
    <cellStyle name="40% - Accent3 5 2 5 2" xfId="2856"/>
    <cellStyle name="40% - Accent3 5 2 6" xfId="2857"/>
    <cellStyle name="40% - Accent3 5 2 6 2" xfId="2858"/>
    <cellStyle name="40% - Accent3 5 2 7" xfId="2859"/>
    <cellStyle name="40% - Accent3 5 2 7 2" xfId="2860"/>
    <cellStyle name="40% - Accent3 5 2 8" xfId="2861"/>
    <cellStyle name="40% - Accent3 5 2 9" xfId="2862"/>
    <cellStyle name="40% - Accent3 5 3" xfId="2863"/>
    <cellStyle name="40% - Accent3 5 3 2" xfId="2864"/>
    <cellStyle name="40% - Accent3 5 3 2 2" xfId="2865"/>
    <cellStyle name="40% - Accent3 5 3 2 3" xfId="2866"/>
    <cellStyle name="40% - Accent3 5 3 2 4" xfId="2867"/>
    <cellStyle name="40% - Accent3 5 3 3" xfId="2868"/>
    <cellStyle name="40% - Accent3 5 3 3 2" xfId="2869"/>
    <cellStyle name="40% - Accent3 5 3 4" xfId="2870"/>
    <cellStyle name="40% - Accent3 5 4" xfId="2871"/>
    <cellStyle name="40% - Accent3 5 4 2" xfId="2872"/>
    <cellStyle name="40% - Accent3 5 4 3" xfId="2873"/>
    <cellStyle name="40% - Accent3 5 4 4" xfId="2874"/>
    <cellStyle name="40% - Accent3 5 5" xfId="2875"/>
    <cellStyle name="40% - Accent3 5 5 2" xfId="2876"/>
    <cellStyle name="40% - Accent3 5 5 3" xfId="2877"/>
    <cellStyle name="40% - Accent3 5 6" xfId="2878"/>
    <cellStyle name="40% - Accent3 5 6 2" xfId="2879"/>
    <cellStyle name="40% - Accent3 5 7" xfId="2880"/>
    <cellStyle name="40% - Accent3 5 7 2" xfId="2881"/>
    <cellStyle name="40% - Accent3 5 8" xfId="2882"/>
    <cellStyle name="40% - Accent3 5 8 2" xfId="2883"/>
    <cellStyle name="40% - Accent3 5 9" xfId="2884"/>
    <cellStyle name="40% - Accent3 6" xfId="2885"/>
    <cellStyle name="40% - Accent3 6 2" xfId="2886"/>
    <cellStyle name="40% - Accent3 7" xfId="2887"/>
    <cellStyle name="40% - Accent3 7 2" xfId="2888"/>
    <cellStyle name="40% - Accent3 7 2 2" xfId="2889"/>
    <cellStyle name="40% - Accent3 7 2 3" xfId="2890"/>
    <cellStyle name="40% - Accent3 7 2 4" xfId="2891"/>
    <cellStyle name="40% - Accent3 7 3" xfId="2892"/>
    <cellStyle name="40% - Accent3 7 3 2" xfId="2893"/>
    <cellStyle name="40% - Accent3 7 3 3" xfId="2894"/>
    <cellStyle name="40% - Accent3 7 4" xfId="2895"/>
    <cellStyle name="40% - Accent3 7 4 2" xfId="2896"/>
    <cellStyle name="40% - Accent3 7 5" xfId="2897"/>
    <cellStyle name="40% - Accent3 7 5 2" xfId="2898"/>
    <cellStyle name="40% - Accent3 7 6" xfId="2899"/>
    <cellStyle name="40% - Accent3 7 6 2" xfId="2900"/>
    <cellStyle name="40% - Accent3 7 7" xfId="2901"/>
    <cellStyle name="40% - Accent3 7 8" xfId="2902"/>
    <cellStyle name="40% - Accent3 8" xfId="2903"/>
    <cellStyle name="40% - Accent3 8 2" xfId="2904"/>
    <cellStyle name="40% - Accent3 8 2 2" xfId="2905"/>
    <cellStyle name="40% - Accent3 8 2 3" xfId="2906"/>
    <cellStyle name="40% - Accent3 8 2 4" xfId="2907"/>
    <cellStyle name="40% - Accent3 8 3" xfId="2908"/>
    <cellStyle name="40% - Accent3 8 3 2" xfId="2909"/>
    <cellStyle name="40% - Accent3 8 3 3" xfId="2910"/>
    <cellStyle name="40% - Accent3 8 4" xfId="2911"/>
    <cellStyle name="40% - Accent3 8 4 2" xfId="2912"/>
    <cellStyle name="40% - Accent3 8 5" xfId="2913"/>
    <cellStyle name="40% - Accent3 8 5 2" xfId="2914"/>
    <cellStyle name="40% - Accent3 8 6" xfId="2915"/>
    <cellStyle name="40% - Accent3 8 6 2" xfId="2916"/>
    <cellStyle name="40% - Accent3 8 7" xfId="2917"/>
    <cellStyle name="40% - Accent3 8 8" xfId="2918"/>
    <cellStyle name="40% - Accent3 9" xfId="2919"/>
    <cellStyle name="40% - Accent3 9 2" xfId="2920"/>
    <cellStyle name="40% - Accent3 9 2 2" xfId="2921"/>
    <cellStyle name="40% - Accent3 9 2 3" xfId="2922"/>
    <cellStyle name="40% - Accent3 9 2 4" xfId="2923"/>
    <cellStyle name="40% - Accent3 9 3" xfId="2924"/>
    <cellStyle name="40% - Accent3 9 3 2" xfId="2925"/>
    <cellStyle name="40% - Accent3 9 3 3" xfId="2926"/>
    <cellStyle name="40% - Accent3 9 4" xfId="2927"/>
    <cellStyle name="40% - Accent3 9 4 2" xfId="2928"/>
    <cellStyle name="40% - Accent3 9 5" xfId="2929"/>
    <cellStyle name="40% - Accent3 9 6" xfId="2930"/>
    <cellStyle name="40% - Accent4" xfId="10" builtinId="43" customBuiltin="1"/>
    <cellStyle name="40% - Accent4 10" xfId="2931"/>
    <cellStyle name="40% - Accent4 10 2" xfId="2932"/>
    <cellStyle name="40% - Accent4 10 2 2" xfId="2933"/>
    <cellStyle name="40% - Accent4 10 2 3" xfId="2934"/>
    <cellStyle name="40% - Accent4 10 2 4" xfId="2935"/>
    <cellStyle name="40% - Accent4 10 3" xfId="2936"/>
    <cellStyle name="40% - Accent4 10 3 2" xfId="2937"/>
    <cellStyle name="40% - Accent4 10 4" xfId="2938"/>
    <cellStyle name="40% - Accent4 11" xfId="2939"/>
    <cellStyle name="40% - Accent4 11 2" xfId="2940"/>
    <cellStyle name="40% - Accent4 11 2 2" xfId="2941"/>
    <cellStyle name="40% - Accent4 11 2 3" xfId="2942"/>
    <cellStyle name="40% - Accent4 11 3" xfId="2943"/>
    <cellStyle name="40% - Accent4 11 3 2" xfId="2944"/>
    <cellStyle name="40% - Accent4 11 4" xfId="2945"/>
    <cellStyle name="40% - Accent4 12" xfId="2946"/>
    <cellStyle name="40% - Accent4 12 2" xfId="2947"/>
    <cellStyle name="40% - Accent4 12 2 2" xfId="2948"/>
    <cellStyle name="40% - Accent4 12 3" xfId="2949"/>
    <cellStyle name="40% - Accent4 13" xfId="2950"/>
    <cellStyle name="40% - Accent4 13 2" xfId="2951"/>
    <cellStyle name="40% - Accent4 13 3" xfId="2952"/>
    <cellStyle name="40% - Accent4 13 4" xfId="2953"/>
    <cellStyle name="40% - Accent4 14" xfId="2954"/>
    <cellStyle name="40% - Accent4 2" xfId="371"/>
    <cellStyle name="40% - Accent4 2 2" xfId="2955"/>
    <cellStyle name="40% - Accent4 2 2 2" xfId="2956"/>
    <cellStyle name="40% - Accent4 2 2 2 2" xfId="2957"/>
    <cellStyle name="40% - Accent4 2 2 2 2 2" xfId="2958"/>
    <cellStyle name="40% - Accent4 2 2 2 2 3" xfId="2959"/>
    <cellStyle name="40% - Accent4 2 2 2 2 4" xfId="2960"/>
    <cellStyle name="40% - Accent4 2 2 2 3" xfId="2961"/>
    <cellStyle name="40% - Accent4 2 2 2 3 2" xfId="2962"/>
    <cellStyle name="40% - Accent4 2 2 2 4" xfId="2963"/>
    <cellStyle name="40% - Accent4 2 2 3" xfId="2964"/>
    <cellStyle name="40% - Accent4 2 2 3 2" xfId="2965"/>
    <cellStyle name="40% - Accent4 2 2 3 3" xfId="2966"/>
    <cellStyle name="40% - Accent4 2 2 3 4" xfId="2967"/>
    <cellStyle name="40% - Accent4 2 2 4" xfId="2968"/>
    <cellStyle name="40% - Accent4 2 2 4 2" xfId="2969"/>
    <cellStyle name="40% - Accent4 2 2 4 3" xfId="2970"/>
    <cellStyle name="40% - Accent4 2 2 5" xfId="2971"/>
    <cellStyle name="40% - Accent4 2 2 5 2" xfId="2972"/>
    <cellStyle name="40% - Accent4 2 2 6" xfId="2973"/>
    <cellStyle name="40% - Accent4 2 2 6 2" xfId="2974"/>
    <cellStyle name="40% - Accent4 2 2 7" xfId="2975"/>
    <cellStyle name="40% - Accent4 2 2 7 2" xfId="2976"/>
    <cellStyle name="40% - Accent4 2 2 8" xfId="2977"/>
    <cellStyle name="40% - Accent4 2 2 9" xfId="2978"/>
    <cellStyle name="40% - Accent4 2 3" xfId="2979"/>
    <cellStyle name="40% - Accent4 2 3 2" xfId="2980"/>
    <cellStyle name="40% - Accent4 2 3 2 2" xfId="2981"/>
    <cellStyle name="40% - Accent4 2 3 2 3" xfId="2982"/>
    <cellStyle name="40% - Accent4 2 3 2 4" xfId="2983"/>
    <cellStyle name="40% - Accent4 2 3 3" xfId="2984"/>
    <cellStyle name="40% - Accent4 2 3 3 2" xfId="2985"/>
    <cellStyle name="40% - Accent4 2 3 3 3" xfId="2986"/>
    <cellStyle name="40% - Accent4 2 3 4" xfId="2987"/>
    <cellStyle name="40% - Accent4 2 3 4 2" xfId="2988"/>
    <cellStyle name="40% - Accent4 2 3 5" xfId="2989"/>
    <cellStyle name="40% - Accent4 2 3 5 2" xfId="2990"/>
    <cellStyle name="40% - Accent4 2 3 6" xfId="2991"/>
    <cellStyle name="40% - Accent4 2 3 6 2" xfId="2992"/>
    <cellStyle name="40% - Accent4 2 3 7" xfId="2993"/>
    <cellStyle name="40% - Accent4 2 3 7 2" xfId="2994"/>
    <cellStyle name="40% - Accent4 2 3 8" xfId="2995"/>
    <cellStyle name="40% - Accent4 2 3 9" xfId="2996"/>
    <cellStyle name="40% - Accent4 2 4" xfId="2997"/>
    <cellStyle name="40% - Accent4 2 5" xfId="2998"/>
    <cellStyle name="40% - Accent4 2 5 2" xfId="2999"/>
    <cellStyle name="40% - Accent4 2 5 3" xfId="3000"/>
    <cellStyle name="40% - Accent4 2 5 4" xfId="3001"/>
    <cellStyle name="40% - Accent4 2 6" xfId="3002"/>
    <cellStyle name="40% - Accent4 2 6 2" xfId="3003"/>
    <cellStyle name="40% - Accent4 2 6 2 2" xfId="3004"/>
    <cellStyle name="40% - Accent4 2 6 2 3" xfId="3005"/>
    <cellStyle name="40% - Accent4 2 6 3" xfId="3006"/>
    <cellStyle name="40% - Accent4 2 6 3 2" xfId="3007"/>
    <cellStyle name="40% - Accent4 2 6 4" xfId="3008"/>
    <cellStyle name="40% - Accent4 2 7" xfId="3009"/>
    <cellStyle name="40% - Accent4 3" xfId="3010"/>
    <cellStyle name="40% - Accent4 3 10" xfId="3011"/>
    <cellStyle name="40% - Accent4 3 10 2" xfId="3012"/>
    <cellStyle name="40% - Accent4 3 11" xfId="3013"/>
    <cellStyle name="40% - Accent4 3 2" xfId="3014"/>
    <cellStyle name="40% - Accent4 3 2 2" xfId="3015"/>
    <cellStyle name="40% - Accent4 3 2 2 2" xfId="3016"/>
    <cellStyle name="40% - Accent4 3 2 2 2 2" xfId="3017"/>
    <cellStyle name="40% - Accent4 3 2 2 2 3" xfId="3018"/>
    <cellStyle name="40% - Accent4 3 2 2 2 4" xfId="3019"/>
    <cellStyle name="40% - Accent4 3 2 2 3" xfId="3020"/>
    <cellStyle name="40% - Accent4 3 2 2 3 2" xfId="3021"/>
    <cellStyle name="40% - Accent4 3 2 2 4" xfId="3022"/>
    <cellStyle name="40% - Accent4 3 2 3" xfId="3023"/>
    <cellStyle name="40% - Accent4 3 2 3 2" xfId="3024"/>
    <cellStyle name="40% - Accent4 3 2 3 3" xfId="3025"/>
    <cellStyle name="40% - Accent4 3 2 3 4" xfId="3026"/>
    <cellStyle name="40% - Accent4 3 2 4" xfId="3027"/>
    <cellStyle name="40% - Accent4 3 2 4 2" xfId="3028"/>
    <cellStyle name="40% - Accent4 3 2 4 3" xfId="3029"/>
    <cellStyle name="40% - Accent4 3 2 5" xfId="3030"/>
    <cellStyle name="40% - Accent4 3 2 5 2" xfId="3031"/>
    <cellStyle name="40% - Accent4 3 2 6" xfId="3032"/>
    <cellStyle name="40% - Accent4 3 2 6 2" xfId="3033"/>
    <cellStyle name="40% - Accent4 3 2 7" xfId="3034"/>
    <cellStyle name="40% - Accent4 3 2 7 2" xfId="3035"/>
    <cellStyle name="40% - Accent4 3 2 8" xfId="3036"/>
    <cellStyle name="40% - Accent4 3 2 9" xfId="3037"/>
    <cellStyle name="40% - Accent4 3 3" xfId="3038"/>
    <cellStyle name="40% - Accent4 3 3 2" xfId="3039"/>
    <cellStyle name="40% - Accent4 3 3 2 2" xfId="3040"/>
    <cellStyle name="40% - Accent4 3 3 2 3" xfId="3041"/>
    <cellStyle name="40% - Accent4 3 3 2 4" xfId="3042"/>
    <cellStyle name="40% - Accent4 3 3 3" xfId="3043"/>
    <cellStyle name="40% - Accent4 3 3 3 2" xfId="3044"/>
    <cellStyle name="40% - Accent4 3 3 3 3" xfId="3045"/>
    <cellStyle name="40% - Accent4 3 3 4" xfId="3046"/>
    <cellStyle name="40% - Accent4 3 3 4 2" xfId="3047"/>
    <cellStyle name="40% - Accent4 3 3 5" xfId="3048"/>
    <cellStyle name="40% - Accent4 3 3 5 2" xfId="3049"/>
    <cellStyle name="40% - Accent4 3 3 6" xfId="3050"/>
    <cellStyle name="40% - Accent4 3 3 6 2" xfId="3051"/>
    <cellStyle name="40% - Accent4 3 3 7" xfId="3052"/>
    <cellStyle name="40% - Accent4 3 3 8" xfId="3053"/>
    <cellStyle name="40% - Accent4 3 4" xfId="3054"/>
    <cellStyle name="40% - Accent4 3 4 2" xfId="3055"/>
    <cellStyle name="40% - Accent4 3 4 2 2" xfId="3056"/>
    <cellStyle name="40% - Accent4 3 4 2 3" xfId="3057"/>
    <cellStyle name="40% - Accent4 3 4 2 4" xfId="3058"/>
    <cellStyle name="40% - Accent4 3 4 3" xfId="3059"/>
    <cellStyle name="40% - Accent4 3 4 3 2" xfId="3060"/>
    <cellStyle name="40% - Accent4 3 4 3 3" xfId="3061"/>
    <cellStyle name="40% - Accent4 3 4 4" xfId="3062"/>
    <cellStyle name="40% - Accent4 3 4 4 2" xfId="3063"/>
    <cellStyle name="40% - Accent4 3 4 5" xfId="3064"/>
    <cellStyle name="40% - Accent4 3 4 5 2" xfId="3065"/>
    <cellStyle name="40% - Accent4 3 4 6" xfId="3066"/>
    <cellStyle name="40% - Accent4 3 4 6 2" xfId="3067"/>
    <cellStyle name="40% - Accent4 3 4 7" xfId="3068"/>
    <cellStyle name="40% - Accent4 3 4 8" xfId="3069"/>
    <cellStyle name="40% - Accent4 3 5" xfId="3070"/>
    <cellStyle name="40% - Accent4 3 5 2" xfId="3071"/>
    <cellStyle name="40% - Accent4 3 5 2 2" xfId="3072"/>
    <cellStyle name="40% - Accent4 3 5 2 3" xfId="3073"/>
    <cellStyle name="40% - Accent4 3 5 2 4" xfId="3074"/>
    <cellStyle name="40% - Accent4 3 5 3" xfId="3075"/>
    <cellStyle name="40% - Accent4 3 5 3 2" xfId="3076"/>
    <cellStyle name="40% - Accent4 3 5 3 3" xfId="3077"/>
    <cellStyle name="40% - Accent4 3 5 4" xfId="3078"/>
    <cellStyle name="40% - Accent4 3 5 4 2" xfId="3079"/>
    <cellStyle name="40% - Accent4 3 5 5" xfId="3080"/>
    <cellStyle name="40% - Accent4 3 5 6" xfId="3081"/>
    <cellStyle name="40% - Accent4 3 6" xfId="3082"/>
    <cellStyle name="40% - Accent4 3 6 2" xfId="3083"/>
    <cellStyle name="40% - Accent4 3 6 2 2" xfId="3084"/>
    <cellStyle name="40% - Accent4 3 6 2 3" xfId="3085"/>
    <cellStyle name="40% - Accent4 3 6 2 4" xfId="3086"/>
    <cellStyle name="40% - Accent4 3 6 3" xfId="3087"/>
    <cellStyle name="40% - Accent4 3 6 3 2" xfId="3088"/>
    <cellStyle name="40% - Accent4 3 6 4" xfId="3089"/>
    <cellStyle name="40% - Accent4 3 7" xfId="3090"/>
    <cellStyle name="40% - Accent4 3 7 2" xfId="3091"/>
    <cellStyle name="40% - Accent4 3 7 2 2" xfId="3092"/>
    <cellStyle name="40% - Accent4 3 7 2 3" xfId="3093"/>
    <cellStyle name="40% - Accent4 3 7 2 4" xfId="3094"/>
    <cellStyle name="40% - Accent4 3 7 3" xfId="3095"/>
    <cellStyle name="40% - Accent4 3 7 3 2" xfId="3096"/>
    <cellStyle name="40% - Accent4 3 7 4" xfId="3097"/>
    <cellStyle name="40% - Accent4 3 8" xfId="3098"/>
    <cellStyle name="40% - Accent4 3 8 2" xfId="3099"/>
    <cellStyle name="40% - Accent4 3 8 2 2" xfId="3100"/>
    <cellStyle name="40% - Accent4 3 8 2 3" xfId="3101"/>
    <cellStyle name="40% - Accent4 3 8 3" xfId="3102"/>
    <cellStyle name="40% - Accent4 3 8 3 2" xfId="3103"/>
    <cellStyle name="40% - Accent4 3 8 4" xfId="3104"/>
    <cellStyle name="40% - Accent4 3 9" xfId="3105"/>
    <cellStyle name="40% - Accent4 3 9 2" xfId="3106"/>
    <cellStyle name="40% - Accent4 3 9 3" xfId="3107"/>
    <cellStyle name="40% - Accent4 3 9 4" xfId="3108"/>
    <cellStyle name="40% - Accent4 4" xfId="3109"/>
    <cellStyle name="40% - Accent4 4 2" xfId="3110"/>
    <cellStyle name="40% - Accent4 5" xfId="3111"/>
    <cellStyle name="40% - Accent4 5 10" xfId="3112"/>
    <cellStyle name="40% - Accent4 5 2" xfId="3113"/>
    <cellStyle name="40% - Accent4 5 2 2" xfId="3114"/>
    <cellStyle name="40% - Accent4 5 2 2 2" xfId="3115"/>
    <cellStyle name="40% - Accent4 5 2 2 2 2" xfId="3116"/>
    <cellStyle name="40% - Accent4 5 2 2 2 3" xfId="3117"/>
    <cellStyle name="40% - Accent4 5 2 2 2 4" xfId="3118"/>
    <cellStyle name="40% - Accent4 5 2 2 3" xfId="3119"/>
    <cellStyle name="40% - Accent4 5 2 2 3 2" xfId="3120"/>
    <cellStyle name="40% - Accent4 5 2 2 4" xfId="3121"/>
    <cellStyle name="40% - Accent4 5 2 3" xfId="3122"/>
    <cellStyle name="40% - Accent4 5 2 3 2" xfId="3123"/>
    <cellStyle name="40% - Accent4 5 2 3 3" xfId="3124"/>
    <cellStyle name="40% - Accent4 5 2 3 4" xfId="3125"/>
    <cellStyle name="40% - Accent4 5 2 4" xfId="3126"/>
    <cellStyle name="40% - Accent4 5 2 4 2" xfId="3127"/>
    <cellStyle name="40% - Accent4 5 2 4 3" xfId="3128"/>
    <cellStyle name="40% - Accent4 5 2 5" xfId="3129"/>
    <cellStyle name="40% - Accent4 5 2 5 2" xfId="3130"/>
    <cellStyle name="40% - Accent4 5 2 6" xfId="3131"/>
    <cellStyle name="40% - Accent4 5 2 6 2" xfId="3132"/>
    <cellStyle name="40% - Accent4 5 2 7" xfId="3133"/>
    <cellStyle name="40% - Accent4 5 2 7 2" xfId="3134"/>
    <cellStyle name="40% - Accent4 5 2 8" xfId="3135"/>
    <cellStyle name="40% - Accent4 5 2 9" xfId="3136"/>
    <cellStyle name="40% - Accent4 5 3" xfId="3137"/>
    <cellStyle name="40% - Accent4 5 3 2" xfId="3138"/>
    <cellStyle name="40% - Accent4 5 3 2 2" xfId="3139"/>
    <cellStyle name="40% - Accent4 5 3 2 3" xfId="3140"/>
    <cellStyle name="40% - Accent4 5 3 2 4" xfId="3141"/>
    <cellStyle name="40% - Accent4 5 3 3" xfId="3142"/>
    <cellStyle name="40% - Accent4 5 3 3 2" xfId="3143"/>
    <cellStyle name="40% - Accent4 5 3 4" xfId="3144"/>
    <cellStyle name="40% - Accent4 5 4" xfId="3145"/>
    <cellStyle name="40% - Accent4 5 4 2" xfId="3146"/>
    <cellStyle name="40% - Accent4 5 4 3" xfId="3147"/>
    <cellStyle name="40% - Accent4 5 4 4" xfId="3148"/>
    <cellStyle name="40% - Accent4 5 5" xfId="3149"/>
    <cellStyle name="40% - Accent4 5 5 2" xfId="3150"/>
    <cellStyle name="40% - Accent4 5 5 3" xfId="3151"/>
    <cellStyle name="40% - Accent4 5 6" xfId="3152"/>
    <cellStyle name="40% - Accent4 5 6 2" xfId="3153"/>
    <cellStyle name="40% - Accent4 5 7" xfId="3154"/>
    <cellStyle name="40% - Accent4 5 7 2" xfId="3155"/>
    <cellStyle name="40% - Accent4 5 8" xfId="3156"/>
    <cellStyle name="40% - Accent4 5 8 2" xfId="3157"/>
    <cellStyle name="40% - Accent4 5 9" xfId="3158"/>
    <cellStyle name="40% - Accent4 6" xfId="3159"/>
    <cellStyle name="40% - Accent4 6 2" xfId="3160"/>
    <cellStyle name="40% - Accent4 7" xfId="3161"/>
    <cellStyle name="40% - Accent4 7 2" xfId="3162"/>
    <cellStyle name="40% - Accent4 7 2 2" xfId="3163"/>
    <cellStyle name="40% - Accent4 7 2 3" xfId="3164"/>
    <cellStyle name="40% - Accent4 7 2 4" xfId="3165"/>
    <cellStyle name="40% - Accent4 7 3" xfId="3166"/>
    <cellStyle name="40% - Accent4 7 3 2" xfId="3167"/>
    <cellStyle name="40% - Accent4 7 3 3" xfId="3168"/>
    <cellStyle name="40% - Accent4 7 4" xfId="3169"/>
    <cellStyle name="40% - Accent4 7 4 2" xfId="3170"/>
    <cellStyle name="40% - Accent4 7 5" xfId="3171"/>
    <cellStyle name="40% - Accent4 7 5 2" xfId="3172"/>
    <cellStyle name="40% - Accent4 7 6" xfId="3173"/>
    <cellStyle name="40% - Accent4 7 6 2" xfId="3174"/>
    <cellStyle name="40% - Accent4 7 7" xfId="3175"/>
    <cellStyle name="40% - Accent4 7 8" xfId="3176"/>
    <cellStyle name="40% - Accent4 8" xfId="3177"/>
    <cellStyle name="40% - Accent4 8 2" xfId="3178"/>
    <cellStyle name="40% - Accent4 8 2 2" xfId="3179"/>
    <cellStyle name="40% - Accent4 8 2 3" xfId="3180"/>
    <cellStyle name="40% - Accent4 8 2 4" xfId="3181"/>
    <cellStyle name="40% - Accent4 8 3" xfId="3182"/>
    <cellStyle name="40% - Accent4 8 3 2" xfId="3183"/>
    <cellStyle name="40% - Accent4 8 3 3" xfId="3184"/>
    <cellStyle name="40% - Accent4 8 4" xfId="3185"/>
    <cellStyle name="40% - Accent4 8 4 2" xfId="3186"/>
    <cellStyle name="40% - Accent4 8 5" xfId="3187"/>
    <cellStyle name="40% - Accent4 8 5 2" xfId="3188"/>
    <cellStyle name="40% - Accent4 8 6" xfId="3189"/>
    <cellStyle name="40% - Accent4 8 6 2" xfId="3190"/>
    <cellStyle name="40% - Accent4 8 7" xfId="3191"/>
    <cellStyle name="40% - Accent4 8 8" xfId="3192"/>
    <cellStyle name="40% - Accent4 9" xfId="3193"/>
    <cellStyle name="40% - Accent4 9 2" xfId="3194"/>
    <cellStyle name="40% - Accent4 9 2 2" xfId="3195"/>
    <cellStyle name="40% - Accent4 9 2 3" xfId="3196"/>
    <cellStyle name="40% - Accent4 9 2 4" xfId="3197"/>
    <cellStyle name="40% - Accent4 9 3" xfId="3198"/>
    <cellStyle name="40% - Accent4 9 3 2" xfId="3199"/>
    <cellStyle name="40% - Accent4 9 3 3" xfId="3200"/>
    <cellStyle name="40% - Accent4 9 4" xfId="3201"/>
    <cellStyle name="40% - Accent4 9 4 2" xfId="3202"/>
    <cellStyle name="40% - Accent4 9 5" xfId="3203"/>
    <cellStyle name="40% - Accent4 9 6" xfId="3204"/>
    <cellStyle name="40% - Accent5" xfId="11" builtinId="47" customBuiltin="1"/>
    <cellStyle name="40% - Accent5 10" xfId="3205"/>
    <cellStyle name="40% - Accent5 10 2" xfId="3206"/>
    <cellStyle name="40% - Accent5 10 2 2" xfId="3207"/>
    <cellStyle name="40% - Accent5 10 2 3" xfId="3208"/>
    <cellStyle name="40% - Accent5 10 3" xfId="3209"/>
    <cellStyle name="40% - Accent5 10 3 2" xfId="3210"/>
    <cellStyle name="40% - Accent5 10 4" xfId="3211"/>
    <cellStyle name="40% - Accent5 11" xfId="3212"/>
    <cellStyle name="40% - Accent5 11 2" xfId="3213"/>
    <cellStyle name="40% - Accent5 11 2 2" xfId="3214"/>
    <cellStyle name="40% - Accent5 11 3" xfId="3215"/>
    <cellStyle name="40% - Accent5 12" xfId="3216"/>
    <cellStyle name="40% - Accent5 12 2" xfId="3217"/>
    <cellStyle name="40% - Accent5 12 3" xfId="3218"/>
    <cellStyle name="40% - Accent5 12 4" xfId="3219"/>
    <cellStyle name="40% - Accent5 13" xfId="3220"/>
    <cellStyle name="40% - Accent5 2" xfId="372"/>
    <cellStyle name="40% - Accent5 2 2" xfId="3221"/>
    <cellStyle name="40% - Accent5 2 2 2" xfId="3222"/>
    <cellStyle name="40% - Accent5 2 2 2 2" xfId="3223"/>
    <cellStyle name="40% - Accent5 2 2 2 2 2" xfId="3224"/>
    <cellStyle name="40% - Accent5 2 2 2 2 3" xfId="3225"/>
    <cellStyle name="40% - Accent5 2 2 2 2 4" xfId="3226"/>
    <cellStyle name="40% - Accent5 2 2 2 3" xfId="3227"/>
    <cellStyle name="40% - Accent5 2 2 2 3 2" xfId="3228"/>
    <cellStyle name="40% - Accent5 2 2 2 4" xfId="3229"/>
    <cellStyle name="40% - Accent5 2 2 3" xfId="3230"/>
    <cellStyle name="40% - Accent5 2 2 3 2" xfId="3231"/>
    <cellStyle name="40% - Accent5 2 2 3 3" xfId="3232"/>
    <cellStyle name="40% - Accent5 2 2 3 4" xfId="3233"/>
    <cellStyle name="40% - Accent5 2 2 4" xfId="3234"/>
    <cellStyle name="40% - Accent5 2 2 4 2" xfId="3235"/>
    <cellStyle name="40% - Accent5 2 2 4 3" xfId="3236"/>
    <cellStyle name="40% - Accent5 2 2 5" xfId="3237"/>
    <cellStyle name="40% - Accent5 2 2 5 2" xfId="3238"/>
    <cellStyle name="40% - Accent5 2 2 6" xfId="3239"/>
    <cellStyle name="40% - Accent5 2 2 6 2" xfId="3240"/>
    <cellStyle name="40% - Accent5 2 2 7" xfId="3241"/>
    <cellStyle name="40% - Accent5 2 2 7 2" xfId="3242"/>
    <cellStyle name="40% - Accent5 2 2 8" xfId="3243"/>
    <cellStyle name="40% - Accent5 2 2 9" xfId="3244"/>
    <cellStyle name="40% - Accent5 2 3" xfId="3245"/>
    <cellStyle name="40% - Accent5 2 3 2" xfId="3246"/>
    <cellStyle name="40% - Accent5 2 3 2 2" xfId="3247"/>
    <cellStyle name="40% - Accent5 2 3 2 3" xfId="3248"/>
    <cellStyle name="40% - Accent5 2 3 2 4" xfId="3249"/>
    <cellStyle name="40% - Accent5 2 3 3" xfId="3250"/>
    <cellStyle name="40% - Accent5 2 3 3 2" xfId="3251"/>
    <cellStyle name="40% - Accent5 2 3 3 3" xfId="3252"/>
    <cellStyle name="40% - Accent5 2 3 4" xfId="3253"/>
    <cellStyle name="40% - Accent5 2 3 4 2" xfId="3254"/>
    <cellStyle name="40% - Accent5 2 3 5" xfId="3255"/>
    <cellStyle name="40% - Accent5 2 3 5 2" xfId="3256"/>
    <cellStyle name="40% - Accent5 2 3 6" xfId="3257"/>
    <cellStyle name="40% - Accent5 2 3 6 2" xfId="3258"/>
    <cellStyle name="40% - Accent5 2 3 7" xfId="3259"/>
    <cellStyle name="40% - Accent5 2 3 7 2" xfId="3260"/>
    <cellStyle name="40% - Accent5 2 3 8" xfId="3261"/>
    <cellStyle name="40% - Accent5 2 3 9" xfId="3262"/>
    <cellStyle name="40% - Accent5 2 4" xfId="3263"/>
    <cellStyle name="40% - Accent5 2 5" xfId="3264"/>
    <cellStyle name="40% - Accent5 2 5 2" xfId="3265"/>
    <cellStyle name="40% - Accent5 2 5 3" xfId="3266"/>
    <cellStyle name="40% - Accent5 2 5 4" xfId="3267"/>
    <cellStyle name="40% - Accent5 2 6" xfId="3268"/>
    <cellStyle name="40% - Accent5 2 6 2" xfId="3269"/>
    <cellStyle name="40% - Accent5 2 6 2 2" xfId="3270"/>
    <cellStyle name="40% - Accent5 2 6 2 3" xfId="3271"/>
    <cellStyle name="40% - Accent5 2 6 3" xfId="3272"/>
    <cellStyle name="40% - Accent5 2 6 3 2" xfId="3273"/>
    <cellStyle name="40% - Accent5 2 6 4" xfId="3274"/>
    <cellStyle name="40% - Accent5 2 7" xfId="3275"/>
    <cellStyle name="40% - Accent5 3" xfId="3276"/>
    <cellStyle name="40% - Accent5 3 10" xfId="3277"/>
    <cellStyle name="40% - Accent5 3 10 2" xfId="3278"/>
    <cellStyle name="40% - Accent5 3 11" xfId="3279"/>
    <cellStyle name="40% - Accent5 3 2" xfId="3280"/>
    <cellStyle name="40% - Accent5 3 2 2" xfId="3281"/>
    <cellStyle name="40% - Accent5 3 2 2 2" xfId="3282"/>
    <cellStyle name="40% - Accent5 3 2 2 2 2" xfId="3283"/>
    <cellStyle name="40% - Accent5 3 2 2 2 3" xfId="3284"/>
    <cellStyle name="40% - Accent5 3 2 2 2 4" xfId="3285"/>
    <cellStyle name="40% - Accent5 3 2 2 3" xfId="3286"/>
    <cellStyle name="40% - Accent5 3 2 2 3 2" xfId="3287"/>
    <cellStyle name="40% - Accent5 3 2 2 4" xfId="3288"/>
    <cellStyle name="40% - Accent5 3 2 3" xfId="3289"/>
    <cellStyle name="40% - Accent5 3 2 3 2" xfId="3290"/>
    <cellStyle name="40% - Accent5 3 2 3 3" xfId="3291"/>
    <cellStyle name="40% - Accent5 3 2 3 4" xfId="3292"/>
    <cellStyle name="40% - Accent5 3 2 4" xfId="3293"/>
    <cellStyle name="40% - Accent5 3 2 4 2" xfId="3294"/>
    <cellStyle name="40% - Accent5 3 2 4 3" xfId="3295"/>
    <cellStyle name="40% - Accent5 3 2 5" xfId="3296"/>
    <cellStyle name="40% - Accent5 3 2 5 2" xfId="3297"/>
    <cellStyle name="40% - Accent5 3 2 6" xfId="3298"/>
    <cellStyle name="40% - Accent5 3 2 6 2" xfId="3299"/>
    <cellStyle name="40% - Accent5 3 2 7" xfId="3300"/>
    <cellStyle name="40% - Accent5 3 2 7 2" xfId="3301"/>
    <cellStyle name="40% - Accent5 3 2 8" xfId="3302"/>
    <cellStyle name="40% - Accent5 3 2 9" xfId="3303"/>
    <cellStyle name="40% - Accent5 3 3" xfId="3304"/>
    <cellStyle name="40% - Accent5 3 3 2" xfId="3305"/>
    <cellStyle name="40% - Accent5 3 3 2 2" xfId="3306"/>
    <cellStyle name="40% - Accent5 3 3 2 3" xfId="3307"/>
    <cellStyle name="40% - Accent5 3 3 2 4" xfId="3308"/>
    <cellStyle name="40% - Accent5 3 3 3" xfId="3309"/>
    <cellStyle name="40% - Accent5 3 3 3 2" xfId="3310"/>
    <cellStyle name="40% - Accent5 3 3 3 3" xfId="3311"/>
    <cellStyle name="40% - Accent5 3 3 4" xfId="3312"/>
    <cellStyle name="40% - Accent5 3 3 4 2" xfId="3313"/>
    <cellStyle name="40% - Accent5 3 3 5" xfId="3314"/>
    <cellStyle name="40% - Accent5 3 3 5 2" xfId="3315"/>
    <cellStyle name="40% - Accent5 3 3 6" xfId="3316"/>
    <cellStyle name="40% - Accent5 3 3 6 2" xfId="3317"/>
    <cellStyle name="40% - Accent5 3 3 7" xfId="3318"/>
    <cellStyle name="40% - Accent5 3 3 8" xfId="3319"/>
    <cellStyle name="40% - Accent5 3 4" xfId="3320"/>
    <cellStyle name="40% - Accent5 3 4 2" xfId="3321"/>
    <cellStyle name="40% - Accent5 3 4 2 2" xfId="3322"/>
    <cellStyle name="40% - Accent5 3 4 2 3" xfId="3323"/>
    <cellStyle name="40% - Accent5 3 4 2 4" xfId="3324"/>
    <cellStyle name="40% - Accent5 3 4 3" xfId="3325"/>
    <cellStyle name="40% - Accent5 3 4 3 2" xfId="3326"/>
    <cellStyle name="40% - Accent5 3 4 3 3" xfId="3327"/>
    <cellStyle name="40% - Accent5 3 4 4" xfId="3328"/>
    <cellStyle name="40% - Accent5 3 4 4 2" xfId="3329"/>
    <cellStyle name="40% - Accent5 3 4 5" xfId="3330"/>
    <cellStyle name="40% - Accent5 3 4 5 2" xfId="3331"/>
    <cellStyle name="40% - Accent5 3 4 6" xfId="3332"/>
    <cellStyle name="40% - Accent5 3 4 6 2" xfId="3333"/>
    <cellStyle name="40% - Accent5 3 4 7" xfId="3334"/>
    <cellStyle name="40% - Accent5 3 4 8" xfId="3335"/>
    <cellStyle name="40% - Accent5 3 5" xfId="3336"/>
    <cellStyle name="40% - Accent5 3 5 2" xfId="3337"/>
    <cellStyle name="40% - Accent5 3 5 2 2" xfId="3338"/>
    <cellStyle name="40% - Accent5 3 5 2 3" xfId="3339"/>
    <cellStyle name="40% - Accent5 3 5 2 4" xfId="3340"/>
    <cellStyle name="40% - Accent5 3 5 3" xfId="3341"/>
    <cellStyle name="40% - Accent5 3 5 3 2" xfId="3342"/>
    <cellStyle name="40% - Accent5 3 5 3 3" xfId="3343"/>
    <cellStyle name="40% - Accent5 3 5 4" xfId="3344"/>
    <cellStyle name="40% - Accent5 3 5 4 2" xfId="3345"/>
    <cellStyle name="40% - Accent5 3 5 5" xfId="3346"/>
    <cellStyle name="40% - Accent5 3 5 6" xfId="3347"/>
    <cellStyle name="40% - Accent5 3 6" xfId="3348"/>
    <cellStyle name="40% - Accent5 3 6 2" xfId="3349"/>
    <cellStyle name="40% - Accent5 3 6 2 2" xfId="3350"/>
    <cellStyle name="40% - Accent5 3 6 2 3" xfId="3351"/>
    <cellStyle name="40% - Accent5 3 6 2 4" xfId="3352"/>
    <cellStyle name="40% - Accent5 3 6 3" xfId="3353"/>
    <cellStyle name="40% - Accent5 3 6 3 2" xfId="3354"/>
    <cellStyle name="40% - Accent5 3 6 4" xfId="3355"/>
    <cellStyle name="40% - Accent5 3 7" xfId="3356"/>
    <cellStyle name="40% - Accent5 3 7 2" xfId="3357"/>
    <cellStyle name="40% - Accent5 3 7 2 2" xfId="3358"/>
    <cellStyle name="40% - Accent5 3 7 2 3" xfId="3359"/>
    <cellStyle name="40% - Accent5 3 7 2 4" xfId="3360"/>
    <cellStyle name="40% - Accent5 3 7 3" xfId="3361"/>
    <cellStyle name="40% - Accent5 3 7 3 2" xfId="3362"/>
    <cellStyle name="40% - Accent5 3 7 4" xfId="3363"/>
    <cellStyle name="40% - Accent5 3 8" xfId="3364"/>
    <cellStyle name="40% - Accent5 3 8 2" xfId="3365"/>
    <cellStyle name="40% - Accent5 3 8 2 2" xfId="3366"/>
    <cellStyle name="40% - Accent5 3 8 2 3" xfId="3367"/>
    <cellStyle name="40% - Accent5 3 8 3" xfId="3368"/>
    <cellStyle name="40% - Accent5 3 8 3 2" xfId="3369"/>
    <cellStyle name="40% - Accent5 3 8 4" xfId="3370"/>
    <cellStyle name="40% - Accent5 3 9" xfId="3371"/>
    <cellStyle name="40% - Accent5 3 9 2" xfId="3372"/>
    <cellStyle name="40% - Accent5 3 9 3" xfId="3373"/>
    <cellStyle name="40% - Accent5 3 9 4" xfId="3374"/>
    <cellStyle name="40% - Accent5 4" xfId="3375"/>
    <cellStyle name="40% - Accent5 4 10" xfId="3376"/>
    <cellStyle name="40% - Accent5 4 2" xfId="3377"/>
    <cellStyle name="40% - Accent5 4 2 2" xfId="3378"/>
    <cellStyle name="40% - Accent5 4 2 2 2" xfId="3379"/>
    <cellStyle name="40% - Accent5 4 2 2 2 2" xfId="3380"/>
    <cellStyle name="40% - Accent5 4 2 2 2 3" xfId="3381"/>
    <cellStyle name="40% - Accent5 4 2 2 2 4" xfId="3382"/>
    <cellStyle name="40% - Accent5 4 2 2 3" xfId="3383"/>
    <cellStyle name="40% - Accent5 4 2 2 3 2" xfId="3384"/>
    <cellStyle name="40% - Accent5 4 2 2 4" xfId="3385"/>
    <cellStyle name="40% - Accent5 4 2 3" xfId="3386"/>
    <cellStyle name="40% - Accent5 4 2 3 2" xfId="3387"/>
    <cellStyle name="40% - Accent5 4 2 3 3" xfId="3388"/>
    <cellStyle name="40% - Accent5 4 2 3 4" xfId="3389"/>
    <cellStyle name="40% - Accent5 4 2 4" xfId="3390"/>
    <cellStyle name="40% - Accent5 4 2 4 2" xfId="3391"/>
    <cellStyle name="40% - Accent5 4 2 4 3" xfId="3392"/>
    <cellStyle name="40% - Accent5 4 2 5" xfId="3393"/>
    <cellStyle name="40% - Accent5 4 2 5 2" xfId="3394"/>
    <cellStyle name="40% - Accent5 4 2 6" xfId="3395"/>
    <cellStyle name="40% - Accent5 4 2 6 2" xfId="3396"/>
    <cellStyle name="40% - Accent5 4 2 7" xfId="3397"/>
    <cellStyle name="40% - Accent5 4 2 7 2" xfId="3398"/>
    <cellStyle name="40% - Accent5 4 2 8" xfId="3399"/>
    <cellStyle name="40% - Accent5 4 2 9" xfId="3400"/>
    <cellStyle name="40% - Accent5 4 3" xfId="3401"/>
    <cellStyle name="40% - Accent5 4 3 2" xfId="3402"/>
    <cellStyle name="40% - Accent5 4 3 2 2" xfId="3403"/>
    <cellStyle name="40% - Accent5 4 3 2 3" xfId="3404"/>
    <cellStyle name="40% - Accent5 4 3 2 4" xfId="3405"/>
    <cellStyle name="40% - Accent5 4 3 3" xfId="3406"/>
    <cellStyle name="40% - Accent5 4 3 3 2" xfId="3407"/>
    <cellStyle name="40% - Accent5 4 3 4" xfId="3408"/>
    <cellStyle name="40% - Accent5 4 4" xfId="3409"/>
    <cellStyle name="40% - Accent5 4 4 2" xfId="3410"/>
    <cellStyle name="40% - Accent5 4 4 3" xfId="3411"/>
    <cellStyle name="40% - Accent5 4 4 4" xfId="3412"/>
    <cellStyle name="40% - Accent5 4 5" xfId="3413"/>
    <cellStyle name="40% - Accent5 4 5 2" xfId="3414"/>
    <cellStyle name="40% - Accent5 4 5 3" xfId="3415"/>
    <cellStyle name="40% - Accent5 4 6" xfId="3416"/>
    <cellStyle name="40% - Accent5 4 6 2" xfId="3417"/>
    <cellStyle name="40% - Accent5 4 7" xfId="3418"/>
    <cellStyle name="40% - Accent5 4 7 2" xfId="3419"/>
    <cellStyle name="40% - Accent5 4 8" xfId="3420"/>
    <cellStyle name="40% - Accent5 4 8 2" xfId="3421"/>
    <cellStyle name="40% - Accent5 4 9" xfId="3422"/>
    <cellStyle name="40% - Accent5 5" xfId="3423"/>
    <cellStyle name="40% - Accent5 5 2" xfId="3424"/>
    <cellStyle name="40% - Accent5 6" xfId="3425"/>
    <cellStyle name="40% - Accent5 6 2" xfId="3426"/>
    <cellStyle name="40% - Accent5 6 2 2" xfId="3427"/>
    <cellStyle name="40% - Accent5 6 2 3" xfId="3428"/>
    <cellStyle name="40% - Accent5 6 2 4" xfId="3429"/>
    <cellStyle name="40% - Accent5 6 3" xfId="3430"/>
    <cellStyle name="40% - Accent5 6 3 2" xfId="3431"/>
    <cellStyle name="40% - Accent5 6 3 3" xfId="3432"/>
    <cellStyle name="40% - Accent5 6 4" xfId="3433"/>
    <cellStyle name="40% - Accent5 6 4 2" xfId="3434"/>
    <cellStyle name="40% - Accent5 6 5" xfId="3435"/>
    <cellStyle name="40% - Accent5 6 5 2" xfId="3436"/>
    <cellStyle name="40% - Accent5 6 6" xfId="3437"/>
    <cellStyle name="40% - Accent5 6 6 2" xfId="3438"/>
    <cellStyle name="40% - Accent5 6 7" xfId="3439"/>
    <cellStyle name="40% - Accent5 6 8" xfId="3440"/>
    <cellStyle name="40% - Accent5 7" xfId="3441"/>
    <cellStyle name="40% - Accent5 7 2" xfId="3442"/>
    <cellStyle name="40% - Accent5 7 2 2" xfId="3443"/>
    <cellStyle name="40% - Accent5 7 2 3" xfId="3444"/>
    <cellStyle name="40% - Accent5 7 2 4" xfId="3445"/>
    <cellStyle name="40% - Accent5 7 3" xfId="3446"/>
    <cellStyle name="40% - Accent5 7 3 2" xfId="3447"/>
    <cellStyle name="40% - Accent5 7 3 3" xfId="3448"/>
    <cellStyle name="40% - Accent5 7 4" xfId="3449"/>
    <cellStyle name="40% - Accent5 7 4 2" xfId="3450"/>
    <cellStyle name="40% - Accent5 7 5" xfId="3451"/>
    <cellStyle name="40% - Accent5 7 5 2" xfId="3452"/>
    <cellStyle name="40% - Accent5 7 6" xfId="3453"/>
    <cellStyle name="40% - Accent5 7 6 2" xfId="3454"/>
    <cellStyle name="40% - Accent5 7 7" xfId="3455"/>
    <cellStyle name="40% - Accent5 7 8" xfId="3456"/>
    <cellStyle name="40% - Accent5 8" xfId="3457"/>
    <cellStyle name="40% - Accent5 8 2" xfId="3458"/>
    <cellStyle name="40% - Accent5 8 2 2" xfId="3459"/>
    <cellStyle name="40% - Accent5 8 2 3" xfId="3460"/>
    <cellStyle name="40% - Accent5 8 2 4" xfId="3461"/>
    <cellStyle name="40% - Accent5 8 3" xfId="3462"/>
    <cellStyle name="40% - Accent5 8 3 2" xfId="3463"/>
    <cellStyle name="40% - Accent5 8 3 3" xfId="3464"/>
    <cellStyle name="40% - Accent5 8 4" xfId="3465"/>
    <cellStyle name="40% - Accent5 8 4 2" xfId="3466"/>
    <cellStyle name="40% - Accent5 8 5" xfId="3467"/>
    <cellStyle name="40% - Accent5 8 6" xfId="3468"/>
    <cellStyle name="40% - Accent5 9" xfId="3469"/>
    <cellStyle name="40% - Accent5 9 2" xfId="3470"/>
    <cellStyle name="40% - Accent5 9 2 2" xfId="3471"/>
    <cellStyle name="40% - Accent5 9 2 3" xfId="3472"/>
    <cellStyle name="40% - Accent5 9 2 4" xfId="3473"/>
    <cellStyle name="40% - Accent5 9 3" xfId="3474"/>
    <cellStyle name="40% - Accent5 9 3 2" xfId="3475"/>
    <cellStyle name="40% - Accent5 9 4" xfId="3476"/>
    <cellStyle name="40% - Accent6" xfId="12" builtinId="51" customBuiltin="1"/>
    <cellStyle name="40% - Accent6 10" xfId="3477"/>
    <cellStyle name="40% - Accent6 10 2" xfId="3478"/>
    <cellStyle name="40% - Accent6 10 2 2" xfId="3479"/>
    <cellStyle name="40% - Accent6 10 2 3" xfId="3480"/>
    <cellStyle name="40% - Accent6 10 2 4" xfId="3481"/>
    <cellStyle name="40% - Accent6 10 3" xfId="3482"/>
    <cellStyle name="40% - Accent6 10 3 2" xfId="3483"/>
    <cellStyle name="40% - Accent6 10 4" xfId="3484"/>
    <cellStyle name="40% - Accent6 11" xfId="3485"/>
    <cellStyle name="40% - Accent6 11 2" xfId="3486"/>
    <cellStyle name="40% - Accent6 11 2 2" xfId="3487"/>
    <cellStyle name="40% - Accent6 11 2 3" xfId="3488"/>
    <cellStyle name="40% - Accent6 11 3" xfId="3489"/>
    <cellStyle name="40% - Accent6 11 3 2" xfId="3490"/>
    <cellStyle name="40% - Accent6 11 4" xfId="3491"/>
    <cellStyle name="40% - Accent6 12" xfId="3492"/>
    <cellStyle name="40% - Accent6 12 2" xfId="3493"/>
    <cellStyle name="40% - Accent6 12 2 2" xfId="3494"/>
    <cellStyle name="40% - Accent6 12 3" xfId="3495"/>
    <cellStyle name="40% - Accent6 13" xfId="3496"/>
    <cellStyle name="40% - Accent6 13 2" xfId="3497"/>
    <cellStyle name="40% - Accent6 13 3" xfId="3498"/>
    <cellStyle name="40% - Accent6 13 4" xfId="3499"/>
    <cellStyle name="40% - Accent6 14" xfId="3500"/>
    <cellStyle name="40% - Accent6 2" xfId="373"/>
    <cellStyle name="40% - Accent6 2 2" xfId="3501"/>
    <cellStyle name="40% - Accent6 2 2 2" xfId="3502"/>
    <cellStyle name="40% - Accent6 2 2 2 2" xfId="3503"/>
    <cellStyle name="40% - Accent6 2 2 2 2 2" xfId="3504"/>
    <cellStyle name="40% - Accent6 2 2 2 2 3" xfId="3505"/>
    <cellStyle name="40% - Accent6 2 2 2 2 4" xfId="3506"/>
    <cellStyle name="40% - Accent6 2 2 2 3" xfId="3507"/>
    <cellStyle name="40% - Accent6 2 2 2 3 2" xfId="3508"/>
    <cellStyle name="40% - Accent6 2 2 2 4" xfId="3509"/>
    <cellStyle name="40% - Accent6 2 2 3" xfId="3510"/>
    <cellStyle name="40% - Accent6 2 2 3 2" xfId="3511"/>
    <cellStyle name="40% - Accent6 2 2 3 3" xfId="3512"/>
    <cellStyle name="40% - Accent6 2 2 3 4" xfId="3513"/>
    <cellStyle name="40% - Accent6 2 2 4" xfId="3514"/>
    <cellStyle name="40% - Accent6 2 2 4 2" xfId="3515"/>
    <cellStyle name="40% - Accent6 2 2 4 3" xfId="3516"/>
    <cellStyle name="40% - Accent6 2 2 5" xfId="3517"/>
    <cellStyle name="40% - Accent6 2 2 5 2" xfId="3518"/>
    <cellStyle name="40% - Accent6 2 2 6" xfId="3519"/>
    <cellStyle name="40% - Accent6 2 2 6 2" xfId="3520"/>
    <cellStyle name="40% - Accent6 2 2 7" xfId="3521"/>
    <cellStyle name="40% - Accent6 2 2 7 2" xfId="3522"/>
    <cellStyle name="40% - Accent6 2 2 8" xfId="3523"/>
    <cellStyle name="40% - Accent6 2 2 9" xfId="3524"/>
    <cellStyle name="40% - Accent6 2 3" xfId="3525"/>
    <cellStyle name="40% - Accent6 2 3 2" xfId="3526"/>
    <cellStyle name="40% - Accent6 2 3 2 2" xfId="3527"/>
    <cellStyle name="40% - Accent6 2 3 2 3" xfId="3528"/>
    <cellStyle name="40% - Accent6 2 3 2 4" xfId="3529"/>
    <cellStyle name="40% - Accent6 2 3 3" xfId="3530"/>
    <cellStyle name="40% - Accent6 2 3 3 2" xfId="3531"/>
    <cellStyle name="40% - Accent6 2 3 3 3" xfId="3532"/>
    <cellStyle name="40% - Accent6 2 3 4" xfId="3533"/>
    <cellStyle name="40% - Accent6 2 3 4 2" xfId="3534"/>
    <cellStyle name="40% - Accent6 2 3 5" xfId="3535"/>
    <cellStyle name="40% - Accent6 2 3 5 2" xfId="3536"/>
    <cellStyle name="40% - Accent6 2 3 6" xfId="3537"/>
    <cellStyle name="40% - Accent6 2 3 6 2" xfId="3538"/>
    <cellStyle name="40% - Accent6 2 3 7" xfId="3539"/>
    <cellStyle name="40% - Accent6 2 3 7 2" xfId="3540"/>
    <cellStyle name="40% - Accent6 2 3 8" xfId="3541"/>
    <cellStyle name="40% - Accent6 2 3 9" xfId="3542"/>
    <cellStyle name="40% - Accent6 2 4" xfId="3543"/>
    <cellStyle name="40% - Accent6 2 5" xfId="3544"/>
    <cellStyle name="40% - Accent6 2 5 2" xfId="3545"/>
    <cellStyle name="40% - Accent6 2 5 3" xfId="3546"/>
    <cellStyle name="40% - Accent6 2 5 4" xfId="3547"/>
    <cellStyle name="40% - Accent6 2 6" xfId="3548"/>
    <cellStyle name="40% - Accent6 2 6 2" xfId="3549"/>
    <cellStyle name="40% - Accent6 2 6 2 2" xfId="3550"/>
    <cellStyle name="40% - Accent6 2 6 2 3" xfId="3551"/>
    <cellStyle name="40% - Accent6 2 6 3" xfId="3552"/>
    <cellStyle name="40% - Accent6 2 6 3 2" xfId="3553"/>
    <cellStyle name="40% - Accent6 2 6 4" xfId="3554"/>
    <cellStyle name="40% - Accent6 2 7" xfId="3555"/>
    <cellStyle name="40% - Accent6 3" xfId="3556"/>
    <cellStyle name="40% - Accent6 3 10" xfId="3557"/>
    <cellStyle name="40% - Accent6 3 10 2" xfId="3558"/>
    <cellStyle name="40% - Accent6 3 11" xfId="3559"/>
    <cellStyle name="40% - Accent6 3 2" xfId="3560"/>
    <cellStyle name="40% - Accent6 3 2 2" xfId="3561"/>
    <cellStyle name="40% - Accent6 3 2 2 2" xfId="3562"/>
    <cellStyle name="40% - Accent6 3 2 2 2 2" xfId="3563"/>
    <cellStyle name="40% - Accent6 3 2 2 2 3" xfId="3564"/>
    <cellStyle name="40% - Accent6 3 2 2 2 4" xfId="3565"/>
    <cellStyle name="40% - Accent6 3 2 2 3" xfId="3566"/>
    <cellStyle name="40% - Accent6 3 2 2 3 2" xfId="3567"/>
    <cellStyle name="40% - Accent6 3 2 2 4" xfId="3568"/>
    <cellStyle name="40% - Accent6 3 2 3" xfId="3569"/>
    <cellStyle name="40% - Accent6 3 2 3 2" xfId="3570"/>
    <cellStyle name="40% - Accent6 3 2 3 3" xfId="3571"/>
    <cellStyle name="40% - Accent6 3 2 3 4" xfId="3572"/>
    <cellStyle name="40% - Accent6 3 2 4" xfId="3573"/>
    <cellStyle name="40% - Accent6 3 2 4 2" xfId="3574"/>
    <cellStyle name="40% - Accent6 3 2 4 3" xfId="3575"/>
    <cellStyle name="40% - Accent6 3 2 5" xfId="3576"/>
    <cellStyle name="40% - Accent6 3 2 5 2" xfId="3577"/>
    <cellStyle name="40% - Accent6 3 2 6" xfId="3578"/>
    <cellStyle name="40% - Accent6 3 2 6 2" xfId="3579"/>
    <cellStyle name="40% - Accent6 3 2 7" xfId="3580"/>
    <cellStyle name="40% - Accent6 3 2 7 2" xfId="3581"/>
    <cellStyle name="40% - Accent6 3 2 8" xfId="3582"/>
    <cellStyle name="40% - Accent6 3 2 9" xfId="3583"/>
    <cellStyle name="40% - Accent6 3 3" xfId="3584"/>
    <cellStyle name="40% - Accent6 3 3 2" xfId="3585"/>
    <cellStyle name="40% - Accent6 3 3 2 2" xfId="3586"/>
    <cellStyle name="40% - Accent6 3 3 2 3" xfId="3587"/>
    <cellStyle name="40% - Accent6 3 3 2 4" xfId="3588"/>
    <cellStyle name="40% - Accent6 3 3 3" xfId="3589"/>
    <cellStyle name="40% - Accent6 3 3 3 2" xfId="3590"/>
    <cellStyle name="40% - Accent6 3 3 3 3" xfId="3591"/>
    <cellStyle name="40% - Accent6 3 3 4" xfId="3592"/>
    <cellStyle name="40% - Accent6 3 3 4 2" xfId="3593"/>
    <cellStyle name="40% - Accent6 3 3 5" xfId="3594"/>
    <cellStyle name="40% - Accent6 3 3 5 2" xfId="3595"/>
    <cellStyle name="40% - Accent6 3 3 6" xfId="3596"/>
    <cellStyle name="40% - Accent6 3 3 6 2" xfId="3597"/>
    <cellStyle name="40% - Accent6 3 3 7" xfId="3598"/>
    <cellStyle name="40% - Accent6 3 3 8" xfId="3599"/>
    <cellStyle name="40% - Accent6 3 4" xfId="3600"/>
    <cellStyle name="40% - Accent6 3 4 2" xfId="3601"/>
    <cellStyle name="40% - Accent6 3 4 2 2" xfId="3602"/>
    <cellStyle name="40% - Accent6 3 4 2 3" xfId="3603"/>
    <cellStyle name="40% - Accent6 3 4 2 4" xfId="3604"/>
    <cellStyle name="40% - Accent6 3 4 3" xfId="3605"/>
    <cellStyle name="40% - Accent6 3 4 3 2" xfId="3606"/>
    <cellStyle name="40% - Accent6 3 4 3 3" xfId="3607"/>
    <cellStyle name="40% - Accent6 3 4 4" xfId="3608"/>
    <cellStyle name="40% - Accent6 3 4 4 2" xfId="3609"/>
    <cellStyle name="40% - Accent6 3 4 5" xfId="3610"/>
    <cellStyle name="40% - Accent6 3 4 5 2" xfId="3611"/>
    <cellStyle name="40% - Accent6 3 4 6" xfId="3612"/>
    <cellStyle name="40% - Accent6 3 4 6 2" xfId="3613"/>
    <cellStyle name="40% - Accent6 3 4 7" xfId="3614"/>
    <cellStyle name="40% - Accent6 3 4 8" xfId="3615"/>
    <cellStyle name="40% - Accent6 3 5" xfId="3616"/>
    <cellStyle name="40% - Accent6 3 5 2" xfId="3617"/>
    <cellStyle name="40% - Accent6 3 5 2 2" xfId="3618"/>
    <cellStyle name="40% - Accent6 3 5 2 3" xfId="3619"/>
    <cellStyle name="40% - Accent6 3 5 2 4" xfId="3620"/>
    <cellStyle name="40% - Accent6 3 5 3" xfId="3621"/>
    <cellStyle name="40% - Accent6 3 5 3 2" xfId="3622"/>
    <cellStyle name="40% - Accent6 3 5 3 3" xfId="3623"/>
    <cellStyle name="40% - Accent6 3 5 4" xfId="3624"/>
    <cellStyle name="40% - Accent6 3 5 4 2" xfId="3625"/>
    <cellStyle name="40% - Accent6 3 5 5" xfId="3626"/>
    <cellStyle name="40% - Accent6 3 5 6" xfId="3627"/>
    <cellStyle name="40% - Accent6 3 6" xfId="3628"/>
    <cellStyle name="40% - Accent6 3 6 2" xfId="3629"/>
    <cellStyle name="40% - Accent6 3 6 2 2" xfId="3630"/>
    <cellStyle name="40% - Accent6 3 6 2 3" xfId="3631"/>
    <cellStyle name="40% - Accent6 3 6 2 4" xfId="3632"/>
    <cellStyle name="40% - Accent6 3 6 3" xfId="3633"/>
    <cellStyle name="40% - Accent6 3 6 3 2" xfId="3634"/>
    <cellStyle name="40% - Accent6 3 6 4" xfId="3635"/>
    <cellStyle name="40% - Accent6 3 7" xfId="3636"/>
    <cellStyle name="40% - Accent6 3 7 2" xfId="3637"/>
    <cellStyle name="40% - Accent6 3 7 2 2" xfId="3638"/>
    <cellStyle name="40% - Accent6 3 7 2 3" xfId="3639"/>
    <cellStyle name="40% - Accent6 3 7 2 4" xfId="3640"/>
    <cellStyle name="40% - Accent6 3 7 3" xfId="3641"/>
    <cellStyle name="40% - Accent6 3 7 3 2" xfId="3642"/>
    <cellStyle name="40% - Accent6 3 7 4" xfId="3643"/>
    <cellStyle name="40% - Accent6 3 8" xfId="3644"/>
    <cellStyle name="40% - Accent6 3 8 2" xfId="3645"/>
    <cellStyle name="40% - Accent6 3 8 2 2" xfId="3646"/>
    <cellStyle name="40% - Accent6 3 8 2 3" xfId="3647"/>
    <cellStyle name="40% - Accent6 3 8 3" xfId="3648"/>
    <cellStyle name="40% - Accent6 3 8 3 2" xfId="3649"/>
    <cellStyle name="40% - Accent6 3 8 4" xfId="3650"/>
    <cellStyle name="40% - Accent6 3 9" xfId="3651"/>
    <cellStyle name="40% - Accent6 3 9 2" xfId="3652"/>
    <cellStyle name="40% - Accent6 3 9 3" xfId="3653"/>
    <cellStyle name="40% - Accent6 3 9 4" xfId="3654"/>
    <cellStyle name="40% - Accent6 4" xfId="3655"/>
    <cellStyle name="40% - Accent6 4 2" xfId="3656"/>
    <cellStyle name="40% - Accent6 5" xfId="3657"/>
    <cellStyle name="40% - Accent6 5 10" xfId="3658"/>
    <cellStyle name="40% - Accent6 5 2" xfId="3659"/>
    <cellStyle name="40% - Accent6 5 2 2" xfId="3660"/>
    <cellStyle name="40% - Accent6 5 2 2 2" xfId="3661"/>
    <cellStyle name="40% - Accent6 5 2 2 2 2" xfId="3662"/>
    <cellStyle name="40% - Accent6 5 2 2 2 3" xfId="3663"/>
    <cellStyle name="40% - Accent6 5 2 2 2 4" xfId="3664"/>
    <cellStyle name="40% - Accent6 5 2 2 3" xfId="3665"/>
    <cellStyle name="40% - Accent6 5 2 2 3 2" xfId="3666"/>
    <cellStyle name="40% - Accent6 5 2 2 4" xfId="3667"/>
    <cellStyle name="40% - Accent6 5 2 3" xfId="3668"/>
    <cellStyle name="40% - Accent6 5 2 3 2" xfId="3669"/>
    <cellStyle name="40% - Accent6 5 2 3 3" xfId="3670"/>
    <cellStyle name="40% - Accent6 5 2 3 4" xfId="3671"/>
    <cellStyle name="40% - Accent6 5 2 4" xfId="3672"/>
    <cellStyle name="40% - Accent6 5 2 4 2" xfId="3673"/>
    <cellStyle name="40% - Accent6 5 2 4 3" xfId="3674"/>
    <cellStyle name="40% - Accent6 5 2 5" xfId="3675"/>
    <cellStyle name="40% - Accent6 5 2 5 2" xfId="3676"/>
    <cellStyle name="40% - Accent6 5 2 6" xfId="3677"/>
    <cellStyle name="40% - Accent6 5 2 6 2" xfId="3678"/>
    <cellStyle name="40% - Accent6 5 2 7" xfId="3679"/>
    <cellStyle name="40% - Accent6 5 2 7 2" xfId="3680"/>
    <cellStyle name="40% - Accent6 5 2 8" xfId="3681"/>
    <cellStyle name="40% - Accent6 5 2 9" xfId="3682"/>
    <cellStyle name="40% - Accent6 5 3" xfId="3683"/>
    <cellStyle name="40% - Accent6 5 3 2" xfId="3684"/>
    <cellStyle name="40% - Accent6 5 3 2 2" xfId="3685"/>
    <cellStyle name="40% - Accent6 5 3 2 3" xfId="3686"/>
    <cellStyle name="40% - Accent6 5 3 2 4" xfId="3687"/>
    <cellStyle name="40% - Accent6 5 3 3" xfId="3688"/>
    <cellStyle name="40% - Accent6 5 3 3 2" xfId="3689"/>
    <cellStyle name="40% - Accent6 5 3 4" xfId="3690"/>
    <cellStyle name="40% - Accent6 5 4" xfId="3691"/>
    <cellStyle name="40% - Accent6 5 4 2" xfId="3692"/>
    <cellStyle name="40% - Accent6 5 4 3" xfId="3693"/>
    <cellStyle name="40% - Accent6 5 4 4" xfId="3694"/>
    <cellStyle name="40% - Accent6 5 5" xfId="3695"/>
    <cellStyle name="40% - Accent6 5 5 2" xfId="3696"/>
    <cellStyle name="40% - Accent6 5 5 3" xfId="3697"/>
    <cellStyle name="40% - Accent6 5 6" xfId="3698"/>
    <cellStyle name="40% - Accent6 5 6 2" xfId="3699"/>
    <cellStyle name="40% - Accent6 5 7" xfId="3700"/>
    <cellStyle name="40% - Accent6 5 7 2" xfId="3701"/>
    <cellStyle name="40% - Accent6 5 8" xfId="3702"/>
    <cellStyle name="40% - Accent6 5 8 2" xfId="3703"/>
    <cellStyle name="40% - Accent6 5 9" xfId="3704"/>
    <cellStyle name="40% - Accent6 6" xfId="3705"/>
    <cellStyle name="40% - Accent6 6 2" xfId="3706"/>
    <cellStyle name="40% - Accent6 7" xfId="3707"/>
    <cellStyle name="40% - Accent6 7 2" xfId="3708"/>
    <cellStyle name="40% - Accent6 7 2 2" xfId="3709"/>
    <cellStyle name="40% - Accent6 7 2 3" xfId="3710"/>
    <cellStyle name="40% - Accent6 7 2 4" xfId="3711"/>
    <cellStyle name="40% - Accent6 7 3" xfId="3712"/>
    <cellStyle name="40% - Accent6 7 3 2" xfId="3713"/>
    <cellStyle name="40% - Accent6 7 3 3" xfId="3714"/>
    <cellStyle name="40% - Accent6 7 4" xfId="3715"/>
    <cellStyle name="40% - Accent6 7 4 2" xfId="3716"/>
    <cellStyle name="40% - Accent6 7 5" xfId="3717"/>
    <cellStyle name="40% - Accent6 7 5 2" xfId="3718"/>
    <cellStyle name="40% - Accent6 7 6" xfId="3719"/>
    <cellStyle name="40% - Accent6 7 6 2" xfId="3720"/>
    <cellStyle name="40% - Accent6 7 7" xfId="3721"/>
    <cellStyle name="40% - Accent6 7 8" xfId="3722"/>
    <cellStyle name="40% - Accent6 8" xfId="3723"/>
    <cellStyle name="40% - Accent6 8 2" xfId="3724"/>
    <cellStyle name="40% - Accent6 8 2 2" xfId="3725"/>
    <cellStyle name="40% - Accent6 8 2 3" xfId="3726"/>
    <cellStyle name="40% - Accent6 8 2 4" xfId="3727"/>
    <cellStyle name="40% - Accent6 8 3" xfId="3728"/>
    <cellStyle name="40% - Accent6 8 3 2" xfId="3729"/>
    <cellStyle name="40% - Accent6 8 3 3" xfId="3730"/>
    <cellStyle name="40% - Accent6 8 4" xfId="3731"/>
    <cellStyle name="40% - Accent6 8 4 2" xfId="3732"/>
    <cellStyle name="40% - Accent6 8 5" xfId="3733"/>
    <cellStyle name="40% - Accent6 8 5 2" xfId="3734"/>
    <cellStyle name="40% - Accent6 8 6" xfId="3735"/>
    <cellStyle name="40% - Accent6 8 6 2" xfId="3736"/>
    <cellStyle name="40% - Accent6 8 7" xfId="3737"/>
    <cellStyle name="40% - Accent6 8 8" xfId="3738"/>
    <cellStyle name="40% - Accent6 9" xfId="3739"/>
    <cellStyle name="40% - Accent6 9 2" xfId="3740"/>
    <cellStyle name="40% - Accent6 9 2 2" xfId="3741"/>
    <cellStyle name="40% - Accent6 9 2 3" xfId="3742"/>
    <cellStyle name="40% - Accent6 9 2 4" xfId="3743"/>
    <cellStyle name="40% - Accent6 9 3" xfId="3744"/>
    <cellStyle name="40% - Accent6 9 3 2" xfId="3745"/>
    <cellStyle name="40% - Accent6 9 3 3" xfId="3746"/>
    <cellStyle name="40% - Accent6 9 4" xfId="3747"/>
    <cellStyle name="40% - Accent6 9 4 2" xfId="3748"/>
    <cellStyle name="40% - Accent6 9 5" xfId="3749"/>
    <cellStyle name="40% - Accent6 9 6" xfId="3750"/>
    <cellStyle name="60% - Accent1" xfId="13" builtinId="32" customBuiltin="1"/>
    <cellStyle name="60% - Accent1 2" xfId="374"/>
    <cellStyle name="60% - Accent1 2 2" xfId="3751"/>
    <cellStyle name="60% - Accent1 2 3" xfId="3752"/>
    <cellStyle name="60% - Accent1 2 4" xfId="3753"/>
    <cellStyle name="60% - Accent1 2 5" xfId="3754"/>
    <cellStyle name="60% - Accent1 3" xfId="3755"/>
    <cellStyle name="60% - Accent1 4" xfId="3756"/>
    <cellStyle name="60% - Accent1 5" xfId="3757"/>
    <cellStyle name="60% - Accent2" xfId="14" builtinId="36" customBuiltin="1"/>
    <cellStyle name="60% - Accent2 2" xfId="375"/>
    <cellStyle name="60% - Accent2 2 2" xfId="3758"/>
    <cellStyle name="60% - Accent2 2 3" xfId="3759"/>
    <cellStyle name="60% - Accent2 2 4" xfId="3760"/>
    <cellStyle name="60% - Accent2 2 5" xfId="3761"/>
    <cellStyle name="60% - Accent2 3" xfId="3762"/>
    <cellStyle name="60% - Accent2 4" xfId="3763"/>
    <cellStyle name="60% - Accent3" xfId="15" builtinId="40" customBuiltin="1"/>
    <cellStyle name="60% - Accent3 2" xfId="376"/>
    <cellStyle name="60% - Accent3 2 2" xfId="3764"/>
    <cellStyle name="60% - Accent3 2 3" xfId="3765"/>
    <cellStyle name="60% - Accent3 2 4" xfId="3766"/>
    <cellStyle name="60% - Accent3 2 5" xfId="3767"/>
    <cellStyle name="60% - Accent3 3" xfId="3768"/>
    <cellStyle name="60% - Accent3 4" xfId="3769"/>
    <cellStyle name="60% - Accent3 5" xfId="3770"/>
    <cellStyle name="60% - Accent4" xfId="16" builtinId="44" customBuiltin="1"/>
    <cellStyle name="60% - Accent4 2" xfId="377"/>
    <cellStyle name="60% - Accent4 2 2" xfId="3771"/>
    <cellStyle name="60% - Accent4 2 3" xfId="3772"/>
    <cellStyle name="60% - Accent4 2 4" xfId="3773"/>
    <cellStyle name="60% - Accent4 2 5" xfId="3774"/>
    <cellStyle name="60% - Accent4 3" xfId="3775"/>
    <cellStyle name="60% - Accent4 4" xfId="3776"/>
    <cellStyle name="60% - Accent4 5" xfId="3777"/>
    <cellStyle name="60% - Accent5" xfId="17" builtinId="48" customBuiltin="1"/>
    <cellStyle name="60% - Accent5 2" xfId="378"/>
    <cellStyle name="60% - Accent5 2 2" xfId="3778"/>
    <cellStyle name="60% - Accent5 2 3" xfId="3779"/>
    <cellStyle name="60% - Accent5 2 4" xfId="3780"/>
    <cellStyle name="60% - Accent5 2 5" xfId="3781"/>
    <cellStyle name="60% - Accent5 3" xfId="3782"/>
    <cellStyle name="60% - Accent5 4" xfId="3783"/>
    <cellStyle name="60% - Accent6" xfId="18" builtinId="52" customBuiltin="1"/>
    <cellStyle name="60% - Accent6 2" xfId="379"/>
    <cellStyle name="60% - Accent6 2 2" xfId="3784"/>
    <cellStyle name="60% - Accent6 2 3" xfId="3785"/>
    <cellStyle name="60% - Accent6 2 4" xfId="3786"/>
    <cellStyle name="60% - Accent6 2 5" xfId="3787"/>
    <cellStyle name="60% - Accent6 3" xfId="3788"/>
    <cellStyle name="60% - Accent6 4" xfId="3789"/>
    <cellStyle name="60% - Accent6 5" xfId="3790"/>
    <cellStyle name="Accent1" xfId="19" builtinId="29" customBuiltin="1"/>
    <cellStyle name="Accent1 - 20%" xfId="336"/>
    <cellStyle name="Accent1 - 40%" xfId="337"/>
    <cellStyle name="Accent1 - 60%" xfId="338"/>
    <cellStyle name="Accent1 10" xfId="3791"/>
    <cellStyle name="Accent1 11" xfId="3792"/>
    <cellStyle name="Accent1 12" xfId="3793"/>
    <cellStyle name="Accent1 13" xfId="3794"/>
    <cellStyle name="Accent1 14" xfId="3795"/>
    <cellStyle name="Accent1 15" xfId="3796"/>
    <cellStyle name="Accent1 16" xfId="3797"/>
    <cellStyle name="Accent1 17" xfId="3798"/>
    <cellStyle name="Accent1 18" xfId="3799"/>
    <cellStyle name="Accent1 19" xfId="3800"/>
    <cellStyle name="Accent1 2" xfId="380"/>
    <cellStyle name="Accent1 2 2" xfId="3801"/>
    <cellStyle name="Accent1 2 3" xfId="3802"/>
    <cellStyle name="Accent1 2 4" xfId="3803"/>
    <cellStyle name="Accent1 2 5" xfId="3804"/>
    <cellStyle name="Accent1 20" xfId="3805"/>
    <cellStyle name="Accent1 21" xfId="3806"/>
    <cellStyle name="Accent1 22" xfId="3807"/>
    <cellStyle name="Accent1 23" xfId="3808"/>
    <cellStyle name="Accent1 24" xfId="3809"/>
    <cellStyle name="Accent1 25" xfId="3810"/>
    <cellStyle name="Accent1 26" xfId="3811"/>
    <cellStyle name="Accent1 27" xfId="3812"/>
    <cellStyle name="Accent1 28" xfId="3813"/>
    <cellStyle name="Accent1 29" xfId="3814"/>
    <cellStyle name="Accent1 3" xfId="3815"/>
    <cellStyle name="Accent1 30" xfId="3816"/>
    <cellStyle name="Accent1 31" xfId="3817"/>
    <cellStyle name="Accent1 32" xfId="3818"/>
    <cellStyle name="Accent1 33" xfId="3819"/>
    <cellStyle name="Accent1 34" xfId="3820"/>
    <cellStyle name="Accent1 35" xfId="3821"/>
    <cellStyle name="Accent1 36" xfId="3822"/>
    <cellStyle name="Accent1 37" xfId="3823"/>
    <cellStyle name="Accent1 38" xfId="3824"/>
    <cellStyle name="Accent1 39" xfId="3825"/>
    <cellStyle name="Accent1 4" xfId="3826"/>
    <cellStyle name="Accent1 40" xfId="3827"/>
    <cellStyle name="Accent1 41" xfId="3828"/>
    <cellStyle name="Accent1 5" xfId="3829"/>
    <cellStyle name="Accent1 6" xfId="3830"/>
    <cellStyle name="Accent1 7" xfId="3831"/>
    <cellStyle name="Accent1 8" xfId="3832"/>
    <cellStyle name="Accent1 9" xfId="3833"/>
    <cellStyle name="Accent2" xfId="20" builtinId="33" customBuiltin="1"/>
    <cellStyle name="Accent2 - 20%" xfId="339"/>
    <cellStyle name="Accent2 - 40%" xfId="340"/>
    <cellStyle name="Accent2 - 60%" xfId="341"/>
    <cellStyle name="Accent2 10" xfId="3834"/>
    <cellStyle name="Accent2 11" xfId="3835"/>
    <cellStyle name="Accent2 12" xfId="3836"/>
    <cellStyle name="Accent2 13" xfId="3837"/>
    <cellStyle name="Accent2 14" xfId="3838"/>
    <cellStyle name="Accent2 15" xfId="3839"/>
    <cellStyle name="Accent2 16" xfId="3840"/>
    <cellStyle name="Accent2 17" xfId="3841"/>
    <cellStyle name="Accent2 18" xfId="3842"/>
    <cellStyle name="Accent2 19" xfId="3843"/>
    <cellStyle name="Accent2 2" xfId="381"/>
    <cellStyle name="Accent2 2 2" xfId="3844"/>
    <cellStyle name="Accent2 2 3" xfId="3845"/>
    <cellStyle name="Accent2 2 4" xfId="3846"/>
    <cellStyle name="Accent2 2 5" xfId="3847"/>
    <cellStyle name="Accent2 20" xfId="3848"/>
    <cellStyle name="Accent2 21" xfId="3849"/>
    <cellStyle name="Accent2 22" xfId="3850"/>
    <cellStyle name="Accent2 23" xfId="3851"/>
    <cellStyle name="Accent2 24" xfId="3852"/>
    <cellStyle name="Accent2 25" xfId="3853"/>
    <cellStyle name="Accent2 26" xfId="3854"/>
    <cellStyle name="Accent2 27" xfId="3855"/>
    <cellStyle name="Accent2 28" xfId="3856"/>
    <cellStyle name="Accent2 29" xfId="3857"/>
    <cellStyle name="Accent2 3" xfId="3858"/>
    <cellStyle name="Accent2 30" xfId="3859"/>
    <cellStyle name="Accent2 31" xfId="3860"/>
    <cellStyle name="Accent2 32" xfId="3861"/>
    <cellStyle name="Accent2 33" xfId="3862"/>
    <cellStyle name="Accent2 34" xfId="3863"/>
    <cellStyle name="Accent2 35" xfId="3864"/>
    <cellStyle name="Accent2 36" xfId="3865"/>
    <cellStyle name="Accent2 37" xfId="3866"/>
    <cellStyle name="Accent2 38" xfId="3867"/>
    <cellStyle name="Accent2 39" xfId="3868"/>
    <cellStyle name="Accent2 4" xfId="3869"/>
    <cellStyle name="Accent2 40" xfId="3870"/>
    <cellStyle name="Accent2 5" xfId="3871"/>
    <cellStyle name="Accent2 6" xfId="3872"/>
    <cellStyle name="Accent2 7" xfId="3873"/>
    <cellStyle name="Accent2 8" xfId="3874"/>
    <cellStyle name="Accent2 9" xfId="3875"/>
    <cellStyle name="Accent3" xfId="21" builtinId="37" customBuiltin="1"/>
    <cellStyle name="Accent3 - 20%" xfId="342"/>
    <cellStyle name="Accent3 - 40%" xfId="343"/>
    <cellStyle name="Accent3 - 60%" xfId="344"/>
    <cellStyle name="Accent3 10" xfId="3876"/>
    <cellStyle name="Accent3 11" xfId="3877"/>
    <cellStyle name="Accent3 12" xfId="3878"/>
    <cellStyle name="Accent3 13" xfId="3879"/>
    <cellStyle name="Accent3 14" xfId="3880"/>
    <cellStyle name="Accent3 15" xfId="3881"/>
    <cellStyle name="Accent3 16" xfId="3882"/>
    <cellStyle name="Accent3 17" xfId="3883"/>
    <cellStyle name="Accent3 18" xfId="3884"/>
    <cellStyle name="Accent3 19" xfId="3885"/>
    <cellStyle name="Accent3 2" xfId="382"/>
    <cellStyle name="Accent3 2 2" xfId="3886"/>
    <cellStyle name="Accent3 2 3" xfId="3887"/>
    <cellStyle name="Accent3 2 4" xfId="3888"/>
    <cellStyle name="Accent3 2 5" xfId="3889"/>
    <cellStyle name="Accent3 20" xfId="3890"/>
    <cellStyle name="Accent3 21" xfId="3891"/>
    <cellStyle name="Accent3 22" xfId="3892"/>
    <cellStyle name="Accent3 23" xfId="3893"/>
    <cellStyle name="Accent3 24" xfId="3894"/>
    <cellStyle name="Accent3 25" xfId="3895"/>
    <cellStyle name="Accent3 26" xfId="3896"/>
    <cellStyle name="Accent3 27" xfId="3897"/>
    <cellStyle name="Accent3 28" xfId="3898"/>
    <cellStyle name="Accent3 29" xfId="3899"/>
    <cellStyle name="Accent3 3" xfId="3900"/>
    <cellStyle name="Accent3 30" xfId="3901"/>
    <cellStyle name="Accent3 31" xfId="3902"/>
    <cellStyle name="Accent3 32" xfId="3903"/>
    <cellStyle name="Accent3 33" xfId="3904"/>
    <cellStyle name="Accent3 34" xfId="3905"/>
    <cellStyle name="Accent3 35" xfId="3906"/>
    <cellStyle name="Accent3 36" xfId="3907"/>
    <cellStyle name="Accent3 37" xfId="3908"/>
    <cellStyle name="Accent3 38" xfId="3909"/>
    <cellStyle name="Accent3 39" xfId="3910"/>
    <cellStyle name="Accent3 4" xfId="3911"/>
    <cellStyle name="Accent3 40" xfId="3912"/>
    <cellStyle name="Accent3 5" xfId="3913"/>
    <cellStyle name="Accent3 6" xfId="3914"/>
    <cellStyle name="Accent3 7" xfId="3915"/>
    <cellStyle name="Accent3 8" xfId="3916"/>
    <cellStyle name="Accent3 9" xfId="3917"/>
    <cellStyle name="Accent4" xfId="22" builtinId="41" customBuiltin="1"/>
    <cellStyle name="Accent4 - 20%" xfId="345"/>
    <cellStyle name="Accent4 - 40%" xfId="346"/>
    <cellStyle name="Accent4 - 60%" xfId="347"/>
    <cellStyle name="Accent4 10" xfId="3918"/>
    <cellStyle name="Accent4 11" xfId="3919"/>
    <cellStyle name="Accent4 12" xfId="3920"/>
    <cellStyle name="Accent4 13" xfId="3921"/>
    <cellStyle name="Accent4 14" xfId="3922"/>
    <cellStyle name="Accent4 15" xfId="3923"/>
    <cellStyle name="Accent4 16" xfId="3924"/>
    <cellStyle name="Accent4 17" xfId="3925"/>
    <cellStyle name="Accent4 18" xfId="3926"/>
    <cellStyle name="Accent4 19" xfId="3927"/>
    <cellStyle name="Accent4 2" xfId="383"/>
    <cellStyle name="Accent4 2 2" xfId="3928"/>
    <cellStyle name="Accent4 2 3" xfId="3929"/>
    <cellStyle name="Accent4 2 4" xfId="3930"/>
    <cellStyle name="Accent4 2 5" xfId="3931"/>
    <cellStyle name="Accent4 20" xfId="3932"/>
    <cellStyle name="Accent4 21" xfId="3933"/>
    <cellStyle name="Accent4 22" xfId="3934"/>
    <cellStyle name="Accent4 23" xfId="3935"/>
    <cellStyle name="Accent4 24" xfId="3936"/>
    <cellStyle name="Accent4 25" xfId="3937"/>
    <cellStyle name="Accent4 26" xfId="3938"/>
    <cellStyle name="Accent4 27" xfId="3939"/>
    <cellStyle name="Accent4 28" xfId="3940"/>
    <cellStyle name="Accent4 29" xfId="3941"/>
    <cellStyle name="Accent4 3" xfId="3942"/>
    <cellStyle name="Accent4 30" xfId="3943"/>
    <cellStyle name="Accent4 31" xfId="3944"/>
    <cellStyle name="Accent4 32" xfId="3945"/>
    <cellStyle name="Accent4 33" xfId="3946"/>
    <cellStyle name="Accent4 34" xfId="3947"/>
    <cellStyle name="Accent4 35" xfId="3948"/>
    <cellStyle name="Accent4 36" xfId="3949"/>
    <cellStyle name="Accent4 37" xfId="3950"/>
    <cellStyle name="Accent4 38" xfId="3951"/>
    <cellStyle name="Accent4 39" xfId="3952"/>
    <cellStyle name="Accent4 4" xfId="3953"/>
    <cellStyle name="Accent4 40" xfId="3954"/>
    <cellStyle name="Accent4 41" xfId="3955"/>
    <cellStyle name="Accent4 5" xfId="3956"/>
    <cellStyle name="Accent4 6" xfId="3957"/>
    <cellStyle name="Accent4 7" xfId="3958"/>
    <cellStyle name="Accent4 8" xfId="3959"/>
    <cellStyle name="Accent4 9" xfId="3960"/>
    <cellStyle name="Accent5" xfId="23" builtinId="45" customBuiltin="1"/>
    <cellStyle name="Accent5 - 20%" xfId="348"/>
    <cellStyle name="Accent5 - 40%" xfId="349"/>
    <cellStyle name="Accent5 - 60%" xfId="350"/>
    <cellStyle name="Accent5 10" xfId="3961"/>
    <cellStyle name="Accent5 11" xfId="3962"/>
    <cellStyle name="Accent5 12" xfId="3963"/>
    <cellStyle name="Accent5 13" xfId="3964"/>
    <cellStyle name="Accent5 14" xfId="3965"/>
    <cellStyle name="Accent5 15" xfId="3966"/>
    <cellStyle name="Accent5 16" xfId="3967"/>
    <cellStyle name="Accent5 17" xfId="3968"/>
    <cellStyle name="Accent5 18" xfId="3969"/>
    <cellStyle name="Accent5 19" xfId="3970"/>
    <cellStyle name="Accent5 2" xfId="384"/>
    <cellStyle name="Accent5 2 2" xfId="3971"/>
    <cellStyle name="Accent5 2 3" xfId="3972"/>
    <cellStyle name="Accent5 2 4" xfId="3973"/>
    <cellStyle name="Accent5 2 5" xfId="3974"/>
    <cellStyle name="Accent5 20" xfId="3975"/>
    <cellStyle name="Accent5 21" xfId="3976"/>
    <cellStyle name="Accent5 22" xfId="3977"/>
    <cellStyle name="Accent5 23" xfId="3978"/>
    <cellStyle name="Accent5 24" xfId="3979"/>
    <cellStyle name="Accent5 25" xfId="3980"/>
    <cellStyle name="Accent5 26" xfId="3981"/>
    <cellStyle name="Accent5 27" xfId="3982"/>
    <cellStyle name="Accent5 28" xfId="3983"/>
    <cellStyle name="Accent5 29" xfId="3984"/>
    <cellStyle name="Accent5 3" xfId="3985"/>
    <cellStyle name="Accent5 30" xfId="3986"/>
    <cellStyle name="Accent5 31" xfId="3987"/>
    <cellStyle name="Accent5 32" xfId="3988"/>
    <cellStyle name="Accent5 33" xfId="3989"/>
    <cellStyle name="Accent5 34" xfId="3990"/>
    <cellStyle name="Accent5 35" xfId="3991"/>
    <cellStyle name="Accent5 36" xfId="3992"/>
    <cellStyle name="Accent5 37" xfId="3993"/>
    <cellStyle name="Accent5 38" xfId="3994"/>
    <cellStyle name="Accent5 39" xfId="3995"/>
    <cellStyle name="Accent5 4" xfId="3996"/>
    <cellStyle name="Accent5 40" xfId="3997"/>
    <cellStyle name="Accent5 5" xfId="3998"/>
    <cellStyle name="Accent5 6" xfId="3999"/>
    <cellStyle name="Accent5 7" xfId="4000"/>
    <cellStyle name="Accent5 8" xfId="4001"/>
    <cellStyle name="Accent5 9" xfId="4002"/>
    <cellStyle name="Accent6" xfId="24" builtinId="49" customBuiltin="1"/>
    <cellStyle name="Accent6 - 20%" xfId="351"/>
    <cellStyle name="Accent6 - 40%" xfId="352"/>
    <cellStyle name="Accent6 - 60%" xfId="353"/>
    <cellStyle name="Accent6 10" xfId="4003"/>
    <cellStyle name="Accent6 11" xfId="4004"/>
    <cellStyle name="Accent6 12" xfId="4005"/>
    <cellStyle name="Accent6 13" xfId="4006"/>
    <cellStyle name="Accent6 14" xfId="4007"/>
    <cellStyle name="Accent6 15" xfId="4008"/>
    <cellStyle name="Accent6 16" xfId="4009"/>
    <cellStyle name="Accent6 17" xfId="4010"/>
    <cellStyle name="Accent6 18" xfId="4011"/>
    <cellStyle name="Accent6 19" xfId="4012"/>
    <cellStyle name="Accent6 2" xfId="385"/>
    <cellStyle name="Accent6 2 2" xfId="4013"/>
    <cellStyle name="Accent6 2 3" xfId="4014"/>
    <cellStyle name="Accent6 2 4" xfId="4015"/>
    <cellStyle name="Accent6 2 5" xfId="4016"/>
    <cellStyle name="Accent6 20" xfId="4017"/>
    <cellStyle name="Accent6 21" xfId="4018"/>
    <cellStyle name="Accent6 22" xfId="4019"/>
    <cellStyle name="Accent6 23" xfId="4020"/>
    <cellStyle name="Accent6 24" xfId="4021"/>
    <cellStyle name="Accent6 25" xfId="4022"/>
    <cellStyle name="Accent6 26" xfId="4023"/>
    <cellStyle name="Accent6 27" xfId="4024"/>
    <cellStyle name="Accent6 28" xfId="4025"/>
    <cellStyle name="Accent6 29" xfId="4026"/>
    <cellStyle name="Accent6 3" xfId="4027"/>
    <cellStyle name="Accent6 30" xfId="4028"/>
    <cellStyle name="Accent6 31" xfId="4029"/>
    <cellStyle name="Accent6 32" xfId="4030"/>
    <cellStyle name="Accent6 33" xfId="4031"/>
    <cellStyle name="Accent6 34" xfId="4032"/>
    <cellStyle name="Accent6 35" xfId="4033"/>
    <cellStyle name="Accent6 36" xfId="4034"/>
    <cellStyle name="Accent6 37" xfId="4035"/>
    <cellStyle name="Accent6 38" xfId="4036"/>
    <cellStyle name="Accent6 39" xfId="4037"/>
    <cellStyle name="Accent6 4" xfId="4038"/>
    <cellStyle name="Accent6 40" xfId="4039"/>
    <cellStyle name="Accent6 5" xfId="4040"/>
    <cellStyle name="Accent6 6" xfId="4041"/>
    <cellStyle name="Accent6 7" xfId="4042"/>
    <cellStyle name="Accent6 8" xfId="4043"/>
    <cellStyle name="Accent6 9" xfId="4044"/>
    <cellStyle name="Actual Date" xfId="25"/>
    <cellStyle name="Actual Date 2" xfId="26"/>
    <cellStyle name="Actual Date 2 2" xfId="4045"/>
    <cellStyle name="Actual Date 3" xfId="4046"/>
    <cellStyle name="Actual Date 4" xfId="4047"/>
    <cellStyle name="Actual Date 5" xfId="4048"/>
    <cellStyle name="Actual Date_2011-12 LIEE Table 1 Updated budget" xfId="27"/>
    <cellStyle name="ariel" xfId="4049"/>
    <cellStyle name="Bad" xfId="28" builtinId="27" customBuiltin="1"/>
    <cellStyle name="Bad 2" xfId="386"/>
    <cellStyle name="Bad 2 2" xfId="4050"/>
    <cellStyle name="Bad 2 3" xfId="4051"/>
    <cellStyle name="Bad 2 4" xfId="4052"/>
    <cellStyle name="Bad 2 5" xfId="4053"/>
    <cellStyle name="Bad 3" xfId="4054"/>
    <cellStyle name="Bad 4" xfId="4055"/>
    <cellStyle name="basic" xfId="4056"/>
    <cellStyle name="Calculation" xfId="29" builtinId="22" customBuiltin="1"/>
    <cellStyle name="Calculation 2" xfId="387"/>
    <cellStyle name="Calculation 2 2" xfId="4057"/>
    <cellStyle name="Calculation 2 3" xfId="4058"/>
    <cellStyle name="Calculation 2 4" xfId="4059"/>
    <cellStyle name="Calculation 2 5" xfId="4060"/>
    <cellStyle name="Calculation 3" xfId="4061"/>
    <cellStyle name="Calculation 4" xfId="4062"/>
    <cellStyle name="Calculation 5" xfId="4063"/>
    <cellStyle name="Check Cell" xfId="30" builtinId="23" customBuiltin="1"/>
    <cellStyle name="Check Cell 2" xfId="388"/>
    <cellStyle name="Check Cell 2 2" xfId="4064"/>
    <cellStyle name="Check Cell 2 3" xfId="4065"/>
    <cellStyle name="Check Cell 2 4" xfId="4066"/>
    <cellStyle name="Check Cell 2 5" xfId="4067"/>
    <cellStyle name="Check Cell 3" xfId="4068"/>
    <cellStyle name="Check Cell 4" xfId="4069"/>
    <cellStyle name="Comma" xfId="31" builtinId="3"/>
    <cellStyle name="Comma [0] 2" xfId="32"/>
    <cellStyle name="Comma [0] 2 2" xfId="389"/>
    <cellStyle name="Comma [0] 2 3" xfId="4070"/>
    <cellStyle name="Comma 10" xfId="390"/>
    <cellStyle name="Comma 100" xfId="4071"/>
    <cellStyle name="Comma 101" xfId="4072"/>
    <cellStyle name="Comma 102" xfId="4073"/>
    <cellStyle name="Comma 103" xfId="4074"/>
    <cellStyle name="Comma 104" xfId="4075"/>
    <cellStyle name="Comma 105" xfId="4076"/>
    <cellStyle name="Comma 106" xfId="4077"/>
    <cellStyle name="Comma 107" xfId="4078"/>
    <cellStyle name="Comma 108" xfId="4079"/>
    <cellStyle name="Comma 109" xfId="4080"/>
    <cellStyle name="Comma 11" xfId="391"/>
    <cellStyle name="Comma 110" xfId="4081"/>
    <cellStyle name="Comma 111" xfId="4082"/>
    <cellStyle name="Comma 112" xfId="4083"/>
    <cellStyle name="Comma 113" xfId="4084"/>
    <cellStyle name="Comma 114" xfId="4085"/>
    <cellStyle name="Comma 115" xfId="4086"/>
    <cellStyle name="Comma 116" xfId="4087"/>
    <cellStyle name="Comma 117" xfId="4088"/>
    <cellStyle name="Comma 118" xfId="4089"/>
    <cellStyle name="Comma 119" xfId="4090"/>
    <cellStyle name="Comma 12" xfId="392"/>
    <cellStyle name="Comma 120" xfId="4091"/>
    <cellStyle name="Comma 121" xfId="4092"/>
    <cellStyle name="Comma 122" xfId="4093"/>
    <cellStyle name="Comma 123" xfId="4094"/>
    <cellStyle name="Comma 124" xfId="4095"/>
    <cellStyle name="Comma 125" xfId="4096"/>
    <cellStyle name="Comma 126" xfId="4097"/>
    <cellStyle name="Comma 127" xfId="4098"/>
    <cellStyle name="Comma 128" xfId="4099"/>
    <cellStyle name="Comma 129" xfId="4100"/>
    <cellStyle name="Comma 13" xfId="393"/>
    <cellStyle name="Comma 13 2" xfId="4101"/>
    <cellStyle name="Comma 130" xfId="4102"/>
    <cellStyle name="Comma 131" xfId="4103"/>
    <cellStyle name="Comma 132" xfId="4104"/>
    <cellStyle name="Comma 133" xfId="4105"/>
    <cellStyle name="Comma 134" xfId="4106"/>
    <cellStyle name="Comma 135" xfId="4107"/>
    <cellStyle name="Comma 136" xfId="4108"/>
    <cellStyle name="Comma 137" xfId="4109"/>
    <cellStyle name="Comma 138" xfId="4110"/>
    <cellStyle name="Comma 139" xfId="4111"/>
    <cellStyle name="Comma 14" xfId="394"/>
    <cellStyle name="Comma 140" xfId="4112"/>
    <cellStyle name="Comma 141" xfId="4113"/>
    <cellStyle name="Comma 142" xfId="4114"/>
    <cellStyle name="Comma 143" xfId="4115"/>
    <cellStyle name="Comma 144" xfId="4116"/>
    <cellStyle name="Comma 145" xfId="4117"/>
    <cellStyle name="Comma 146" xfId="4118"/>
    <cellStyle name="Comma 147" xfId="4119"/>
    <cellStyle name="Comma 148" xfId="4120"/>
    <cellStyle name="Comma 149" xfId="4121"/>
    <cellStyle name="Comma 15" xfId="395"/>
    <cellStyle name="Comma 150" xfId="4122"/>
    <cellStyle name="Comma 151" xfId="4123"/>
    <cellStyle name="Comma 152" xfId="4124"/>
    <cellStyle name="Comma 153" xfId="4125"/>
    <cellStyle name="Comma 154" xfId="4126"/>
    <cellStyle name="Comma 155" xfId="4127"/>
    <cellStyle name="Comma 156" xfId="4128"/>
    <cellStyle name="Comma 157" xfId="4129"/>
    <cellStyle name="Comma 158" xfId="4130"/>
    <cellStyle name="Comma 159" xfId="4131"/>
    <cellStyle name="Comma 16" xfId="396"/>
    <cellStyle name="Comma 160" xfId="4132"/>
    <cellStyle name="Comma 161" xfId="4133"/>
    <cellStyle name="Comma 162" xfId="4134"/>
    <cellStyle name="Comma 163" xfId="4135"/>
    <cellStyle name="Comma 164" xfId="4136"/>
    <cellStyle name="Comma 165" xfId="4137"/>
    <cellStyle name="Comma 166" xfId="4138"/>
    <cellStyle name="Comma 167" xfId="4139"/>
    <cellStyle name="Comma 168" xfId="4140"/>
    <cellStyle name="Comma 169" xfId="4141"/>
    <cellStyle name="Comma 17" xfId="397"/>
    <cellStyle name="Comma 170" xfId="4142"/>
    <cellStyle name="Comma 171" xfId="4143"/>
    <cellStyle name="Comma 172" xfId="4144"/>
    <cellStyle name="Comma 173" xfId="4145"/>
    <cellStyle name="Comma 174" xfId="4146"/>
    <cellStyle name="Comma 175" xfId="26974"/>
    <cellStyle name="Comma 176" xfId="26980"/>
    <cellStyle name="Comma 18" xfId="398"/>
    <cellStyle name="Comma 19" xfId="399"/>
    <cellStyle name="Comma 2" xfId="33"/>
    <cellStyle name="Comma 2 2" xfId="34"/>
    <cellStyle name="Comma 2 2 2" xfId="334"/>
    <cellStyle name="Comma 2 3" xfId="35"/>
    <cellStyle name="Comma 2 3 2" xfId="4147"/>
    <cellStyle name="Comma 2 3 2 2" xfId="4148"/>
    <cellStyle name="Comma 2 3 2 2 2" xfId="4149"/>
    <cellStyle name="Comma 2 3 2 2 3" xfId="4150"/>
    <cellStyle name="Comma 2 3 2 2 4" xfId="4151"/>
    <cellStyle name="Comma 2 3 2 3" xfId="4152"/>
    <cellStyle name="Comma 2 3 2 3 2" xfId="4153"/>
    <cellStyle name="Comma 2 3 2 3 3" xfId="4154"/>
    <cellStyle name="Comma 2 3 2 4" xfId="4155"/>
    <cellStyle name="Comma 2 3 2 4 2" xfId="4156"/>
    <cellStyle name="Comma 2 3 2 5" xfId="4157"/>
    <cellStyle name="Comma 2 3 2 5 2" xfId="4158"/>
    <cellStyle name="Comma 2 3 2 6" xfId="4159"/>
    <cellStyle name="Comma 2 3 2 6 2" xfId="4160"/>
    <cellStyle name="Comma 2 3 2 7" xfId="4161"/>
    <cellStyle name="Comma 2 3 2 7 2" xfId="4162"/>
    <cellStyle name="Comma 2 3 2 8" xfId="4163"/>
    <cellStyle name="Comma 2 3 2 9" xfId="4164"/>
    <cellStyle name="Comma 2 3 3" xfId="4165"/>
    <cellStyle name="Comma 2 3 3 2" xfId="4166"/>
    <cellStyle name="Comma 2 3 3 2 2" xfId="4167"/>
    <cellStyle name="Comma 2 3 3 2 3" xfId="4168"/>
    <cellStyle name="Comma 2 3 3 3" xfId="4169"/>
    <cellStyle name="Comma 2 3 3 3 2" xfId="4170"/>
    <cellStyle name="Comma 2 3 3 4" xfId="4171"/>
    <cellStyle name="Comma 2 3 4" xfId="4172"/>
    <cellStyle name="Comma 2 3 5" xfId="4173"/>
    <cellStyle name="Comma 2 4" xfId="4174"/>
    <cellStyle name="Comma 2 5" xfId="4175"/>
    <cellStyle name="Comma 20" xfId="400"/>
    <cellStyle name="Comma 21" xfId="4176"/>
    <cellStyle name="Comma 22" xfId="4177"/>
    <cellStyle name="Comma 23" xfId="4178"/>
    <cellStyle name="Comma 24" xfId="4179"/>
    <cellStyle name="Comma 25" xfId="4180"/>
    <cellStyle name="Comma 26" xfId="4181"/>
    <cellStyle name="Comma 27" xfId="4182"/>
    <cellStyle name="Comma 28" xfId="4183"/>
    <cellStyle name="Comma 29" xfId="4184"/>
    <cellStyle name="Comma 3" xfId="36"/>
    <cellStyle name="Comma 3 2" xfId="37"/>
    <cellStyle name="Comma 3 2 2" xfId="401"/>
    <cellStyle name="Comma 3 3" xfId="402"/>
    <cellStyle name="Comma 3 4" xfId="403"/>
    <cellStyle name="Comma 3 5" xfId="404"/>
    <cellStyle name="Comma 30" xfId="4185"/>
    <cellStyle name="Comma 31" xfId="4186"/>
    <cellStyle name="Comma 32" xfId="4187"/>
    <cellStyle name="Comma 32 2" xfId="4188"/>
    <cellStyle name="Comma 33" xfId="4189"/>
    <cellStyle name="Comma 33 2" xfId="4190"/>
    <cellStyle name="Comma 34" xfId="4191"/>
    <cellStyle name="Comma 34 2" xfId="4192"/>
    <cellStyle name="Comma 35" xfId="4193"/>
    <cellStyle name="Comma 36" xfId="4194"/>
    <cellStyle name="Comma 37" xfId="4195"/>
    <cellStyle name="Comma 38" xfId="4196"/>
    <cellStyle name="Comma 39" xfId="4197"/>
    <cellStyle name="Comma 4" xfId="38"/>
    <cellStyle name="Comma 4 2" xfId="405"/>
    <cellStyle name="Comma 4 2 2" xfId="4198"/>
    <cellStyle name="Comma 4 2 2 10" xfId="4199"/>
    <cellStyle name="Comma 4 2 2 2" xfId="4200"/>
    <cellStyle name="Comma 4 2 2 2 2" xfId="4201"/>
    <cellStyle name="Comma 4 2 2 2 2 2" xfId="4202"/>
    <cellStyle name="Comma 4 2 2 2 2 3" xfId="4203"/>
    <cellStyle name="Comma 4 2 2 2 2 4" xfId="4204"/>
    <cellStyle name="Comma 4 2 2 2 3" xfId="4205"/>
    <cellStyle name="Comma 4 2 2 2 3 2" xfId="4206"/>
    <cellStyle name="Comma 4 2 2 2 3 3" xfId="4207"/>
    <cellStyle name="Comma 4 2 2 2 4" xfId="4208"/>
    <cellStyle name="Comma 4 2 2 2 4 2" xfId="4209"/>
    <cellStyle name="Comma 4 2 2 2 5" xfId="4210"/>
    <cellStyle name="Comma 4 2 2 2 5 2" xfId="4211"/>
    <cellStyle name="Comma 4 2 2 2 6" xfId="4212"/>
    <cellStyle name="Comma 4 2 2 2 6 2" xfId="4213"/>
    <cellStyle name="Comma 4 2 2 2 7" xfId="4214"/>
    <cellStyle name="Comma 4 2 2 2 8" xfId="4215"/>
    <cellStyle name="Comma 4 2 2 3" xfId="4216"/>
    <cellStyle name="Comma 4 2 2 3 2" xfId="4217"/>
    <cellStyle name="Comma 4 2 2 3 2 2" xfId="4218"/>
    <cellStyle name="Comma 4 2 2 3 2 3" xfId="4219"/>
    <cellStyle name="Comma 4 2 2 3 2 4" xfId="4220"/>
    <cellStyle name="Comma 4 2 2 3 3" xfId="4221"/>
    <cellStyle name="Comma 4 2 2 3 3 2" xfId="4222"/>
    <cellStyle name="Comma 4 2 2 3 3 3" xfId="4223"/>
    <cellStyle name="Comma 4 2 2 3 4" xfId="4224"/>
    <cellStyle name="Comma 4 2 2 3 4 2" xfId="4225"/>
    <cellStyle name="Comma 4 2 2 3 5" xfId="4226"/>
    <cellStyle name="Comma 4 2 2 3 5 2" xfId="4227"/>
    <cellStyle name="Comma 4 2 2 3 6" xfId="4228"/>
    <cellStyle name="Comma 4 2 2 3 6 2" xfId="4229"/>
    <cellStyle name="Comma 4 2 2 3 7" xfId="4230"/>
    <cellStyle name="Comma 4 2 2 3 8" xfId="4231"/>
    <cellStyle name="Comma 4 2 2 4" xfId="4232"/>
    <cellStyle name="Comma 4 2 2 4 2" xfId="4233"/>
    <cellStyle name="Comma 4 2 2 4 2 2" xfId="4234"/>
    <cellStyle name="Comma 4 2 2 4 2 3" xfId="4235"/>
    <cellStyle name="Comma 4 2 2 4 2 4" xfId="4236"/>
    <cellStyle name="Comma 4 2 2 4 3" xfId="4237"/>
    <cellStyle name="Comma 4 2 2 4 3 2" xfId="4238"/>
    <cellStyle name="Comma 4 2 2 4 3 3" xfId="4239"/>
    <cellStyle name="Comma 4 2 2 4 4" xfId="4240"/>
    <cellStyle name="Comma 4 2 2 4 4 2" xfId="4241"/>
    <cellStyle name="Comma 4 2 2 4 5" xfId="4242"/>
    <cellStyle name="Comma 4 2 2 4 6" xfId="4243"/>
    <cellStyle name="Comma 4 2 2 5" xfId="4244"/>
    <cellStyle name="Comma 4 2 2 5 2" xfId="4245"/>
    <cellStyle name="Comma 4 2 2 5 2 2" xfId="4246"/>
    <cellStyle name="Comma 4 2 2 5 2 3" xfId="4247"/>
    <cellStyle name="Comma 4 2 2 5 2 4" xfId="4248"/>
    <cellStyle name="Comma 4 2 2 5 3" xfId="4249"/>
    <cellStyle name="Comma 4 2 2 5 3 2" xfId="4250"/>
    <cellStyle name="Comma 4 2 2 5 4" xfId="4251"/>
    <cellStyle name="Comma 4 2 2 6" xfId="4252"/>
    <cellStyle name="Comma 4 2 2 6 2" xfId="4253"/>
    <cellStyle name="Comma 4 2 2 6 2 2" xfId="4254"/>
    <cellStyle name="Comma 4 2 2 6 2 3" xfId="4255"/>
    <cellStyle name="Comma 4 2 2 6 3" xfId="4256"/>
    <cellStyle name="Comma 4 2 2 6 3 2" xfId="4257"/>
    <cellStyle name="Comma 4 2 2 6 4" xfId="4258"/>
    <cellStyle name="Comma 4 2 2 7" xfId="4259"/>
    <cellStyle name="Comma 4 2 2 7 2" xfId="4260"/>
    <cellStyle name="Comma 4 2 2 7 3" xfId="4261"/>
    <cellStyle name="Comma 4 2 2 7 4" xfId="4262"/>
    <cellStyle name="Comma 4 2 2 8" xfId="4263"/>
    <cellStyle name="Comma 4 2 2 8 2" xfId="4264"/>
    <cellStyle name="Comma 4 2 2 8 3" xfId="4265"/>
    <cellStyle name="Comma 4 2 2 9" xfId="4266"/>
    <cellStyle name="Comma 4 2 3" xfId="4267"/>
    <cellStyle name="Comma 4 2 3 2" xfId="4268"/>
    <cellStyle name="Comma 4 2 3 2 2" xfId="4269"/>
    <cellStyle name="Comma 4 2 3 2 3" xfId="4270"/>
    <cellStyle name="Comma 4 2 3 2 4" xfId="4271"/>
    <cellStyle name="Comma 4 2 3 3" xfId="4272"/>
    <cellStyle name="Comma 4 2 3 3 2" xfId="4273"/>
    <cellStyle name="Comma 4 2 3 3 3" xfId="4274"/>
    <cellStyle name="Comma 4 2 3 4" xfId="4275"/>
    <cellStyle name="Comma 4 2 3 4 2" xfId="4276"/>
    <cellStyle name="Comma 4 2 3 5" xfId="4277"/>
    <cellStyle name="Comma 4 2 3 5 2" xfId="4278"/>
    <cellStyle name="Comma 4 2 3 6" xfId="4279"/>
    <cellStyle name="Comma 4 2 3 6 2" xfId="4280"/>
    <cellStyle name="Comma 4 2 3 7" xfId="4281"/>
    <cellStyle name="Comma 4 2 3 8" xfId="4282"/>
    <cellStyle name="Comma 4 2 4" xfId="4283"/>
    <cellStyle name="Comma 4 2 4 2" xfId="4284"/>
    <cellStyle name="Comma 4 2 4 2 2" xfId="4285"/>
    <cellStyle name="Comma 4 2 4 2 3" xfId="4286"/>
    <cellStyle name="Comma 4 2 4 2 4" xfId="4287"/>
    <cellStyle name="Comma 4 2 4 3" xfId="4288"/>
    <cellStyle name="Comma 4 2 4 3 2" xfId="4289"/>
    <cellStyle name="Comma 4 2 4 3 3" xfId="4290"/>
    <cellStyle name="Comma 4 2 4 4" xfId="4291"/>
    <cellStyle name="Comma 4 2 4 4 2" xfId="4292"/>
    <cellStyle name="Comma 4 2 4 5" xfId="4293"/>
    <cellStyle name="Comma 4 2 4 5 2" xfId="4294"/>
    <cellStyle name="Comma 4 2 4 6" xfId="4295"/>
    <cellStyle name="Comma 4 2 4 7" xfId="4296"/>
    <cellStyle name="Comma 4 2 5" xfId="4297"/>
    <cellStyle name="Comma 4 2 5 2" xfId="4298"/>
    <cellStyle name="Comma 4 2 5 2 2" xfId="4299"/>
    <cellStyle name="Comma 4 2 5 2 3" xfId="4300"/>
    <cellStyle name="Comma 4 2 5 2 4" xfId="4301"/>
    <cellStyle name="Comma 4 2 5 3" xfId="4302"/>
    <cellStyle name="Comma 4 2 5 3 2" xfId="4303"/>
    <cellStyle name="Comma 4 2 5 3 3" xfId="4304"/>
    <cellStyle name="Comma 4 2 5 4" xfId="4305"/>
    <cellStyle name="Comma 4 2 5 5" xfId="4306"/>
    <cellStyle name="Comma 4 2 6" xfId="4307"/>
    <cellStyle name="Comma 4 2 7" xfId="4308"/>
    <cellStyle name="Comma 4 2 7 2" xfId="4309"/>
    <cellStyle name="Comma 4 2 7 2 2" xfId="4310"/>
    <cellStyle name="Comma 4 2 7 2 3" xfId="4311"/>
    <cellStyle name="Comma 4 2 7 3" xfId="4312"/>
    <cellStyle name="Comma 4 2 7 3 2" xfId="4313"/>
    <cellStyle name="Comma 4 2 7 4" xfId="4314"/>
    <cellStyle name="Comma 4 2 8" xfId="4315"/>
    <cellStyle name="Comma 4 2 8 2" xfId="4316"/>
    <cellStyle name="Comma 4 2 8 2 2" xfId="4317"/>
    <cellStyle name="Comma 4 2 8 2 3" xfId="4318"/>
    <cellStyle name="Comma 4 2 8 3" xfId="4319"/>
    <cellStyle name="Comma 4 2 8 3 2" xfId="4320"/>
    <cellStyle name="Comma 4 2 8 4" xfId="4321"/>
    <cellStyle name="Comma 4 3" xfId="4322"/>
    <cellStyle name="Comma 4 3 2" xfId="4323"/>
    <cellStyle name="Comma 4 3 2 2" xfId="4324"/>
    <cellStyle name="Comma 4 3 2 3" xfId="4325"/>
    <cellStyle name="Comma 4 3 2 4" xfId="4326"/>
    <cellStyle name="Comma 4 3 3" xfId="4327"/>
    <cellStyle name="Comma 4 3 3 2" xfId="4328"/>
    <cellStyle name="Comma 4 3 3 3" xfId="4329"/>
    <cellStyle name="Comma 4 3 4" xfId="4330"/>
    <cellStyle name="Comma 4 3 4 2" xfId="4331"/>
    <cellStyle name="Comma 4 3 5" xfId="4332"/>
    <cellStyle name="Comma 4 3 5 2" xfId="4333"/>
    <cellStyle name="Comma 4 3 6" xfId="4334"/>
    <cellStyle name="Comma 4 3 6 2" xfId="4335"/>
    <cellStyle name="Comma 4 3 7" xfId="4336"/>
    <cellStyle name="Comma 4 3 7 2" xfId="4337"/>
    <cellStyle name="Comma 4 3 8" xfId="4338"/>
    <cellStyle name="Comma 4 3 9" xfId="4339"/>
    <cellStyle name="Comma 4 4" xfId="4340"/>
    <cellStyle name="Comma 4 4 2" xfId="4341"/>
    <cellStyle name="Comma 4 4 2 2" xfId="4342"/>
    <cellStyle name="Comma 4 4 2 3" xfId="4343"/>
    <cellStyle name="Comma 4 4 2 4" xfId="4344"/>
    <cellStyle name="Comma 4 4 3" xfId="4345"/>
    <cellStyle name="Comma 4 4 3 2" xfId="4346"/>
    <cellStyle name="Comma 4 4 4" xfId="4347"/>
    <cellStyle name="Comma 4 4 5" xfId="4348"/>
    <cellStyle name="Comma 4 5" xfId="4349"/>
    <cellStyle name="Comma 40" xfId="4350"/>
    <cellStyle name="Comma 41" xfId="4351"/>
    <cellStyle name="Comma 42" xfId="4352"/>
    <cellStyle name="Comma 43" xfId="4353"/>
    <cellStyle name="Comma 43 2" xfId="4354"/>
    <cellStyle name="Comma 44" xfId="4355"/>
    <cellStyle name="Comma 45" xfId="4356"/>
    <cellStyle name="Comma 46" xfId="4357"/>
    <cellStyle name="Comma 47" xfId="4358"/>
    <cellStyle name="Comma 48" xfId="4359"/>
    <cellStyle name="Comma 49" xfId="4360"/>
    <cellStyle name="Comma 5" xfId="39"/>
    <cellStyle name="Comma 5 2" xfId="406"/>
    <cellStyle name="Comma 5 3" xfId="407"/>
    <cellStyle name="Comma 5 3 2" xfId="4361"/>
    <cellStyle name="Comma 5 3 2 2" xfId="4362"/>
    <cellStyle name="Comma 5 3 2 3" xfId="4363"/>
    <cellStyle name="Comma 5 3 2 4" xfId="4364"/>
    <cellStyle name="Comma 5 3 3" xfId="4365"/>
    <cellStyle name="Comma 5 3 3 2" xfId="4366"/>
    <cellStyle name="Comma 5 3 3 3" xfId="4367"/>
    <cellStyle name="Comma 5 3 4" xfId="4368"/>
    <cellStyle name="Comma 5 3 4 2" xfId="4369"/>
    <cellStyle name="Comma 5 3 5" xfId="4370"/>
    <cellStyle name="Comma 5 3 5 2" xfId="4371"/>
    <cellStyle name="Comma 5 3 6" xfId="4372"/>
    <cellStyle name="Comma 5 3 6 2" xfId="4373"/>
    <cellStyle name="Comma 5 3 7" xfId="4374"/>
    <cellStyle name="Comma 5 3 7 2" xfId="4375"/>
    <cellStyle name="Comma 5 3 8" xfId="4376"/>
    <cellStyle name="Comma 5 3 9" xfId="4377"/>
    <cellStyle name="Comma 5 4" xfId="4378"/>
    <cellStyle name="Comma 5 4 2" xfId="4379"/>
    <cellStyle name="Comma 5 4 2 2" xfId="4380"/>
    <cellStyle name="Comma 5 4 2 3" xfId="4381"/>
    <cellStyle name="Comma 5 4 3" xfId="4382"/>
    <cellStyle name="Comma 5 4 3 2" xfId="4383"/>
    <cellStyle name="Comma 5 4 4" xfId="4384"/>
    <cellStyle name="Comma 5 5" xfId="4385"/>
    <cellStyle name="Comma 50" xfId="4386"/>
    <cellStyle name="Comma 51" xfId="4387"/>
    <cellStyle name="Comma 52" xfId="4388"/>
    <cellStyle name="Comma 53" xfId="4389"/>
    <cellStyle name="Comma 54" xfId="4390"/>
    <cellStyle name="Comma 55" xfId="4391"/>
    <cellStyle name="Comma 56" xfId="4392"/>
    <cellStyle name="Comma 57" xfId="4393"/>
    <cellStyle name="Comma 58" xfId="4394"/>
    <cellStyle name="Comma 59" xfId="4395"/>
    <cellStyle name="Comma 6" xfId="40"/>
    <cellStyle name="Comma 6 10" xfId="4396"/>
    <cellStyle name="Comma 6 10 2" xfId="4397"/>
    <cellStyle name="Comma 6 10 2 2" xfId="4398"/>
    <cellStyle name="Comma 6 10 2 3" xfId="4399"/>
    <cellStyle name="Comma 6 10 2 4" xfId="4400"/>
    <cellStyle name="Comma 6 10 3" xfId="4401"/>
    <cellStyle name="Comma 6 10 3 2" xfId="4402"/>
    <cellStyle name="Comma 6 10 3 3" xfId="4403"/>
    <cellStyle name="Comma 6 10 4" xfId="4404"/>
    <cellStyle name="Comma 6 10 4 2" xfId="4405"/>
    <cellStyle name="Comma 6 10 5" xfId="4406"/>
    <cellStyle name="Comma 6 10 5 2" xfId="4407"/>
    <cellStyle name="Comma 6 10 6" xfId="4408"/>
    <cellStyle name="Comma 6 10 6 2" xfId="4409"/>
    <cellStyle name="Comma 6 10 7" xfId="4410"/>
    <cellStyle name="Comma 6 10 7 2" xfId="4411"/>
    <cellStyle name="Comma 6 10 8" xfId="4412"/>
    <cellStyle name="Comma 6 10 9" xfId="4413"/>
    <cellStyle name="Comma 6 11" xfId="4414"/>
    <cellStyle name="Comma 6 11 2" xfId="4415"/>
    <cellStyle name="Comma 6 11 2 2" xfId="4416"/>
    <cellStyle name="Comma 6 11 2 3" xfId="4417"/>
    <cellStyle name="Comma 6 11 2 4" xfId="4418"/>
    <cellStyle name="Comma 6 11 3" xfId="4419"/>
    <cellStyle name="Comma 6 11 3 2" xfId="4420"/>
    <cellStyle name="Comma 6 11 3 3" xfId="4421"/>
    <cellStyle name="Comma 6 11 4" xfId="4422"/>
    <cellStyle name="Comma 6 11 4 2" xfId="4423"/>
    <cellStyle name="Comma 6 11 5" xfId="4424"/>
    <cellStyle name="Comma 6 11 5 2" xfId="4425"/>
    <cellStyle name="Comma 6 11 6" xfId="4426"/>
    <cellStyle name="Comma 6 11 6 2" xfId="4427"/>
    <cellStyle name="Comma 6 11 7" xfId="4428"/>
    <cellStyle name="Comma 6 11 7 2" xfId="4429"/>
    <cellStyle name="Comma 6 11 8" xfId="4430"/>
    <cellStyle name="Comma 6 11 9" xfId="4431"/>
    <cellStyle name="Comma 6 12" xfId="4432"/>
    <cellStyle name="Comma 6 12 2" xfId="4433"/>
    <cellStyle name="Comma 6 12 2 2" xfId="4434"/>
    <cellStyle name="Comma 6 12 2 3" xfId="4435"/>
    <cellStyle name="Comma 6 12 2 4" xfId="4436"/>
    <cellStyle name="Comma 6 12 3" xfId="4437"/>
    <cellStyle name="Comma 6 12 3 2" xfId="4438"/>
    <cellStyle name="Comma 6 12 3 3" xfId="4439"/>
    <cellStyle name="Comma 6 12 4" xfId="4440"/>
    <cellStyle name="Comma 6 12 4 2" xfId="4441"/>
    <cellStyle name="Comma 6 12 5" xfId="4442"/>
    <cellStyle name="Comma 6 12 5 2" xfId="4443"/>
    <cellStyle name="Comma 6 12 6" xfId="4444"/>
    <cellStyle name="Comma 6 12 6 2" xfId="4445"/>
    <cellStyle name="Comma 6 12 7" xfId="4446"/>
    <cellStyle name="Comma 6 12 8" xfId="4447"/>
    <cellStyle name="Comma 6 13" xfId="4448"/>
    <cellStyle name="Comma 6 13 2" xfId="4449"/>
    <cellStyle name="Comma 6 13 2 2" xfId="4450"/>
    <cellStyle name="Comma 6 13 2 3" xfId="4451"/>
    <cellStyle name="Comma 6 13 2 4" xfId="4452"/>
    <cellStyle name="Comma 6 13 3" xfId="4453"/>
    <cellStyle name="Comma 6 13 3 2" xfId="4454"/>
    <cellStyle name="Comma 6 13 3 3" xfId="4455"/>
    <cellStyle name="Comma 6 13 4" xfId="4456"/>
    <cellStyle name="Comma 6 13 4 2" xfId="4457"/>
    <cellStyle name="Comma 6 13 5" xfId="4458"/>
    <cellStyle name="Comma 6 13 5 2" xfId="4459"/>
    <cellStyle name="Comma 6 13 6" xfId="4460"/>
    <cellStyle name="Comma 6 13 6 2" xfId="4461"/>
    <cellStyle name="Comma 6 13 7" xfId="4462"/>
    <cellStyle name="Comma 6 13 8" xfId="4463"/>
    <cellStyle name="Comma 6 14" xfId="4464"/>
    <cellStyle name="Comma 6 14 2" xfId="4465"/>
    <cellStyle name="Comma 6 14 2 2" xfId="4466"/>
    <cellStyle name="Comma 6 14 2 3" xfId="4467"/>
    <cellStyle name="Comma 6 14 2 4" xfId="4468"/>
    <cellStyle name="Comma 6 14 3" xfId="4469"/>
    <cellStyle name="Comma 6 14 3 2" xfId="4470"/>
    <cellStyle name="Comma 6 14 3 3" xfId="4471"/>
    <cellStyle name="Comma 6 14 4" xfId="4472"/>
    <cellStyle name="Comma 6 14 4 2" xfId="4473"/>
    <cellStyle name="Comma 6 14 5" xfId="4474"/>
    <cellStyle name="Comma 6 14 5 2" xfId="4475"/>
    <cellStyle name="Comma 6 14 6" xfId="4476"/>
    <cellStyle name="Comma 6 14 7" xfId="4477"/>
    <cellStyle name="Comma 6 15" xfId="4478"/>
    <cellStyle name="Comma 6 15 2" xfId="4479"/>
    <cellStyle name="Comma 6 15 2 2" xfId="4480"/>
    <cellStyle name="Comma 6 15 2 3" xfId="4481"/>
    <cellStyle name="Comma 6 15 2 4" xfId="4482"/>
    <cellStyle name="Comma 6 15 3" xfId="4483"/>
    <cellStyle name="Comma 6 15 3 2" xfId="4484"/>
    <cellStyle name="Comma 6 15 3 3" xfId="4485"/>
    <cellStyle name="Comma 6 15 4" xfId="4486"/>
    <cellStyle name="Comma 6 15 4 2" xfId="4487"/>
    <cellStyle name="Comma 6 15 5" xfId="4488"/>
    <cellStyle name="Comma 6 15 5 2" xfId="4489"/>
    <cellStyle name="Comma 6 15 6" xfId="4490"/>
    <cellStyle name="Comma 6 15 7" xfId="4491"/>
    <cellStyle name="Comma 6 16" xfId="4492"/>
    <cellStyle name="Comma 6 16 2" xfId="4493"/>
    <cellStyle name="Comma 6 16 2 2" xfId="4494"/>
    <cellStyle name="Comma 6 16 2 3" xfId="4495"/>
    <cellStyle name="Comma 6 16 2 4" xfId="4496"/>
    <cellStyle name="Comma 6 16 3" xfId="4497"/>
    <cellStyle name="Comma 6 16 3 2" xfId="4498"/>
    <cellStyle name="Comma 6 16 3 3" xfId="4499"/>
    <cellStyle name="Comma 6 16 4" xfId="4500"/>
    <cellStyle name="Comma 6 16 4 2" xfId="4501"/>
    <cellStyle name="Comma 6 16 5" xfId="4502"/>
    <cellStyle name="Comma 6 16 5 2" xfId="4503"/>
    <cellStyle name="Comma 6 16 6" xfId="4504"/>
    <cellStyle name="Comma 6 16 7" xfId="4505"/>
    <cellStyle name="Comma 6 17" xfId="4506"/>
    <cellStyle name="Comma 6 17 2" xfId="4507"/>
    <cellStyle name="Comma 6 17 2 2" xfId="4508"/>
    <cellStyle name="Comma 6 17 2 3" xfId="4509"/>
    <cellStyle name="Comma 6 17 2 4" xfId="4510"/>
    <cellStyle name="Comma 6 17 3" xfId="4511"/>
    <cellStyle name="Comma 6 17 3 2" xfId="4512"/>
    <cellStyle name="Comma 6 17 3 3" xfId="4513"/>
    <cellStyle name="Comma 6 17 4" xfId="4514"/>
    <cellStyle name="Comma 6 17 5" xfId="4515"/>
    <cellStyle name="Comma 6 18" xfId="4516"/>
    <cellStyle name="Comma 6 18 2" xfId="4517"/>
    <cellStyle name="Comma 6 18 2 2" xfId="4518"/>
    <cellStyle name="Comma 6 18 2 3" xfId="4519"/>
    <cellStyle name="Comma 6 18 2 4" xfId="4520"/>
    <cellStyle name="Comma 6 18 3" xfId="4521"/>
    <cellStyle name="Comma 6 18 3 2" xfId="4522"/>
    <cellStyle name="Comma 6 18 3 3" xfId="4523"/>
    <cellStyle name="Comma 6 18 4" xfId="4524"/>
    <cellStyle name="Comma 6 18 5" xfId="4525"/>
    <cellStyle name="Comma 6 19" xfId="4526"/>
    <cellStyle name="Comma 6 2" xfId="408"/>
    <cellStyle name="Comma 6 2 10" xfId="4527"/>
    <cellStyle name="Comma 6 2 10 2" xfId="4528"/>
    <cellStyle name="Comma 6 2 10 2 2" xfId="4529"/>
    <cellStyle name="Comma 6 2 10 2 3" xfId="4530"/>
    <cellStyle name="Comma 6 2 10 2 4" xfId="4531"/>
    <cellStyle name="Comma 6 2 10 3" xfId="4532"/>
    <cellStyle name="Comma 6 2 10 3 2" xfId="4533"/>
    <cellStyle name="Comma 6 2 10 3 3" xfId="4534"/>
    <cellStyle name="Comma 6 2 10 4" xfId="4535"/>
    <cellStyle name="Comma 6 2 10 4 2" xfId="4536"/>
    <cellStyle name="Comma 6 2 10 5" xfId="4537"/>
    <cellStyle name="Comma 6 2 10 5 2" xfId="4538"/>
    <cellStyle name="Comma 6 2 10 6" xfId="4539"/>
    <cellStyle name="Comma 6 2 10 6 2" xfId="4540"/>
    <cellStyle name="Comma 6 2 10 7" xfId="4541"/>
    <cellStyle name="Comma 6 2 10 7 2" xfId="4542"/>
    <cellStyle name="Comma 6 2 10 8" xfId="4543"/>
    <cellStyle name="Comma 6 2 10 9" xfId="4544"/>
    <cellStyle name="Comma 6 2 11" xfId="4545"/>
    <cellStyle name="Comma 6 2 11 2" xfId="4546"/>
    <cellStyle name="Comma 6 2 11 2 2" xfId="4547"/>
    <cellStyle name="Comma 6 2 11 2 3" xfId="4548"/>
    <cellStyle name="Comma 6 2 11 2 4" xfId="4549"/>
    <cellStyle name="Comma 6 2 11 3" xfId="4550"/>
    <cellStyle name="Comma 6 2 11 3 2" xfId="4551"/>
    <cellStyle name="Comma 6 2 11 3 3" xfId="4552"/>
    <cellStyle name="Comma 6 2 11 4" xfId="4553"/>
    <cellStyle name="Comma 6 2 11 4 2" xfId="4554"/>
    <cellStyle name="Comma 6 2 11 5" xfId="4555"/>
    <cellStyle name="Comma 6 2 11 5 2" xfId="4556"/>
    <cellStyle name="Comma 6 2 11 6" xfId="4557"/>
    <cellStyle name="Comma 6 2 11 6 2" xfId="4558"/>
    <cellStyle name="Comma 6 2 11 7" xfId="4559"/>
    <cellStyle name="Comma 6 2 11 7 2" xfId="4560"/>
    <cellStyle name="Comma 6 2 11 8" xfId="4561"/>
    <cellStyle name="Comma 6 2 11 9" xfId="4562"/>
    <cellStyle name="Comma 6 2 12" xfId="4563"/>
    <cellStyle name="Comma 6 2 12 2" xfId="4564"/>
    <cellStyle name="Comma 6 2 12 2 2" xfId="4565"/>
    <cellStyle name="Comma 6 2 12 2 3" xfId="4566"/>
    <cellStyle name="Comma 6 2 12 2 4" xfId="4567"/>
    <cellStyle name="Comma 6 2 12 3" xfId="4568"/>
    <cellStyle name="Comma 6 2 12 3 2" xfId="4569"/>
    <cellStyle name="Comma 6 2 12 3 3" xfId="4570"/>
    <cellStyle name="Comma 6 2 12 4" xfId="4571"/>
    <cellStyle name="Comma 6 2 12 4 2" xfId="4572"/>
    <cellStyle name="Comma 6 2 12 5" xfId="4573"/>
    <cellStyle name="Comma 6 2 12 5 2" xfId="4574"/>
    <cellStyle name="Comma 6 2 12 6" xfId="4575"/>
    <cellStyle name="Comma 6 2 12 6 2" xfId="4576"/>
    <cellStyle name="Comma 6 2 12 7" xfId="4577"/>
    <cellStyle name="Comma 6 2 12 8" xfId="4578"/>
    <cellStyle name="Comma 6 2 13" xfId="4579"/>
    <cellStyle name="Comma 6 2 13 2" xfId="4580"/>
    <cellStyle name="Comma 6 2 13 2 2" xfId="4581"/>
    <cellStyle name="Comma 6 2 13 2 3" xfId="4582"/>
    <cellStyle name="Comma 6 2 13 2 4" xfId="4583"/>
    <cellStyle name="Comma 6 2 13 3" xfId="4584"/>
    <cellStyle name="Comma 6 2 13 3 2" xfId="4585"/>
    <cellStyle name="Comma 6 2 13 3 3" xfId="4586"/>
    <cellStyle name="Comma 6 2 13 4" xfId="4587"/>
    <cellStyle name="Comma 6 2 13 4 2" xfId="4588"/>
    <cellStyle name="Comma 6 2 13 5" xfId="4589"/>
    <cellStyle name="Comma 6 2 13 5 2" xfId="4590"/>
    <cellStyle name="Comma 6 2 13 6" xfId="4591"/>
    <cellStyle name="Comma 6 2 13 6 2" xfId="4592"/>
    <cellStyle name="Comma 6 2 13 7" xfId="4593"/>
    <cellStyle name="Comma 6 2 13 8" xfId="4594"/>
    <cellStyle name="Comma 6 2 14" xfId="4595"/>
    <cellStyle name="Comma 6 2 14 2" xfId="4596"/>
    <cellStyle name="Comma 6 2 14 2 2" xfId="4597"/>
    <cellStyle name="Comma 6 2 14 2 3" xfId="4598"/>
    <cellStyle name="Comma 6 2 14 2 4" xfId="4599"/>
    <cellStyle name="Comma 6 2 14 3" xfId="4600"/>
    <cellStyle name="Comma 6 2 14 3 2" xfId="4601"/>
    <cellStyle name="Comma 6 2 14 3 3" xfId="4602"/>
    <cellStyle name="Comma 6 2 14 4" xfId="4603"/>
    <cellStyle name="Comma 6 2 14 4 2" xfId="4604"/>
    <cellStyle name="Comma 6 2 14 5" xfId="4605"/>
    <cellStyle name="Comma 6 2 14 5 2" xfId="4606"/>
    <cellStyle name="Comma 6 2 14 6" xfId="4607"/>
    <cellStyle name="Comma 6 2 14 7" xfId="4608"/>
    <cellStyle name="Comma 6 2 15" xfId="4609"/>
    <cellStyle name="Comma 6 2 15 2" xfId="4610"/>
    <cellStyle name="Comma 6 2 15 2 2" xfId="4611"/>
    <cellStyle name="Comma 6 2 15 2 3" xfId="4612"/>
    <cellStyle name="Comma 6 2 15 2 4" xfId="4613"/>
    <cellStyle name="Comma 6 2 15 3" xfId="4614"/>
    <cellStyle name="Comma 6 2 15 3 2" xfId="4615"/>
    <cellStyle name="Comma 6 2 15 3 3" xfId="4616"/>
    <cellStyle name="Comma 6 2 15 4" xfId="4617"/>
    <cellStyle name="Comma 6 2 15 4 2" xfId="4618"/>
    <cellStyle name="Comma 6 2 15 5" xfId="4619"/>
    <cellStyle name="Comma 6 2 15 6" xfId="4620"/>
    <cellStyle name="Comma 6 2 16" xfId="4621"/>
    <cellStyle name="Comma 6 2 16 2" xfId="4622"/>
    <cellStyle name="Comma 6 2 16 2 2" xfId="4623"/>
    <cellStyle name="Comma 6 2 16 2 3" xfId="4624"/>
    <cellStyle name="Comma 6 2 16 2 4" xfId="4625"/>
    <cellStyle name="Comma 6 2 16 3" xfId="4626"/>
    <cellStyle name="Comma 6 2 16 3 2" xfId="4627"/>
    <cellStyle name="Comma 6 2 16 3 3" xfId="4628"/>
    <cellStyle name="Comma 6 2 16 4" xfId="4629"/>
    <cellStyle name="Comma 6 2 16 4 2" xfId="4630"/>
    <cellStyle name="Comma 6 2 16 5" xfId="4631"/>
    <cellStyle name="Comma 6 2 16 6" xfId="4632"/>
    <cellStyle name="Comma 6 2 17" xfId="4633"/>
    <cellStyle name="Comma 6 2 17 2" xfId="4634"/>
    <cellStyle name="Comma 6 2 17 2 2" xfId="4635"/>
    <cellStyle name="Comma 6 2 17 2 3" xfId="4636"/>
    <cellStyle name="Comma 6 2 17 2 4" xfId="4637"/>
    <cellStyle name="Comma 6 2 17 3" xfId="4638"/>
    <cellStyle name="Comma 6 2 17 3 2" xfId="4639"/>
    <cellStyle name="Comma 6 2 17 4" xfId="4640"/>
    <cellStyle name="Comma 6 2 18" xfId="4641"/>
    <cellStyle name="Comma 6 2 18 2" xfId="4642"/>
    <cellStyle name="Comma 6 2 18 2 2" xfId="4643"/>
    <cellStyle name="Comma 6 2 18 2 3" xfId="4644"/>
    <cellStyle name="Comma 6 2 18 3" xfId="4645"/>
    <cellStyle name="Comma 6 2 18 3 2" xfId="4646"/>
    <cellStyle name="Comma 6 2 18 4" xfId="4647"/>
    <cellStyle name="Comma 6 2 19" xfId="4648"/>
    <cellStyle name="Comma 6 2 19 2" xfId="4649"/>
    <cellStyle name="Comma 6 2 19 3" xfId="4650"/>
    <cellStyle name="Comma 6 2 19 4" xfId="4651"/>
    <cellStyle name="Comma 6 2 2" xfId="4652"/>
    <cellStyle name="Comma 6 2 2 10" xfId="4653"/>
    <cellStyle name="Comma 6 2 2 10 2" xfId="4654"/>
    <cellStyle name="Comma 6 2 2 10 2 2" xfId="4655"/>
    <cellStyle name="Comma 6 2 2 10 2 3" xfId="4656"/>
    <cellStyle name="Comma 6 2 2 10 2 4" xfId="4657"/>
    <cellStyle name="Comma 6 2 2 10 3" xfId="4658"/>
    <cellStyle name="Comma 6 2 2 10 3 2" xfId="4659"/>
    <cellStyle name="Comma 6 2 2 10 3 3" xfId="4660"/>
    <cellStyle name="Comma 6 2 2 10 4" xfId="4661"/>
    <cellStyle name="Comma 6 2 2 10 4 2" xfId="4662"/>
    <cellStyle name="Comma 6 2 2 10 5" xfId="4663"/>
    <cellStyle name="Comma 6 2 2 10 6" xfId="4664"/>
    <cellStyle name="Comma 6 2 2 11" xfId="4665"/>
    <cellStyle name="Comma 6 2 2 11 2" xfId="4666"/>
    <cellStyle name="Comma 6 2 2 11 2 2" xfId="4667"/>
    <cellStyle name="Comma 6 2 2 11 2 3" xfId="4668"/>
    <cellStyle name="Comma 6 2 2 11 2 4" xfId="4669"/>
    <cellStyle name="Comma 6 2 2 11 3" xfId="4670"/>
    <cellStyle name="Comma 6 2 2 11 3 2" xfId="4671"/>
    <cellStyle name="Comma 6 2 2 11 3 3" xfId="4672"/>
    <cellStyle name="Comma 6 2 2 11 4" xfId="4673"/>
    <cellStyle name="Comma 6 2 2 11 4 2" xfId="4674"/>
    <cellStyle name="Comma 6 2 2 11 5" xfId="4675"/>
    <cellStyle name="Comma 6 2 2 11 6" xfId="4676"/>
    <cellStyle name="Comma 6 2 2 12" xfId="4677"/>
    <cellStyle name="Comma 6 2 2 12 2" xfId="4678"/>
    <cellStyle name="Comma 6 2 2 12 2 2" xfId="4679"/>
    <cellStyle name="Comma 6 2 2 12 2 3" xfId="4680"/>
    <cellStyle name="Comma 6 2 2 12 2 4" xfId="4681"/>
    <cellStyle name="Comma 6 2 2 12 3" xfId="4682"/>
    <cellStyle name="Comma 6 2 2 12 3 2" xfId="4683"/>
    <cellStyle name="Comma 6 2 2 12 4" xfId="4684"/>
    <cellStyle name="Comma 6 2 2 13" xfId="4685"/>
    <cellStyle name="Comma 6 2 2 13 2" xfId="4686"/>
    <cellStyle name="Comma 6 2 2 13 2 2" xfId="4687"/>
    <cellStyle name="Comma 6 2 2 13 2 3" xfId="4688"/>
    <cellStyle name="Comma 6 2 2 13 3" xfId="4689"/>
    <cellStyle name="Comma 6 2 2 13 3 2" xfId="4690"/>
    <cellStyle name="Comma 6 2 2 13 4" xfId="4691"/>
    <cellStyle name="Comma 6 2 2 14" xfId="4692"/>
    <cellStyle name="Comma 6 2 2 14 2" xfId="4693"/>
    <cellStyle name="Comma 6 2 2 14 3" xfId="4694"/>
    <cellStyle name="Comma 6 2 2 14 4" xfId="4695"/>
    <cellStyle name="Comma 6 2 2 15" xfId="4696"/>
    <cellStyle name="Comma 6 2 2 15 2" xfId="4697"/>
    <cellStyle name="Comma 6 2 2 16" xfId="4698"/>
    <cellStyle name="Comma 6 2 2 2" xfId="4699"/>
    <cellStyle name="Comma 6 2 2 2 10" xfId="4700"/>
    <cellStyle name="Comma 6 2 2 2 10 2" xfId="4701"/>
    <cellStyle name="Comma 6 2 2 2 11" xfId="4702"/>
    <cellStyle name="Comma 6 2 2 2 11 2" xfId="4703"/>
    <cellStyle name="Comma 6 2 2 2 12" xfId="4704"/>
    <cellStyle name="Comma 6 2 2 2 13" xfId="4705"/>
    <cellStyle name="Comma 6 2 2 2 2" xfId="4706"/>
    <cellStyle name="Comma 6 2 2 2 2 10" xfId="4707"/>
    <cellStyle name="Comma 6 2 2 2 2 2" xfId="4708"/>
    <cellStyle name="Comma 6 2 2 2 2 2 2" xfId="4709"/>
    <cellStyle name="Comma 6 2 2 2 2 2 3" xfId="4710"/>
    <cellStyle name="Comma 6 2 2 2 2 2 4" xfId="4711"/>
    <cellStyle name="Comma 6 2 2 2 2 3" xfId="4712"/>
    <cellStyle name="Comma 6 2 2 2 2 3 2" xfId="4713"/>
    <cellStyle name="Comma 6 2 2 2 2 3 3" xfId="4714"/>
    <cellStyle name="Comma 6 2 2 2 2 4" xfId="4715"/>
    <cellStyle name="Comma 6 2 2 2 2 4 2" xfId="4716"/>
    <cellStyle name="Comma 6 2 2 2 2 5" xfId="4717"/>
    <cellStyle name="Comma 6 2 2 2 2 5 2" xfId="4718"/>
    <cellStyle name="Comma 6 2 2 2 2 6" xfId="4719"/>
    <cellStyle name="Comma 6 2 2 2 2 6 2" xfId="4720"/>
    <cellStyle name="Comma 6 2 2 2 2 7" xfId="4721"/>
    <cellStyle name="Comma 6 2 2 2 2 7 2" xfId="4722"/>
    <cellStyle name="Comma 6 2 2 2 2 8" xfId="4723"/>
    <cellStyle name="Comma 6 2 2 2 2 8 2" xfId="4724"/>
    <cellStyle name="Comma 6 2 2 2 2 9" xfId="4725"/>
    <cellStyle name="Comma 6 2 2 2 3" xfId="4726"/>
    <cellStyle name="Comma 6 2 2 2 3 10" xfId="4727"/>
    <cellStyle name="Comma 6 2 2 2 3 2" xfId="4728"/>
    <cellStyle name="Comma 6 2 2 2 3 2 2" xfId="4729"/>
    <cellStyle name="Comma 6 2 2 2 3 2 3" xfId="4730"/>
    <cellStyle name="Comma 6 2 2 2 3 2 4" xfId="4731"/>
    <cellStyle name="Comma 6 2 2 2 3 3" xfId="4732"/>
    <cellStyle name="Comma 6 2 2 2 3 3 2" xfId="4733"/>
    <cellStyle name="Comma 6 2 2 2 3 3 3" xfId="4734"/>
    <cellStyle name="Comma 6 2 2 2 3 4" xfId="4735"/>
    <cellStyle name="Comma 6 2 2 2 3 4 2" xfId="4736"/>
    <cellStyle name="Comma 6 2 2 2 3 5" xfId="4737"/>
    <cellStyle name="Comma 6 2 2 2 3 5 2" xfId="4738"/>
    <cellStyle name="Comma 6 2 2 2 3 6" xfId="4739"/>
    <cellStyle name="Comma 6 2 2 2 3 6 2" xfId="4740"/>
    <cellStyle name="Comma 6 2 2 2 3 7" xfId="4741"/>
    <cellStyle name="Comma 6 2 2 2 3 7 2" xfId="4742"/>
    <cellStyle name="Comma 6 2 2 2 3 8" xfId="4743"/>
    <cellStyle name="Comma 6 2 2 2 3 8 2" xfId="4744"/>
    <cellStyle name="Comma 6 2 2 2 3 9" xfId="4745"/>
    <cellStyle name="Comma 6 2 2 2 4" xfId="4746"/>
    <cellStyle name="Comma 6 2 2 2 4 2" xfId="4747"/>
    <cellStyle name="Comma 6 2 2 2 4 2 2" xfId="4748"/>
    <cellStyle name="Comma 6 2 2 2 4 2 3" xfId="4749"/>
    <cellStyle name="Comma 6 2 2 2 4 2 4" xfId="4750"/>
    <cellStyle name="Comma 6 2 2 2 4 3" xfId="4751"/>
    <cellStyle name="Comma 6 2 2 2 4 3 2" xfId="4752"/>
    <cellStyle name="Comma 6 2 2 2 4 3 3" xfId="4753"/>
    <cellStyle name="Comma 6 2 2 2 4 4" xfId="4754"/>
    <cellStyle name="Comma 6 2 2 2 4 4 2" xfId="4755"/>
    <cellStyle name="Comma 6 2 2 2 4 5" xfId="4756"/>
    <cellStyle name="Comma 6 2 2 2 4 5 2" xfId="4757"/>
    <cellStyle name="Comma 6 2 2 2 4 6" xfId="4758"/>
    <cellStyle name="Comma 6 2 2 2 4 6 2" xfId="4759"/>
    <cellStyle name="Comma 6 2 2 2 4 7" xfId="4760"/>
    <cellStyle name="Comma 6 2 2 2 4 7 2" xfId="4761"/>
    <cellStyle name="Comma 6 2 2 2 4 8" xfId="4762"/>
    <cellStyle name="Comma 6 2 2 2 4 9" xfId="4763"/>
    <cellStyle name="Comma 6 2 2 2 5" xfId="4764"/>
    <cellStyle name="Comma 6 2 2 2 5 2" xfId="4765"/>
    <cellStyle name="Comma 6 2 2 2 5 2 2" xfId="4766"/>
    <cellStyle name="Comma 6 2 2 2 5 2 3" xfId="4767"/>
    <cellStyle name="Comma 6 2 2 2 5 2 4" xfId="4768"/>
    <cellStyle name="Comma 6 2 2 2 5 3" xfId="4769"/>
    <cellStyle name="Comma 6 2 2 2 5 3 2" xfId="4770"/>
    <cellStyle name="Comma 6 2 2 2 5 3 3" xfId="4771"/>
    <cellStyle name="Comma 6 2 2 2 5 4" xfId="4772"/>
    <cellStyle name="Comma 6 2 2 2 5 4 2" xfId="4773"/>
    <cellStyle name="Comma 6 2 2 2 5 5" xfId="4774"/>
    <cellStyle name="Comma 6 2 2 2 5 5 2" xfId="4775"/>
    <cellStyle name="Comma 6 2 2 2 5 6" xfId="4776"/>
    <cellStyle name="Comma 6 2 2 2 5 6 2" xfId="4777"/>
    <cellStyle name="Comma 6 2 2 2 5 7" xfId="4778"/>
    <cellStyle name="Comma 6 2 2 2 5 7 2" xfId="4779"/>
    <cellStyle name="Comma 6 2 2 2 5 8" xfId="4780"/>
    <cellStyle name="Comma 6 2 2 2 5 9" xfId="4781"/>
    <cellStyle name="Comma 6 2 2 2 6" xfId="4782"/>
    <cellStyle name="Comma 6 2 2 2 6 2" xfId="4783"/>
    <cellStyle name="Comma 6 2 2 2 6 3" xfId="4784"/>
    <cellStyle name="Comma 6 2 2 2 6 4" xfId="4785"/>
    <cellStyle name="Comma 6 2 2 2 7" xfId="4786"/>
    <cellStyle name="Comma 6 2 2 2 7 2" xfId="4787"/>
    <cellStyle name="Comma 6 2 2 2 7 3" xfId="4788"/>
    <cellStyle name="Comma 6 2 2 2 8" xfId="4789"/>
    <cellStyle name="Comma 6 2 2 2 8 2" xfId="4790"/>
    <cellStyle name="Comma 6 2 2 2 9" xfId="4791"/>
    <cellStyle name="Comma 6 2 2 2 9 2" xfId="4792"/>
    <cellStyle name="Comma 6 2 2 3" xfId="4793"/>
    <cellStyle name="Comma 6 2 2 3 10" xfId="4794"/>
    <cellStyle name="Comma 6 2 2 3 10 2" xfId="4795"/>
    <cellStyle name="Comma 6 2 2 3 11" xfId="4796"/>
    <cellStyle name="Comma 6 2 2 3 11 2" xfId="4797"/>
    <cellStyle name="Comma 6 2 2 3 12" xfId="4798"/>
    <cellStyle name="Comma 6 2 2 3 13" xfId="4799"/>
    <cellStyle name="Comma 6 2 2 3 2" xfId="4800"/>
    <cellStyle name="Comma 6 2 2 3 2 10" xfId="4801"/>
    <cellStyle name="Comma 6 2 2 3 2 2" xfId="4802"/>
    <cellStyle name="Comma 6 2 2 3 2 2 2" xfId="4803"/>
    <cellStyle name="Comma 6 2 2 3 2 2 3" xfId="4804"/>
    <cellStyle name="Comma 6 2 2 3 2 2 4" xfId="4805"/>
    <cellStyle name="Comma 6 2 2 3 2 3" xfId="4806"/>
    <cellStyle name="Comma 6 2 2 3 2 3 2" xfId="4807"/>
    <cellStyle name="Comma 6 2 2 3 2 3 3" xfId="4808"/>
    <cellStyle name="Comma 6 2 2 3 2 4" xfId="4809"/>
    <cellStyle name="Comma 6 2 2 3 2 4 2" xfId="4810"/>
    <cellStyle name="Comma 6 2 2 3 2 5" xfId="4811"/>
    <cellStyle name="Comma 6 2 2 3 2 5 2" xfId="4812"/>
    <cellStyle name="Comma 6 2 2 3 2 6" xfId="4813"/>
    <cellStyle name="Comma 6 2 2 3 2 6 2" xfId="4814"/>
    <cellStyle name="Comma 6 2 2 3 2 7" xfId="4815"/>
    <cellStyle name="Comma 6 2 2 3 2 7 2" xfId="4816"/>
    <cellStyle name="Comma 6 2 2 3 2 8" xfId="4817"/>
    <cellStyle name="Comma 6 2 2 3 2 8 2" xfId="4818"/>
    <cellStyle name="Comma 6 2 2 3 2 9" xfId="4819"/>
    <cellStyle name="Comma 6 2 2 3 3" xfId="4820"/>
    <cellStyle name="Comma 6 2 2 3 3 2" xfId="4821"/>
    <cellStyle name="Comma 6 2 2 3 3 2 2" xfId="4822"/>
    <cellStyle name="Comma 6 2 2 3 3 2 3" xfId="4823"/>
    <cellStyle name="Comma 6 2 2 3 3 2 4" xfId="4824"/>
    <cellStyle name="Comma 6 2 2 3 3 3" xfId="4825"/>
    <cellStyle name="Comma 6 2 2 3 3 3 2" xfId="4826"/>
    <cellStyle name="Comma 6 2 2 3 3 3 3" xfId="4827"/>
    <cellStyle name="Comma 6 2 2 3 3 4" xfId="4828"/>
    <cellStyle name="Comma 6 2 2 3 3 4 2" xfId="4829"/>
    <cellStyle name="Comma 6 2 2 3 3 5" xfId="4830"/>
    <cellStyle name="Comma 6 2 2 3 3 5 2" xfId="4831"/>
    <cellStyle name="Comma 6 2 2 3 3 6" xfId="4832"/>
    <cellStyle name="Comma 6 2 2 3 3 6 2" xfId="4833"/>
    <cellStyle name="Comma 6 2 2 3 3 7" xfId="4834"/>
    <cellStyle name="Comma 6 2 2 3 3 7 2" xfId="4835"/>
    <cellStyle name="Comma 6 2 2 3 3 8" xfId="4836"/>
    <cellStyle name="Comma 6 2 2 3 3 9" xfId="4837"/>
    <cellStyle name="Comma 6 2 2 3 4" xfId="4838"/>
    <cellStyle name="Comma 6 2 2 3 4 2" xfId="4839"/>
    <cellStyle name="Comma 6 2 2 3 4 2 2" xfId="4840"/>
    <cellStyle name="Comma 6 2 2 3 4 2 3" xfId="4841"/>
    <cellStyle name="Comma 6 2 2 3 4 2 4" xfId="4842"/>
    <cellStyle name="Comma 6 2 2 3 4 3" xfId="4843"/>
    <cellStyle name="Comma 6 2 2 3 4 3 2" xfId="4844"/>
    <cellStyle name="Comma 6 2 2 3 4 3 3" xfId="4845"/>
    <cellStyle name="Comma 6 2 2 3 4 4" xfId="4846"/>
    <cellStyle name="Comma 6 2 2 3 4 4 2" xfId="4847"/>
    <cellStyle name="Comma 6 2 2 3 4 5" xfId="4848"/>
    <cellStyle name="Comma 6 2 2 3 4 5 2" xfId="4849"/>
    <cellStyle name="Comma 6 2 2 3 4 6" xfId="4850"/>
    <cellStyle name="Comma 6 2 2 3 4 6 2" xfId="4851"/>
    <cellStyle name="Comma 6 2 2 3 4 7" xfId="4852"/>
    <cellStyle name="Comma 6 2 2 3 4 7 2" xfId="4853"/>
    <cellStyle name="Comma 6 2 2 3 4 8" xfId="4854"/>
    <cellStyle name="Comma 6 2 2 3 4 9" xfId="4855"/>
    <cellStyle name="Comma 6 2 2 3 5" xfId="4856"/>
    <cellStyle name="Comma 6 2 2 3 5 2" xfId="4857"/>
    <cellStyle name="Comma 6 2 2 3 5 2 2" xfId="4858"/>
    <cellStyle name="Comma 6 2 2 3 5 2 3" xfId="4859"/>
    <cellStyle name="Comma 6 2 2 3 5 2 4" xfId="4860"/>
    <cellStyle name="Comma 6 2 2 3 5 3" xfId="4861"/>
    <cellStyle name="Comma 6 2 2 3 5 3 2" xfId="4862"/>
    <cellStyle name="Comma 6 2 2 3 5 3 3" xfId="4863"/>
    <cellStyle name="Comma 6 2 2 3 5 4" xfId="4864"/>
    <cellStyle name="Comma 6 2 2 3 5 4 2" xfId="4865"/>
    <cellStyle name="Comma 6 2 2 3 5 5" xfId="4866"/>
    <cellStyle name="Comma 6 2 2 3 5 5 2" xfId="4867"/>
    <cellStyle name="Comma 6 2 2 3 5 6" xfId="4868"/>
    <cellStyle name="Comma 6 2 2 3 5 6 2" xfId="4869"/>
    <cellStyle name="Comma 6 2 2 3 5 7" xfId="4870"/>
    <cellStyle name="Comma 6 2 2 3 5 7 2" xfId="4871"/>
    <cellStyle name="Comma 6 2 2 3 5 8" xfId="4872"/>
    <cellStyle name="Comma 6 2 2 3 5 9" xfId="4873"/>
    <cellStyle name="Comma 6 2 2 3 6" xfId="4874"/>
    <cellStyle name="Comma 6 2 2 3 6 2" xfId="4875"/>
    <cellStyle name="Comma 6 2 2 3 6 3" xfId="4876"/>
    <cellStyle name="Comma 6 2 2 3 6 4" xfId="4877"/>
    <cellStyle name="Comma 6 2 2 3 7" xfId="4878"/>
    <cellStyle name="Comma 6 2 2 3 7 2" xfId="4879"/>
    <cellStyle name="Comma 6 2 2 3 7 3" xfId="4880"/>
    <cellStyle name="Comma 6 2 2 3 8" xfId="4881"/>
    <cellStyle name="Comma 6 2 2 3 8 2" xfId="4882"/>
    <cellStyle name="Comma 6 2 2 3 9" xfId="4883"/>
    <cellStyle name="Comma 6 2 2 3 9 2" xfId="4884"/>
    <cellStyle name="Comma 6 2 2 4" xfId="4885"/>
    <cellStyle name="Comma 6 2 2 4 10" xfId="4886"/>
    <cellStyle name="Comma 6 2 2 4 2" xfId="4887"/>
    <cellStyle name="Comma 6 2 2 4 2 2" xfId="4888"/>
    <cellStyle name="Comma 6 2 2 4 2 3" xfId="4889"/>
    <cellStyle name="Comma 6 2 2 4 2 4" xfId="4890"/>
    <cellStyle name="Comma 6 2 2 4 3" xfId="4891"/>
    <cellStyle name="Comma 6 2 2 4 3 2" xfId="4892"/>
    <cellStyle name="Comma 6 2 2 4 3 3" xfId="4893"/>
    <cellStyle name="Comma 6 2 2 4 4" xfId="4894"/>
    <cellStyle name="Comma 6 2 2 4 4 2" xfId="4895"/>
    <cellStyle name="Comma 6 2 2 4 5" xfId="4896"/>
    <cellStyle name="Comma 6 2 2 4 5 2" xfId="4897"/>
    <cellStyle name="Comma 6 2 2 4 6" xfId="4898"/>
    <cellStyle name="Comma 6 2 2 4 6 2" xfId="4899"/>
    <cellStyle name="Comma 6 2 2 4 7" xfId="4900"/>
    <cellStyle name="Comma 6 2 2 4 7 2" xfId="4901"/>
    <cellStyle name="Comma 6 2 2 4 8" xfId="4902"/>
    <cellStyle name="Comma 6 2 2 4 8 2" xfId="4903"/>
    <cellStyle name="Comma 6 2 2 4 9" xfId="4904"/>
    <cellStyle name="Comma 6 2 2 5" xfId="4905"/>
    <cellStyle name="Comma 6 2 2 5 10" xfId="4906"/>
    <cellStyle name="Comma 6 2 2 5 2" xfId="4907"/>
    <cellStyle name="Comma 6 2 2 5 2 2" xfId="4908"/>
    <cellStyle name="Comma 6 2 2 5 2 3" xfId="4909"/>
    <cellStyle name="Comma 6 2 2 5 2 4" xfId="4910"/>
    <cellStyle name="Comma 6 2 2 5 3" xfId="4911"/>
    <cellStyle name="Comma 6 2 2 5 3 2" xfId="4912"/>
    <cellStyle name="Comma 6 2 2 5 3 3" xfId="4913"/>
    <cellStyle name="Comma 6 2 2 5 4" xfId="4914"/>
    <cellStyle name="Comma 6 2 2 5 4 2" xfId="4915"/>
    <cellStyle name="Comma 6 2 2 5 5" xfId="4916"/>
    <cellStyle name="Comma 6 2 2 5 5 2" xfId="4917"/>
    <cellStyle name="Comma 6 2 2 5 6" xfId="4918"/>
    <cellStyle name="Comma 6 2 2 5 6 2" xfId="4919"/>
    <cellStyle name="Comma 6 2 2 5 7" xfId="4920"/>
    <cellStyle name="Comma 6 2 2 5 7 2" xfId="4921"/>
    <cellStyle name="Comma 6 2 2 5 8" xfId="4922"/>
    <cellStyle name="Comma 6 2 2 5 8 2" xfId="4923"/>
    <cellStyle name="Comma 6 2 2 5 9" xfId="4924"/>
    <cellStyle name="Comma 6 2 2 6" xfId="4925"/>
    <cellStyle name="Comma 6 2 2 6 2" xfId="4926"/>
    <cellStyle name="Comma 6 2 2 6 2 2" xfId="4927"/>
    <cellStyle name="Comma 6 2 2 6 2 3" xfId="4928"/>
    <cellStyle name="Comma 6 2 2 6 2 4" xfId="4929"/>
    <cellStyle name="Comma 6 2 2 6 3" xfId="4930"/>
    <cellStyle name="Comma 6 2 2 6 3 2" xfId="4931"/>
    <cellStyle name="Comma 6 2 2 6 3 3" xfId="4932"/>
    <cellStyle name="Comma 6 2 2 6 4" xfId="4933"/>
    <cellStyle name="Comma 6 2 2 6 4 2" xfId="4934"/>
    <cellStyle name="Comma 6 2 2 6 5" xfId="4935"/>
    <cellStyle name="Comma 6 2 2 6 5 2" xfId="4936"/>
    <cellStyle name="Comma 6 2 2 6 6" xfId="4937"/>
    <cellStyle name="Comma 6 2 2 6 6 2" xfId="4938"/>
    <cellStyle name="Comma 6 2 2 6 7" xfId="4939"/>
    <cellStyle name="Comma 6 2 2 6 7 2" xfId="4940"/>
    <cellStyle name="Comma 6 2 2 6 8" xfId="4941"/>
    <cellStyle name="Comma 6 2 2 6 9" xfId="4942"/>
    <cellStyle name="Comma 6 2 2 7" xfId="4943"/>
    <cellStyle name="Comma 6 2 2 7 2" xfId="4944"/>
    <cellStyle name="Comma 6 2 2 7 2 2" xfId="4945"/>
    <cellStyle name="Comma 6 2 2 7 2 3" xfId="4946"/>
    <cellStyle name="Comma 6 2 2 7 2 4" xfId="4947"/>
    <cellStyle name="Comma 6 2 2 7 3" xfId="4948"/>
    <cellStyle name="Comma 6 2 2 7 3 2" xfId="4949"/>
    <cellStyle name="Comma 6 2 2 7 3 3" xfId="4950"/>
    <cellStyle name="Comma 6 2 2 7 4" xfId="4951"/>
    <cellStyle name="Comma 6 2 2 7 4 2" xfId="4952"/>
    <cellStyle name="Comma 6 2 2 7 5" xfId="4953"/>
    <cellStyle name="Comma 6 2 2 7 5 2" xfId="4954"/>
    <cellStyle name="Comma 6 2 2 7 6" xfId="4955"/>
    <cellStyle name="Comma 6 2 2 7 6 2" xfId="4956"/>
    <cellStyle name="Comma 6 2 2 7 7" xfId="4957"/>
    <cellStyle name="Comma 6 2 2 7 7 2" xfId="4958"/>
    <cellStyle name="Comma 6 2 2 7 8" xfId="4959"/>
    <cellStyle name="Comma 6 2 2 7 9" xfId="4960"/>
    <cellStyle name="Comma 6 2 2 8" xfId="4961"/>
    <cellStyle name="Comma 6 2 2 8 2" xfId="4962"/>
    <cellStyle name="Comma 6 2 2 8 2 2" xfId="4963"/>
    <cellStyle name="Comma 6 2 2 8 2 3" xfId="4964"/>
    <cellStyle name="Comma 6 2 2 8 2 4" xfId="4965"/>
    <cellStyle name="Comma 6 2 2 8 3" xfId="4966"/>
    <cellStyle name="Comma 6 2 2 8 3 2" xfId="4967"/>
    <cellStyle name="Comma 6 2 2 8 3 3" xfId="4968"/>
    <cellStyle name="Comma 6 2 2 8 4" xfId="4969"/>
    <cellStyle name="Comma 6 2 2 8 4 2" xfId="4970"/>
    <cellStyle name="Comma 6 2 2 8 5" xfId="4971"/>
    <cellStyle name="Comma 6 2 2 8 5 2" xfId="4972"/>
    <cellStyle name="Comma 6 2 2 8 6" xfId="4973"/>
    <cellStyle name="Comma 6 2 2 8 6 2" xfId="4974"/>
    <cellStyle name="Comma 6 2 2 8 7" xfId="4975"/>
    <cellStyle name="Comma 6 2 2 8 8" xfId="4976"/>
    <cellStyle name="Comma 6 2 2 9" xfId="4977"/>
    <cellStyle name="Comma 6 2 2 9 2" xfId="4978"/>
    <cellStyle name="Comma 6 2 2 9 2 2" xfId="4979"/>
    <cellStyle name="Comma 6 2 2 9 2 3" xfId="4980"/>
    <cellStyle name="Comma 6 2 2 9 2 4" xfId="4981"/>
    <cellStyle name="Comma 6 2 2 9 3" xfId="4982"/>
    <cellStyle name="Comma 6 2 2 9 3 2" xfId="4983"/>
    <cellStyle name="Comma 6 2 2 9 3 3" xfId="4984"/>
    <cellStyle name="Comma 6 2 2 9 4" xfId="4985"/>
    <cellStyle name="Comma 6 2 2 9 4 2" xfId="4986"/>
    <cellStyle name="Comma 6 2 2 9 5" xfId="4987"/>
    <cellStyle name="Comma 6 2 2 9 5 2" xfId="4988"/>
    <cellStyle name="Comma 6 2 2 9 6" xfId="4989"/>
    <cellStyle name="Comma 6 2 2 9 7" xfId="4990"/>
    <cellStyle name="Comma 6 2 20" xfId="4991"/>
    <cellStyle name="Comma 6 2 20 2" xfId="4992"/>
    <cellStyle name="Comma 6 2 21" xfId="4993"/>
    <cellStyle name="Comma 6 2 3" xfId="4994"/>
    <cellStyle name="Comma 6 2 3 10" xfId="4995"/>
    <cellStyle name="Comma 6 2 3 10 2" xfId="4996"/>
    <cellStyle name="Comma 6 2 3 11" xfId="4997"/>
    <cellStyle name="Comma 6 2 3 11 2" xfId="4998"/>
    <cellStyle name="Comma 6 2 3 12" xfId="4999"/>
    <cellStyle name="Comma 6 2 3 13" xfId="5000"/>
    <cellStyle name="Comma 6 2 3 2" xfId="5001"/>
    <cellStyle name="Comma 6 2 3 2 10" xfId="5002"/>
    <cellStyle name="Comma 6 2 3 2 2" xfId="5003"/>
    <cellStyle name="Comma 6 2 3 2 2 2" xfId="5004"/>
    <cellStyle name="Comma 6 2 3 2 2 3" xfId="5005"/>
    <cellStyle name="Comma 6 2 3 2 2 4" xfId="5006"/>
    <cellStyle name="Comma 6 2 3 2 3" xfId="5007"/>
    <cellStyle name="Comma 6 2 3 2 3 2" xfId="5008"/>
    <cellStyle name="Comma 6 2 3 2 3 3" xfId="5009"/>
    <cellStyle name="Comma 6 2 3 2 4" xfId="5010"/>
    <cellStyle name="Comma 6 2 3 2 4 2" xfId="5011"/>
    <cellStyle name="Comma 6 2 3 2 5" xfId="5012"/>
    <cellStyle name="Comma 6 2 3 2 5 2" xfId="5013"/>
    <cellStyle name="Comma 6 2 3 2 6" xfId="5014"/>
    <cellStyle name="Comma 6 2 3 2 6 2" xfId="5015"/>
    <cellStyle name="Comma 6 2 3 2 7" xfId="5016"/>
    <cellStyle name="Comma 6 2 3 2 7 2" xfId="5017"/>
    <cellStyle name="Comma 6 2 3 2 8" xfId="5018"/>
    <cellStyle name="Comma 6 2 3 2 8 2" xfId="5019"/>
    <cellStyle name="Comma 6 2 3 2 9" xfId="5020"/>
    <cellStyle name="Comma 6 2 3 3" xfId="5021"/>
    <cellStyle name="Comma 6 2 3 3 10" xfId="5022"/>
    <cellStyle name="Comma 6 2 3 3 2" xfId="5023"/>
    <cellStyle name="Comma 6 2 3 3 2 2" xfId="5024"/>
    <cellStyle name="Comma 6 2 3 3 2 3" xfId="5025"/>
    <cellStyle name="Comma 6 2 3 3 2 4" xfId="5026"/>
    <cellStyle name="Comma 6 2 3 3 3" xfId="5027"/>
    <cellStyle name="Comma 6 2 3 3 3 2" xfId="5028"/>
    <cellStyle name="Comma 6 2 3 3 3 3" xfId="5029"/>
    <cellStyle name="Comma 6 2 3 3 4" xfId="5030"/>
    <cellStyle name="Comma 6 2 3 3 4 2" xfId="5031"/>
    <cellStyle name="Comma 6 2 3 3 5" xfId="5032"/>
    <cellStyle name="Comma 6 2 3 3 5 2" xfId="5033"/>
    <cellStyle name="Comma 6 2 3 3 6" xfId="5034"/>
    <cellStyle name="Comma 6 2 3 3 6 2" xfId="5035"/>
    <cellStyle name="Comma 6 2 3 3 7" xfId="5036"/>
    <cellStyle name="Comma 6 2 3 3 7 2" xfId="5037"/>
    <cellStyle name="Comma 6 2 3 3 8" xfId="5038"/>
    <cellStyle name="Comma 6 2 3 3 8 2" xfId="5039"/>
    <cellStyle name="Comma 6 2 3 3 9" xfId="5040"/>
    <cellStyle name="Comma 6 2 3 4" xfId="5041"/>
    <cellStyle name="Comma 6 2 3 4 2" xfId="5042"/>
    <cellStyle name="Comma 6 2 3 4 2 2" xfId="5043"/>
    <cellStyle name="Comma 6 2 3 4 2 3" xfId="5044"/>
    <cellStyle name="Comma 6 2 3 4 2 4" xfId="5045"/>
    <cellStyle name="Comma 6 2 3 4 3" xfId="5046"/>
    <cellStyle name="Comma 6 2 3 4 3 2" xfId="5047"/>
    <cellStyle name="Comma 6 2 3 4 3 3" xfId="5048"/>
    <cellStyle name="Comma 6 2 3 4 4" xfId="5049"/>
    <cellStyle name="Comma 6 2 3 4 4 2" xfId="5050"/>
    <cellStyle name="Comma 6 2 3 4 5" xfId="5051"/>
    <cellStyle name="Comma 6 2 3 4 5 2" xfId="5052"/>
    <cellStyle name="Comma 6 2 3 4 6" xfId="5053"/>
    <cellStyle name="Comma 6 2 3 4 6 2" xfId="5054"/>
    <cellStyle name="Comma 6 2 3 4 7" xfId="5055"/>
    <cellStyle name="Comma 6 2 3 4 7 2" xfId="5056"/>
    <cellStyle name="Comma 6 2 3 4 8" xfId="5057"/>
    <cellStyle name="Comma 6 2 3 4 9" xfId="5058"/>
    <cellStyle name="Comma 6 2 3 5" xfId="5059"/>
    <cellStyle name="Comma 6 2 3 5 2" xfId="5060"/>
    <cellStyle name="Comma 6 2 3 5 2 2" xfId="5061"/>
    <cellStyle name="Comma 6 2 3 5 2 3" xfId="5062"/>
    <cellStyle name="Comma 6 2 3 5 2 4" xfId="5063"/>
    <cellStyle name="Comma 6 2 3 5 3" xfId="5064"/>
    <cellStyle name="Comma 6 2 3 5 3 2" xfId="5065"/>
    <cellStyle name="Comma 6 2 3 5 3 3" xfId="5066"/>
    <cellStyle name="Comma 6 2 3 5 4" xfId="5067"/>
    <cellStyle name="Comma 6 2 3 5 4 2" xfId="5068"/>
    <cellStyle name="Comma 6 2 3 5 5" xfId="5069"/>
    <cellStyle name="Comma 6 2 3 5 5 2" xfId="5070"/>
    <cellStyle name="Comma 6 2 3 5 6" xfId="5071"/>
    <cellStyle name="Comma 6 2 3 5 6 2" xfId="5072"/>
    <cellStyle name="Comma 6 2 3 5 7" xfId="5073"/>
    <cellStyle name="Comma 6 2 3 5 7 2" xfId="5074"/>
    <cellStyle name="Comma 6 2 3 5 8" xfId="5075"/>
    <cellStyle name="Comma 6 2 3 5 9" xfId="5076"/>
    <cellStyle name="Comma 6 2 3 6" xfId="5077"/>
    <cellStyle name="Comma 6 2 3 6 2" xfId="5078"/>
    <cellStyle name="Comma 6 2 3 6 2 2" xfId="5079"/>
    <cellStyle name="Comma 6 2 3 6 2 3" xfId="5080"/>
    <cellStyle name="Comma 6 2 3 6 2 4" xfId="5081"/>
    <cellStyle name="Comma 6 2 3 6 3" xfId="5082"/>
    <cellStyle name="Comma 6 2 3 6 3 2" xfId="5083"/>
    <cellStyle name="Comma 6 2 3 6 4" xfId="5084"/>
    <cellStyle name="Comma 6 2 3 7" xfId="5085"/>
    <cellStyle name="Comma 6 2 3 7 2" xfId="5086"/>
    <cellStyle name="Comma 6 2 3 7 2 2" xfId="5087"/>
    <cellStyle name="Comma 6 2 3 7 2 3" xfId="5088"/>
    <cellStyle name="Comma 6 2 3 7 3" xfId="5089"/>
    <cellStyle name="Comma 6 2 3 7 3 2" xfId="5090"/>
    <cellStyle name="Comma 6 2 3 7 4" xfId="5091"/>
    <cellStyle name="Comma 6 2 3 8" xfId="5092"/>
    <cellStyle name="Comma 6 2 3 8 2" xfId="5093"/>
    <cellStyle name="Comma 6 2 3 8 3" xfId="5094"/>
    <cellStyle name="Comma 6 2 3 8 4" xfId="5095"/>
    <cellStyle name="Comma 6 2 3 9" xfId="5096"/>
    <cellStyle name="Comma 6 2 3 9 2" xfId="5097"/>
    <cellStyle name="Comma 6 2 3 9 3" xfId="5098"/>
    <cellStyle name="Comma 6 2 4" xfId="5099"/>
    <cellStyle name="Comma 6 2 4 10" xfId="5100"/>
    <cellStyle name="Comma 6 2 4 10 2" xfId="5101"/>
    <cellStyle name="Comma 6 2 4 11" xfId="5102"/>
    <cellStyle name="Comma 6 2 4 11 2" xfId="5103"/>
    <cellStyle name="Comma 6 2 4 12" xfId="5104"/>
    <cellStyle name="Comma 6 2 4 13" xfId="5105"/>
    <cellStyle name="Comma 6 2 4 2" xfId="5106"/>
    <cellStyle name="Comma 6 2 4 2 10" xfId="5107"/>
    <cellStyle name="Comma 6 2 4 2 2" xfId="5108"/>
    <cellStyle name="Comma 6 2 4 2 2 2" xfId="5109"/>
    <cellStyle name="Comma 6 2 4 2 2 3" xfId="5110"/>
    <cellStyle name="Comma 6 2 4 2 2 4" xfId="5111"/>
    <cellStyle name="Comma 6 2 4 2 3" xfId="5112"/>
    <cellStyle name="Comma 6 2 4 2 3 2" xfId="5113"/>
    <cellStyle name="Comma 6 2 4 2 3 3" xfId="5114"/>
    <cellStyle name="Comma 6 2 4 2 4" xfId="5115"/>
    <cellStyle name="Comma 6 2 4 2 4 2" xfId="5116"/>
    <cellStyle name="Comma 6 2 4 2 5" xfId="5117"/>
    <cellStyle name="Comma 6 2 4 2 5 2" xfId="5118"/>
    <cellStyle name="Comma 6 2 4 2 6" xfId="5119"/>
    <cellStyle name="Comma 6 2 4 2 6 2" xfId="5120"/>
    <cellStyle name="Comma 6 2 4 2 7" xfId="5121"/>
    <cellStyle name="Comma 6 2 4 2 7 2" xfId="5122"/>
    <cellStyle name="Comma 6 2 4 2 8" xfId="5123"/>
    <cellStyle name="Comma 6 2 4 2 8 2" xfId="5124"/>
    <cellStyle name="Comma 6 2 4 2 9" xfId="5125"/>
    <cellStyle name="Comma 6 2 4 3" xfId="5126"/>
    <cellStyle name="Comma 6 2 4 3 10" xfId="5127"/>
    <cellStyle name="Comma 6 2 4 3 2" xfId="5128"/>
    <cellStyle name="Comma 6 2 4 3 2 2" xfId="5129"/>
    <cellStyle name="Comma 6 2 4 3 2 3" xfId="5130"/>
    <cellStyle name="Comma 6 2 4 3 2 4" xfId="5131"/>
    <cellStyle name="Comma 6 2 4 3 3" xfId="5132"/>
    <cellStyle name="Comma 6 2 4 3 3 2" xfId="5133"/>
    <cellStyle name="Comma 6 2 4 3 3 3" xfId="5134"/>
    <cellStyle name="Comma 6 2 4 3 4" xfId="5135"/>
    <cellStyle name="Comma 6 2 4 3 4 2" xfId="5136"/>
    <cellStyle name="Comma 6 2 4 3 5" xfId="5137"/>
    <cellStyle name="Comma 6 2 4 3 5 2" xfId="5138"/>
    <cellStyle name="Comma 6 2 4 3 6" xfId="5139"/>
    <cellStyle name="Comma 6 2 4 3 6 2" xfId="5140"/>
    <cellStyle name="Comma 6 2 4 3 7" xfId="5141"/>
    <cellStyle name="Comma 6 2 4 3 7 2" xfId="5142"/>
    <cellStyle name="Comma 6 2 4 3 8" xfId="5143"/>
    <cellStyle name="Comma 6 2 4 3 8 2" xfId="5144"/>
    <cellStyle name="Comma 6 2 4 3 9" xfId="5145"/>
    <cellStyle name="Comma 6 2 4 4" xfId="5146"/>
    <cellStyle name="Comma 6 2 4 4 2" xfId="5147"/>
    <cellStyle name="Comma 6 2 4 4 2 2" xfId="5148"/>
    <cellStyle name="Comma 6 2 4 4 2 3" xfId="5149"/>
    <cellStyle name="Comma 6 2 4 4 2 4" xfId="5150"/>
    <cellStyle name="Comma 6 2 4 4 3" xfId="5151"/>
    <cellStyle name="Comma 6 2 4 4 3 2" xfId="5152"/>
    <cellStyle name="Comma 6 2 4 4 3 3" xfId="5153"/>
    <cellStyle name="Comma 6 2 4 4 4" xfId="5154"/>
    <cellStyle name="Comma 6 2 4 4 4 2" xfId="5155"/>
    <cellStyle name="Comma 6 2 4 4 5" xfId="5156"/>
    <cellStyle name="Comma 6 2 4 4 5 2" xfId="5157"/>
    <cellStyle name="Comma 6 2 4 4 6" xfId="5158"/>
    <cellStyle name="Comma 6 2 4 4 6 2" xfId="5159"/>
    <cellStyle name="Comma 6 2 4 4 7" xfId="5160"/>
    <cellStyle name="Comma 6 2 4 4 7 2" xfId="5161"/>
    <cellStyle name="Comma 6 2 4 4 8" xfId="5162"/>
    <cellStyle name="Comma 6 2 4 4 9" xfId="5163"/>
    <cellStyle name="Comma 6 2 4 5" xfId="5164"/>
    <cellStyle name="Comma 6 2 4 5 2" xfId="5165"/>
    <cellStyle name="Comma 6 2 4 5 2 2" xfId="5166"/>
    <cellStyle name="Comma 6 2 4 5 2 3" xfId="5167"/>
    <cellStyle name="Comma 6 2 4 5 2 4" xfId="5168"/>
    <cellStyle name="Comma 6 2 4 5 3" xfId="5169"/>
    <cellStyle name="Comma 6 2 4 5 3 2" xfId="5170"/>
    <cellStyle name="Comma 6 2 4 5 3 3" xfId="5171"/>
    <cellStyle name="Comma 6 2 4 5 4" xfId="5172"/>
    <cellStyle name="Comma 6 2 4 5 4 2" xfId="5173"/>
    <cellStyle name="Comma 6 2 4 5 5" xfId="5174"/>
    <cellStyle name="Comma 6 2 4 5 5 2" xfId="5175"/>
    <cellStyle name="Comma 6 2 4 5 6" xfId="5176"/>
    <cellStyle name="Comma 6 2 4 5 6 2" xfId="5177"/>
    <cellStyle name="Comma 6 2 4 5 7" xfId="5178"/>
    <cellStyle name="Comma 6 2 4 5 7 2" xfId="5179"/>
    <cellStyle name="Comma 6 2 4 5 8" xfId="5180"/>
    <cellStyle name="Comma 6 2 4 5 9" xfId="5181"/>
    <cellStyle name="Comma 6 2 4 6" xfId="5182"/>
    <cellStyle name="Comma 6 2 4 6 2" xfId="5183"/>
    <cellStyle name="Comma 6 2 4 6 2 2" xfId="5184"/>
    <cellStyle name="Comma 6 2 4 6 2 3" xfId="5185"/>
    <cellStyle name="Comma 6 2 4 6 2 4" xfId="5186"/>
    <cellStyle name="Comma 6 2 4 6 3" xfId="5187"/>
    <cellStyle name="Comma 6 2 4 6 3 2" xfId="5188"/>
    <cellStyle name="Comma 6 2 4 6 4" xfId="5189"/>
    <cellStyle name="Comma 6 2 4 7" xfId="5190"/>
    <cellStyle name="Comma 6 2 4 7 2" xfId="5191"/>
    <cellStyle name="Comma 6 2 4 7 3" xfId="5192"/>
    <cellStyle name="Comma 6 2 4 7 4" xfId="5193"/>
    <cellStyle name="Comma 6 2 4 8" xfId="5194"/>
    <cellStyle name="Comma 6 2 4 8 2" xfId="5195"/>
    <cellStyle name="Comma 6 2 4 8 3" xfId="5196"/>
    <cellStyle name="Comma 6 2 4 9" xfId="5197"/>
    <cellStyle name="Comma 6 2 4 9 2" xfId="5198"/>
    <cellStyle name="Comma 6 2 5" xfId="5199"/>
    <cellStyle name="Comma 6 2 5 10" xfId="5200"/>
    <cellStyle name="Comma 6 2 5 10 2" xfId="5201"/>
    <cellStyle name="Comma 6 2 5 11" xfId="5202"/>
    <cellStyle name="Comma 6 2 5 11 2" xfId="5203"/>
    <cellStyle name="Comma 6 2 5 12" xfId="5204"/>
    <cellStyle name="Comma 6 2 5 13" xfId="5205"/>
    <cellStyle name="Comma 6 2 5 2" xfId="5206"/>
    <cellStyle name="Comma 6 2 5 2 10" xfId="5207"/>
    <cellStyle name="Comma 6 2 5 2 2" xfId="5208"/>
    <cellStyle name="Comma 6 2 5 2 2 2" xfId="5209"/>
    <cellStyle name="Comma 6 2 5 2 2 3" xfId="5210"/>
    <cellStyle name="Comma 6 2 5 2 2 4" xfId="5211"/>
    <cellStyle name="Comma 6 2 5 2 3" xfId="5212"/>
    <cellStyle name="Comma 6 2 5 2 3 2" xfId="5213"/>
    <cellStyle name="Comma 6 2 5 2 3 3" xfId="5214"/>
    <cellStyle name="Comma 6 2 5 2 4" xfId="5215"/>
    <cellStyle name="Comma 6 2 5 2 4 2" xfId="5216"/>
    <cellStyle name="Comma 6 2 5 2 5" xfId="5217"/>
    <cellStyle name="Comma 6 2 5 2 5 2" xfId="5218"/>
    <cellStyle name="Comma 6 2 5 2 6" xfId="5219"/>
    <cellStyle name="Comma 6 2 5 2 6 2" xfId="5220"/>
    <cellStyle name="Comma 6 2 5 2 7" xfId="5221"/>
    <cellStyle name="Comma 6 2 5 2 7 2" xfId="5222"/>
    <cellStyle name="Comma 6 2 5 2 8" xfId="5223"/>
    <cellStyle name="Comma 6 2 5 2 8 2" xfId="5224"/>
    <cellStyle name="Comma 6 2 5 2 9" xfId="5225"/>
    <cellStyle name="Comma 6 2 5 3" xfId="5226"/>
    <cellStyle name="Comma 6 2 5 3 2" xfId="5227"/>
    <cellStyle name="Comma 6 2 5 3 2 2" xfId="5228"/>
    <cellStyle name="Comma 6 2 5 3 2 3" xfId="5229"/>
    <cellStyle name="Comma 6 2 5 3 2 4" xfId="5230"/>
    <cellStyle name="Comma 6 2 5 3 3" xfId="5231"/>
    <cellStyle name="Comma 6 2 5 3 3 2" xfId="5232"/>
    <cellStyle name="Comma 6 2 5 3 3 3" xfId="5233"/>
    <cellStyle name="Comma 6 2 5 3 4" xfId="5234"/>
    <cellStyle name="Comma 6 2 5 3 4 2" xfId="5235"/>
    <cellStyle name="Comma 6 2 5 3 5" xfId="5236"/>
    <cellStyle name="Comma 6 2 5 3 5 2" xfId="5237"/>
    <cellStyle name="Comma 6 2 5 3 6" xfId="5238"/>
    <cellStyle name="Comma 6 2 5 3 6 2" xfId="5239"/>
    <cellStyle name="Comma 6 2 5 3 7" xfId="5240"/>
    <cellStyle name="Comma 6 2 5 3 7 2" xfId="5241"/>
    <cellStyle name="Comma 6 2 5 3 8" xfId="5242"/>
    <cellStyle name="Comma 6 2 5 3 9" xfId="5243"/>
    <cellStyle name="Comma 6 2 5 4" xfId="5244"/>
    <cellStyle name="Comma 6 2 5 4 2" xfId="5245"/>
    <cellStyle name="Comma 6 2 5 4 2 2" xfId="5246"/>
    <cellStyle name="Comma 6 2 5 4 2 3" xfId="5247"/>
    <cellStyle name="Comma 6 2 5 4 2 4" xfId="5248"/>
    <cellStyle name="Comma 6 2 5 4 3" xfId="5249"/>
    <cellStyle name="Comma 6 2 5 4 3 2" xfId="5250"/>
    <cellStyle name="Comma 6 2 5 4 3 3" xfId="5251"/>
    <cellStyle name="Comma 6 2 5 4 4" xfId="5252"/>
    <cellStyle name="Comma 6 2 5 4 4 2" xfId="5253"/>
    <cellStyle name="Comma 6 2 5 4 5" xfId="5254"/>
    <cellStyle name="Comma 6 2 5 4 5 2" xfId="5255"/>
    <cellStyle name="Comma 6 2 5 4 6" xfId="5256"/>
    <cellStyle name="Comma 6 2 5 4 6 2" xfId="5257"/>
    <cellStyle name="Comma 6 2 5 4 7" xfId="5258"/>
    <cellStyle name="Comma 6 2 5 4 7 2" xfId="5259"/>
    <cellStyle name="Comma 6 2 5 4 8" xfId="5260"/>
    <cellStyle name="Comma 6 2 5 4 9" xfId="5261"/>
    <cellStyle name="Comma 6 2 5 5" xfId="5262"/>
    <cellStyle name="Comma 6 2 5 5 2" xfId="5263"/>
    <cellStyle name="Comma 6 2 5 5 2 2" xfId="5264"/>
    <cellStyle name="Comma 6 2 5 5 2 3" xfId="5265"/>
    <cellStyle name="Comma 6 2 5 5 2 4" xfId="5266"/>
    <cellStyle name="Comma 6 2 5 5 3" xfId="5267"/>
    <cellStyle name="Comma 6 2 5 5 3 2" xfId="5268"/>
    <cellStyle name="Comma 6 2 5 5 3 3" xfId="5269"/>
    <cellStyle name="Comma 6 2 5 5 4" xfId="5270"/>
    <cellStyle name="Comma 6 2 5 5 4 2" xfId="5271"/>
    <cellStyle name="Comma 6 2 5 5 5" xfId="5272"/>
    <cellStyle name="Comma 6 2 5 5 5 2" xfId="5273"/>
    <cellStyle name="Comma 6 2 5 5 6" xfId="5274"/>
    <cellStyle name="Comma 6 2 5 5 6 2" xfId="5275"/>
    <cellStyle name="Comma 6 2 5 5 7" xfId="5276"/>
    <cellStyle name="Comma 6 2 5 5 7 2" xfId="5277"/>
    <cellStyle name="Comma 6 2 5 5 8" xfId="5278"/>
    <cellStyle name="Comma 6 2 5 5 9" xfId="5279"/>
    <cellStyle name="Comma 6 2 5 6" xfId="5280"/>
    <cellStyle name="Comma 6 2 5 6 2" xfId="5281"/>
    <cellStyle name="Comma 6 2 5 6 3" xfId="5282"/>
    <cellStyle name="Comma 6 2 5 6 4" xfId="5283"/>
    <cellStyle name="Comma 6 2 5 7" xfId="5284"/>
    <cellStyle name="Comma 6 2 5 7 2" xfId="5285"/>
    <cellStyle name="Comma 6 2 5 7 3" xfId="5286"/>
    <cellStyle name="Comma 6 2 5 8" xfId="5287"/>
    <cellStyle name="Comma 6 2 5 8 2" xfId="5288"/>
    <cellStyle name="Comma 6 2 5 9" xfId="5289"/>
    <cellStyle name="Comma 6 2 5 9 2" xfId="5290"/>
    <cellStyle name="Comma 6 2 6" xfId="5291"/>
    <cellStyle name="Comma 6 2 6 10" xfId="5292"/>
    <cellStyle name="Comma 6 2 6 2" xfId="5293"/>
    <cellStyle name="Comma 6 2 6 2 2" xfId="5294"/>
    <cellStyle name="Comma 6 2 6 2 3" xfId="5295"/>
    <cellStyle name="Comma 6 2 6 2 4" xfId="5296"/>
    <cellStyle name="Comma 6 2 6 3" xfId="5297"/>
    <cellStyle name="Comma 6 2 6 3 2" xfId="5298"/>
    <cellStyle name="Comma 6 2 6 3 3" xfId="5299"/>
    <cellStyle name="Comma 6 2 6 4" xfId="5300"/>
    <cellStyle name="Comma 6 2 6 4 2" xfId="5301"/>
    <cellStyle name="Comma 6 2 6 5" xfId="5302"/>
    <cellStyle name="Comma 6 2 6 5 2" xfId="5303"/>
    <cellStyle name="Comma 6 2 6 6" xfId="5304"/>
    <cellStyle name="Comma 6 2 6 6 2" xfId="5305"/>
    <cellStyle name="Comma 6 2 6 7" xfId="5306"/>
    <cellStyle name="Comma 6 2 6 7 2" xfId="5307"/>
    <cellStyle name="Comma 6 2 6 8" xfId="5308"/>
    <cellStyle name="Comma 6 2 6 8 2" xfId="5309"/>
    <cellStyle name="Comma 6 2 6 9" xfId="5310"/>
    <cellStyle name="Comma 6 2 7" xfId="5311"/>
    <cellStyle name="Comma 6 2 7 10" xfId="5312"/>
    <cellStyle name="Comma 6 2 7 2" xfId="5313"/>
    <cellStyle name="Comma 6 2 7 2 2" xfId="5314"/>
    <cellStyle name="Comma 6 2 7 2 3" xfId="5315"/>
    <cellStyle name="Comma 6 2 7 2 4" xfId="5316"/>
    <cellStyle name="Comma 6 2 7 3" xfId="5317"/>
    <cellStyle name="Comma 6 2 7 3 2" xfId="5318"/>
    <cellStyle name="Comma 6 2 7 3 3" xfId="5319"/>
    <cellStyle name="Comma 6 2 7 4" xfId="5320"/>
    <cellStyle name="Comma 6 2 7 4 2" xfId="5321"/>
    <cellStyle name="Comma 6 2 7 5" xfId="5322"/>
    <cellStyle name="Comma 6 2 7 5 2" xfId="5323"/>
    <cellStyle name="Comma 6 2 7 6" xfId="5324"/>
    <cellStyle name="Comma 6 2 7 6 2" xfId="5325"/>
    <cellStyle name="Comma 6 2 7 7" xfId="5326"/>
    <cellStyle name="Comma 6 2 7 7 2" xfId="5327"/>
    <cellStyle name="Comma 6 2 7 8" xfId="5328"/>
    <cellStyle name="Comma 6 2 7 8 2" xfId="5329"/>
    <cellStyle name="Comma 6 2 7 9" xfId="5330"/>
    <cellStyle name="Comma 6 2 8" xfId="5331"/>
    <cellStyle name="Comma 6 2 8 2" xfId="5332"/>
    <cellStyle name="Comma 6 2 8 2 2" xfId="5333"/>
    <cellStyle name="Comma 6 2 8 2 3" xfId="5334"/>
    <cellStyle name="Comma 6 2 8 2 4" xfId="5335"/>
    <cellStyle name="Comma 6 2 8 3" xfId="5336"/>
    <cellStyle name="Comma 6 2 8 3 2" xfId="5337"/>
    <cellStyle name="Comma 6 2 8 3 3" xfId="5338"/>
    <cellStyle name="Comma 6 2 8 4" xfId="5339"/>
    <cellStyle name="Comma 6 2 8 4 2" xfId="5340"/>
    <cellStyle name="Comma 6 2 8 5" xfId="5341"/>
    <cellStyle name="Comma 6 2 8 5 2" xfId="5342"/>
    <cellStyle name="Comma 6 2 8 6" xfId="5343"/>
    <cellStyle name="Comma 6 2 8 6 2" xfId="5344"/>
    <cellStyle name="Comma 6 2 8 7" xfId="5345"/>
    <cellStyle name="Comma 6 2 8 7 2" xfId="5346"/>
    <cellStyle name="Comma 6 2 8 8" xfId="5347"/>
    <cellStyle name="Comma 6 2 8 9" xfId="5348"/>
    <cellStyle name="Comma 6 2 9" xfId="5349"/>
    <cellStyle name="Comma 6 2 9 2" xfId="5350"/>
    <cellStyle name="Comma 6 2 9 2 2" xfId="5351"/>
    <cellStyle name="Comma 6 2 9 2 3" xfId="5352"/>
    <cellStyle name="Comma 6 2 9 2 4" xfId="5353"/>
    <cellStyle name="Comma 6 2 9 3" xfId="5354"/>
    <cellStyle name="Comma 6 2 9 3 2" xfId="5355"/>
    <cellStyle name="Comma 6 2 9 3 3" xfId="5356"/>
    <cellStyle name="Comma 6 2 9 4" xfId="5357"/>
    <cellStyle name="Comma 6 2 9 4 2" xfId="5358"/>
    <cellStyle name="Comma 6 2 9 5" xfId="5359"/>
    <cellStyle name="Comma 6 2 9 5 2" xfId="5360"/>
    <cellStyle name="Comma 6 2 9 6" xfId="5361"/>
    <cellStyle name="Comma 6 2 9 6 2" xfId="5362"/>
    <cellStyle name="Comma 6 2 9 7" xfId="5363"/>
    <cellStyle name="Comma 6 2 9 7 2" xfId="5364"/>
    <cellStyle name="Comma 6 2 9 8" xfId="5365"/>
    <cellStyle name="Comma 6 2 9 9" xfId="5366"/>
    <cellStyle name="Comma 6 20" xfId="5367"/>
    <cellStyle name="Comma 6 20 2" xfId="5368"/>
    <cellStyle name="Comma 6 20 2 2" xfId="5369"/>
    <cellStyle name="Comma 6 20 2 3" xfId="5370"/>
    <cellStyle name="Comma 6 20 3" xfId="5371"/>
    <cellStyle name="Comma 6 20 3 2" xfId="5372"/>
    <cellStyle name="Comma 6 20 4" xfId="5373"/>
    <cellStyle name="Comma 6 21" xfId="5374"/>
    <cellStyle name="Comma 6 21 2" xfId="5375"/>
    <cellStyle name="Comma 6 21 2 2" xfId="5376"/>
    <cellStyle name="Comma 6 21 2 3" xfId="5377"/>
    <cellStyle name="Comma 6 21 3" xfId="5378"/>
    <cellStyle name="Comma 6 21 3 2" xfId="5379"/>
    <cellStyle name="Comma 6 21 4" xfId="5380"/>
    <cellStyle name="Comma 6 21 5" xfId="5381"/>
    <cellStyle name="Comma 6 22" xfId="5382"/>
    <cellStyle name="Comma 6 3" xfId="409"/>
    <cellStyle name="Comma 6 3 10" xfId="5383"/>
    <cellStyle name="Comma 6 3 10 2" xfId="5384"/>
    <cellStyle name="Comma 6 3 10 2 2" xfId="5385"/>
    <cellStyle name="Comma 6 3 10 2 3" xfId="5386"/>
    <cellStyle name="Comma 6 3 10 2 4" xfId="5387"/>
    <cellStyle name="Comma 6 3 10 3" xfId="5388"/>
    <cellStyle name="Comma 6 3 10 3 2" xfId="5389"/>
    <cellStyle name="Comma 6 3 10 3 3" xfId="5390"/>
    <cellStyle name="Comma 6 3 10 4" xfId="5391"/>
    <cellStyle name="Comma 6 3 10 4 2" xfId="5392"/>
    <cellStyle name="Comma 6 3 10 5" xfId="5393"/>
    <cellStyle name="Comma 6 3 10 5 2" xfId="5394"/>
    <cellStyle name="Comma 6 3 10 6" xfId="5395"/>
    <cellStyle name="Comma 6 3 10 7" xfId="5396"/>
    <cellStyle name="Comma 6 3 11" xfId="5397"/>
    <cellStyle name="Comma 6 3 11 2" xfId="5398"/>
    <cellStyle name="Comma 6 3 11 2 2" xfId="5399"/>
    <cellStyle name="Comma 6 3 11 2 3" xfId="5400"/>
    <cellStyle name="Comma 6 3 11 2 4" xfId="5401"/>
    <cellStyle name="Comma 6 3 11 3" xfId="5402"/>
    <cellStyle name="Comma 6 3 11 3 2" xfId="5403"/>
    <cellStyle name="Comma 6 3 11 3 3" xfId="5404"/>
    <cellStyle name="Comma 6 3 11 4" xfId="5405"/>
    <cellStyle name="Comma 6 3 11 4 2" xfId="5406"/>
    <cellStyle name="Comma 6 3 11 5" xfId="5407"/>
    <cellStyle name="Comma 6 3 11 6" xfId="5408"/>
    <cellStyle name="Comma 6 3 12" xfId="5409"/>
    <cellStyle name="Comma 6 3 12 2" xfId="5410"/>
    <cellStyle name="Comma 6 3 12 2 2" xfId="5411"/>
    <cellStyle name="Comma 6 3 12 2 3" xfId="5412"/>
    <cellStyle name="Comma 6 3 12 2 4" xfId="5413"/>
    <cellStyle name="Comma 6 3 12 3" xfId="5414"/>
    <cellStyle name="Comma 6 3 12 3 2" xfId="5415"/>
    <cellStyle name="Comma 6 3 12 3 3" xfId="5416"/>
    <cellStyle name="Comma 6 3 12 4" xfId="5417"/>
    <cellStyle name="Comma 6 3 12 4 2" xfId="5418"/>
    <cellStyle name="Comma 6 3 12 5" xfId="5419"/>
    <cellStyle name="Comma 6 3 12 6" xfId="5420"/>
    <cellStyle name="Comma 6 3 13" xfId="5421"/>
    <cellStyle name="Comma 6 3 13 2" xfId="5422"/>
    <cellStyle name="Comma 6 3 13 2 2" xfId="5423"/>
    <cellStyle name="Comma 6 3 13 2 3" xfId="5424"/>
    <cellStyle name="Comma 6 3 13 2 4" xfId="5425"/>
    <cellStyle name="Comma 6 3 13 3" xfId="5426"/>
    <cellStyle name="Comma 6 3 13 3 2" xfId="5427"/>
    <cellStyle name="Comma 6 3 13 4" xfId="5428"/>
    <cellStyle name="Comma 6 3 14" xfId="5429"/>
    <cellStyle name="Comma 6 3 14 2" xfId="5430"/>
    <cellStyle name="Comma 6 3 14 2 2" xfId="5431"/>
    <cellStyle name="Comma 6 3 14 2 3" xfId="5432"/>
    <cellStyle name="Comma 6 3 14 3" xfId="5433"/>
    <cellStyle name="Comma 6 3 14 3 2" xfId="5434"/>
    <cellStyle name="Comma 6 3 14 4" xfId="5435"/>
    <cellStyle name="Comma 6 3 15" xfId="5436"/>
    <cellStyle name="Comma 6 3 15 2" xfId="5437"/>
    <cellStyle name="Comma 6 3 15 3" xfId="5438"/>
    <cellStyle name="Comma 6 3 15 4" xfId="5439"/>
    <cellStyle name="Comma 6 3 16" xfId="5440"/>
    <cellStyle name="Comma 6 3 16 2" xfId="5441"/>
    <cellStyle name="Comma 6 3 17" xfId="5442"/>
    <cellStyle name="Comma 6 3 2" xfId="5443"/>
    <cellStyle name="Comma 6 3 2 10" xfId="5444"/>
    <cellStyle name="Comma 6 3 2 10 2" xfId="5445"/>
    <cellStyle name="Comma 6 3 2 10 3" xfId="5446"/>
    <cellStyle name="Comma 6 3 2 10 4" xfId="5447"/>
    <cellStyle name="Comma 6 3 2 11" xfId="5448"/>
    <cellStyle name="Comma 6 3 2 11 2" xfId="5449"/>
    <cellStyle name="Comma 6 3 2 11 3" xfId="5450"/>
    <cellStyle name="Comma 6 3 2 12" xfId="5451"/>
    <cellStyle name="Comma 6 3 2 13" xfId="5452"/>
    <cellStyle name="Comma 6 3 2 2" xfId="5453"/>
    <cellStyle name="Comma 6 3 2 2 10" xfId="5454"/>
    <cellStyle name="Comma 6 3 2 2 2" xfId="5455"/>
    <cellStyle name="Comma 6 3 2 2 2 2" xfId="5456"/>
    <cellStyle name="Comma 6 3 2 2 2 3" xfId="5457"/>
    <cellStyle name="Comma 6 3 2 2 2 4" xfId="5458"/>
    <cellStyle name="Comma 6 3 2 2 3" xfId="5459"/>
    <cellStyle name="Comma 6 3 2 2 3 2" xfId="5460"/>
    <cellStyle name="Comma 6 3 2 2 3 3" xfId="5461"/>
    <cellStyle name="Comma 6 3 2 2 4" xfId="5462"/>
    <cellStyle name="Comma 6 3 2 2 4 2" xfId="5463"/>
    <cellStyle name="Comma 6 3 2 2 5" xfId="5464"/>
    <cellStyle name="Comma 6 3 2 2 5 2" xfId="5465"/>
    <cellStyle name="Comma 6 3 2 2 6" xfId="5466"/>
    <cellStyle name="Comma 6 3 2 2 6 2" xfId="5467"/>
    <cellStyle name="Comma 6 3 2 2 7" xfId="5468"/>
    <cellStyle name="Comma 6 3 2 2 7 2" xfId="5469"/>
    <cellStyle name="Comma 6 3 2 2 8" xfId="5470"/>
    <cellStyle name="Comma 6 3 2 2 8 2" xfId="5471"/>
    <cellStyle name="Comma 6 3 2 2 9" xfId="5472"/>
    <cellStyle name="Comma 6 3 2 3" xfId="5473"/>
    <cellStyle name="Comma 6 3 2 3 10" xfId="5474"/>
    <cellStyle name="Comma 6 3 2 3 2" xfId="5475"/>
    <cellStyle name="Comma 6 3 2 3 2 2" xfId="5476"/>
    <cellStyle name="Comma 6 3 2 3 2 3" xfId="5477"/>
    <cellStyle name="Comma 6 3 2 3 2 4" xfId="5478"/>
    <cellStyle name="Comma 6 3 2 3 3" xfId="5479"/>
    <cellStyle name="Comma 6 3 2 3 3 2" xfId="5480"/>
    <cellStyle name="Comma 6 3 2 3 3 3" xfId="5481"/>
    <cellStyle name="Comma 6 3 2 3 4" xfId="5482"/>
    <cellStyle name="Comma 6 3 2 3 4 2" xfId="5483"/>
    <cellStyle name="Comma 6 3 2 3 5" xfId="5484"/>
    <cellStyle name="Comma 6 3 2 3 5 2" xfId="5485"/>
    <cellStyle name="Comma 6 3 2 3 6" xfId="5486"/>
    <cellStyle name="Comma 6 3 2 3 6 2" xfId="5487"/>
    <cellStyle name="Comma 6 3 2 3 7" xfId="5488"/>
    <cellStyle name="Comma 6 3 2 3 7 2" xfId="5489"/>
    <cellStyle name="Comma 6 3 2 3 8" xfId="5490"/>
    <cellStyle name="Comma 6 3 2 3 8 2" xfId="5491"/>
    <cellStyle name="Comma 6 3 2 3 9" xfId="5492"/>
    <cellStyle name="Comma 6 3 2 4" xfId="5493"/>
    <cellStyle name="Comma 6 3 2 4 2" xfId="5494"/>
    <cellStyle name="Comma 6 3 2 4 2 2" xfId="5495"/>
    <cellStyle name="Comma 6 3 2 4 2 3" xfId="5496"/>
    <cellStyle name="Comma 6 3 2 4 2 4" xfId="5497"/>
    <cellStyle name="Comma 6 3 2 4 3" xfId="5498"/>
    <cellStyle name="Comma 6 3 2 4 3 2" xfId="5499"/>
    <cellStyle name="Comma 6 3 2 4 3 3" xfId="5500"/>
    <cellStyle name="Comma 6 3 2 4 4" xfId="5501"/>
    <cellStyle name="Comma 6 3 2 4 4 2" xfId="5502"/>
    <cellStyle name="Comma 6 3 2 4 5" xfId="5503"/>
    <cellStyle name="Comma 6 3 2 4 5 2" xfId="5504"/>
    <cellStyle name="Comma 6 3 2 4 6" xfId="5505"/>
    <cellStyle name="Comma 6 3 2 4 6 2" xfId="5506"/>
    <cellStyle name="Comma 6 3 2 4 7" xfId="5507"/>
    <cellStyle name="Comma 6 3 2 4 7 2" xfId="5508"/>
    <cellStyle name="Comma 6 3 2 4 8" xfId="5509"/>
    <cellStyle name="Comma 6 3 2 4 9" xfId="5510"/>
    <cellStyle name="Comma 6 3 2 5" xfId="5511"/>
    <cellStyle name="Comma 6 3 2 5 2" xfId="5512"/>
    <cellStyle name="Comma 6 3 2 5 2 2" xfId="5513"/>
    <cellStyle name="Comma 6 3 2 5 2 3" xfId="5514"/>
    <cellStyle name="Comma 6 3 2 5 2 4" xfId="5515"/>
    <cellStyle name="Comma 6 3 2 5 3" xfId="5516"/>
    <cellStyle name="Comma 6 3 2 5 3 2" xfId="5517"/>
    <cellStyle name="Comma 6 3 2 5 3 3" xfId="5518"/>
    <cellStyle name="Comma 6 3 2 5 4" xfId="5519"/>
    <cellStyle name="Comma 6 3 2 5 4 2" xfId="5520"/>
    <cellStyle name="Comma 6 3 2 5 5" xfId="5521"/>
    <cellStyle name="Comma 6 3 2 5 5 2" xfId="5522"/>
    <cellStyle name="Comma 6 3 2 5 6" xfId="5523"/>
    <cellStyle name="Comma 6 3 2 5 6 2" xfId="5524"/>
    <cellStyle name="Comma 6 3 2 5 7" xfId="5525"/>
    <cellStyle name="Comma 6 3 2 5 7 2" xfId="5526"/>
    <cellStyle name="Comma 6 3 2 5 8" xfId="5527"/>
    <cellStyle name="Comma 6 3 2 5 9" xfId="5528"/>
    <cellStyle name="Comma 6 3 2 6" xfId="5529"/>
    <cellStyle name="Comma 6 3 2 6 2" xfId="5530"/>
    <cellStyle name="Comma 6 3 2 6 2 2" xfId="5531"/>
    <cellStyle name="Comma 6 3 2 6 2 3" xfId="5532"/>
    <cellStyle name="Comma 6 3 2 6 2 4" xfId="5533"/>
    <cellStyle name="Comma 6 3 2 6 3" xfId="5534"/>
    <cellStyle name="Comma 6 3 2 6 3 2" xfId="5535"/>
    <cellStyle name="Comma 6 3 2 6 3 3" xfId="5536"/>
    <cellStyle name="Comma 6 3 2 6 4" xfId="5537"/>
    <cellStyle name="Comma 6 3 2 6 4 2" xfId="5538"/>
    <cellStyle name="Comma 6 3 2 6 5" xfId="5539"/>
    <cellStyle name="Comma 6 3 2 6 5 2" xfId="5540"/>
    <cellStyle name="Comma 6 3 2 6 6" xfId="5541"/>
    <cellStyle name="Comma 6 3 2 6 6 2" xfId="5542"/>
    <cellStyle name="Comma 6 3 2 6 7" xfId="5543"/>
    <cellStyle name="Comma 6 3 2 6 8" xfId="5544"/>
    <cellStyle name="Comma 6 3 2 7" xfId="5545"/>
    <cellStyle name="Comma 6 3 2 7 2" xfId="5546"/>
    <cellStyle name="Comma 6 3 2 7 2 2" xfId="5547"/>
    <cellStyle name="Comma 6 3 2 7 2 3" xfId="5548"/>
    <cellStyle name="Comma 6 3 2 7 2 4" xfId="5549"/>
    <cellStyle name="Comma 6 3 2 7 3" xfId="5550"/>
    <cellStyle name="Comma 6 3 2 7 3 2" xfId="5551"/>
    <cellStyle name="Comma 6 3 2 7 3 3" xfId="5552"/>
    <cellStyle name="Comma 6 3 2 7 4" xfId="5553"/>
    <cellStyle name="Comma 6 3 2 7 4 2" xfId="5554"/>
    <cellStyle name="Comma 6 3 2 7 5" xfId="5555"/>
    <cellStyle name="Comma 6 3 2 7 6" xfId="5556"/>
    <cellStyle name="Comma 6 3 2 8" xfId="5557"/>
    <cellStyle name="Comma 6 3 2 8 2" xfId="5558"/>
    <cellStyle name="Comma 6 3 2 8 2 2" xfId="5559"/>
    <cellStyle name="Comma 6 3 2 8 2 3" xfId="5560"/>
    <cellStyle name="Comma 6 3 2 8 2 4" xfId="5561"/>
    <cellStyle name="Comma 6 3 2 8 3" xfId="5562"/>
    <cellStyle name="Comma 6 3 2 8 3 2" xfId="5563"/>
    <cellStyle name="Comma 6 3 2 8 4" xfId="5564"/>
    <cellStyle name="Comma 6 3 2 9" xfId="5565"/>
    <cellStyle name="Comma 6 3 2 9 2" xfId="5566"/>
    <cellStyle name="Comma 6 3 2 9 2 2" xfId="5567"/>
    <cellStyle name="Comma 6 3 2 9 2 3" xfId="5568"/>
    <cellStyle name="Comma 6 3 2 9 3" xfId="5569"/>
    <cellStyle name="Comma 6 3 2 9 3 2" xfId="5570"/>
    <cellStyle name="Comma 6 3 2 9 4" xfId="5571"/>
    <cellStyle name="Comma 6 3 3" xfId="5572"/>
    <cellStyle name="Comma 6 3 3 10" xfId="5573"/>
    <cellStyle name="Comma 6 3 3 10 2" xfId="5574"/>
    <cellStyle name="Comma 6 3 3 11" xfId="5575"/>
    <cellStyle name="Comma 6 3 3 11 2" xfId="5576"/>
    <cellStyle name="Comma 6 3 3 12" xfId="5577"/>
    <cellStyle name="Comma 6 3 3 13" xfId="5578"/>
    <cellStyle name="Comma 6 3 3 2" xfId="5579"/>
    <cellStyle name="Comma 6 3 3 2 10" xfId="5580"/>
    <cellStyle name="Comma 6 3 3 2 2" xfId="5581"/>
    <cellStyle name="Comma 6 3 3 2 2 2" xfId="5582"/>
    <cellStyle name="Comma 6 3 3 2 2 3" xfId="5583"/>
    <cellStyle name="Comma 6 3 3 2 2 4" xfId="5584"/>
    <cellStyle name="Comma 6 3 3 2 3" xfId="5585"/>
    <cellStyle name="Comma 6 3 3 2 3 2" xfId="5586"/>
    <cellStyle name="Comma 6 3 3 2 3 3" xfId="5587"/>
    <cellStyle name="Comma 6 3 3 2 4" xfId="5588"/>
    <cellStyle name="Comma 6 3 3 2 4 2" xfId="5589"/>
    <cellStyle name="Comma 6 3 3 2 5" xfId="5590"/>
    <cellStyle name="Comma 6 3 3 2 5 2" xfId="5591"/>
    <cellStyle name="Comma 6 3 3 2 6" xfId="5592"/>
    <cellStyle name="Comma 6 3 3 2 6 2" xfId="5593"/>
    <cellStyle name="Comma 6 3 3 2 7" xfId="5594"/>
    <cellStyle name="Comma 6 3 3 2 7 2" xfId="5595"/>
    <cellStyle name="Comma 6 3 3 2 8" xfId="5596"/>
    <cellStyle name="Comma 6 3 3 2 8 2" xfId="5597"/>
    <cellStyle name="Comma 6 3 3 2 9" xfId="5598"/>
    <cellStyle name="Comma 6 3 3 3" xfId="5599"/>
    <cellStyle name="Comma 6 3 3 3 2" xfId="5600"/>
    <cellStyle name="Comma 6 3 3 3 2 2" xfId="5601"/>
    <cellStyle name="Comma 6 3 3 3 2 3" xfId="5602"/>
    <cellStyle name="Comma 6 3 3 3 2 4" xfId="5603"/>
    <cellStyle name="Comma 6 3 3 3 3" xfId="5604"/>
    <cellStyle name="Comma 6 3 3 3 3 2" xfId="5605"/>
    <cellStyle name="Comma 6 3 3 3 3 3" xfId="5606"/>
    <cellStyle name="Comma 6 3 3 3 4" xfId="5607"/>
    <cellStyle name="Comma 6 3 3 3 4 2" xfId="5608"/>
    <cellStyle name="Comma 6 3 3 3 5" xfId="5609"/>
    <cellStyle name="Comma 6 3 3 3 5 2" xfId="5610"/>
    <cellStyle name="Comma 6 3 3 3 6" xfId="5611"/>
    <cellStyle name="Comma 6 3 3 3 6 2" xfId="5612"/>
    <cellStyle name="Comma 6 3 3 3 7" xfId="5613"/>
    <cellStyle name="Comma 6 3 3 3 7 2" xfId="5614"/>
    <cellStyle name="Comma 6 3 3 3 8" xfId="5615"/>
    <cellStyle name="Comma 6 3 3 3 9" xfId="5616"/>
    <cellStyle name="Comma 6 3 3 4" xfId="5617"/>
    <cellStyle name="Comma 6 3 3 4 2" xfId="5618"/>
    <cellStyle name="Comma 6 3 3 4 2 2" xfId="5619"/>
    <cellStyle name="Comma 6 3 3 4 2 3" xfId="5620"/>
    <cellStyle name="Comma 6 3 3 4 2 4" xfId="5621"/>
    <cellStyle name="Comma 6 3 3 4 3" xfId="5622"/>
    <cellStyle name="Comma 6 3 3 4 3 2" xfId="5623"/>
    <cellStyle name="Comma 6 3 3 4 3 3" xfId="5624"/>
    <cellStyle name="Comma 6 3 3 4 4" xfId="5625"/>
    <cellStyle name="Comma 6 3 3 4 4 2" xfId="5626"/>
    <cellStyle name="Comma 6 3 3 4 5" xfId="5627"/>
    <cellStyle name="Comma 6 3 3 4 5 2" xfId="5628"/>
    <cellStyle name="Comma 6 3 3 4 6" xfId="5629"/>
    <cellStyle name="Comma 6 3 3 4 6 2" xfId="5630"/>
    <cellStyle name="Comma 6 3 3 4 7" xfId="5631"/>
    <cellStyle name="Comma 6 3 3 4 7 2" xfId="5632"/>
    <cellStyle name="Comma 6 3 3 4 8" xfId="5633"/>
    <cellStyle name="Comma 6 3 3 4 9" xfId="5634"/>
    <cellStyle name="Comma 6 3 3 5" xfId="5635"/>
    <cellStyle name="Comma 6 3 3 5 2" xfId="5636"/>
    <cellStyle name="Comma 6 3 3 5 2 2" xfId="5637"/>
    <cellStyle name="Comma 6 3 3 5 2 3" xfId="5638"/>
    <cellStyle name="Comma 6 3 3 5 2 4" xfId="5639"/>
    <cellStyle name="Comma 6 3 3 5 3" xfId="5640"/>
    <cellStyle name="Comma 6 3 3 5 3 2" xfId="5641"/>
    <cellStyle name="Comma 6 3 3 5 3 3" xfId="5642"/>
    <cellStyle name="Comma 6 3 3 5 4" xfId="5643"/>
    <cellStyle name="Comma 6 3 3 5 4 2" xfId="5644"/>
    <cellStyle name="Comma 6 3 3 5 5" xfId="5645"/>
    <cellStyle name="Comma 6 3 3 5 5 2" xfId="5646"/>
    <cellStyle name="Comma 6 3 3 5 6" xfId="5647"/>
    <cellStyle name="Comma 6 3 3 5 6 2" xfId="5648"/>
    <cellStyle name="Comma 6 3 3 5 7" xfId="5649"/>
    <cellStyle name="Comma 6 3 3 5 7 2" xfId="5650"/>
    <cellStyle name="Comma 6 3 3 5 8" xfId="5651"/>
    <cellStyle name="Comma 6 3 3 5 9" xfId="5652"/>
    <cellStyle name="Comma 6 3 3 6" xfId="5653"/>
    <cellStyle name="Comma 6 3 3 6 2" xfId="5654"/>
    <cellStyle name="Comma 6 3 3 6 3" xfId="5655"/>
    <cellStyle name="Comma 6 3 3 6 4" xfId="5656"/>
    <cellStyle name="Comma 6 3 3 7" xfId="5657"/>
    <cellStyle name="Comma 6 3 3 7 2" xfId="5658"/>
    <cellStyle name="Comma 6 3 3 7 3" xfId="5659"/>
    <cellStyle name="Comma 6 3 3 8" xfId="5660"/>
    <cellStyle name="Comma 6 3 3 8 2" xfId="5661"/>
    <cellStyle name="Comma 6 3 3 9" xfId="5662"/>
    <cellStyle name="Comma 6 3 3 9 2" xfId="5663"/>
    <cellStyle name="Comma 6 3 4" xfId="5664"/>
    <cellStyle name="Comma 6 3 4 10" xfId="5665"/>
    <cellStyle name="Comma 6 3 4 2" xfId="5666"/>
    <cellStyle name="Comma 6 3 4 2 2" xfId="5667"/>
    <cellStyle name="Comma 6 3 4 2 3" xfId="5668"/>
    <cellStyle name="Comma 6 3 4 2 4" xfId="5669"/>
    <cellStyle name="Comma 6 3 4 3" xfId="5670"/>
    <cellStyle name="Comma 6 3 4 3 2" xfId="5671"/>
    <cellStyle name="Comma 6 3 4 3 3" xfId="5672"/>
    <cellStyle name="Comma 6 3 4 4" xfId="5673"/>
    <cellStyle name="Comma 6 3 4 4 2" xfId="5674"/>
    <cellStyle name="Comma 6 3 4 5" xfId="5675"/>
    <cellStyle name="Comma 6 3 4 5 2" xfId="5676"/>
    <cellStyle name="Comma 6 3 4 6" xfId="5677"/>
    <cellStyle name="Comma 6 3 4 6 2" xfId="5678"/>
    <cellStyle name="Comma 6 3 4 7" xfId="5679"/>
    <cellStyle name="Comma 6 3 4 7 2" xfId="5680"/>
    <cellStyle name="Comma 6 3 4 8" xfId="5681"/>
    <cellStyle name="Comma 6 3 4 8 2" xfId="5682"/>
    <cellStyle name="Comma 6 3 4 9" xfId="5683"/>
    <cellStyle name="Comma 6 3 5" xfId="5684"/>
    <cellStyle name="Comma 6 3 5 10" xfId="5685"/>
    <cellStyle name="Comma 6 3 5 2" xfId="5686"/>
    <cellStyle name="Comma 6 3 5 2 2" xfId="5687"/>
    <cellStyle name="Comma 6 3 5 2 3" xfId="5688"/>
    <cellStyle name="Comma 6 3 5 2 4" xfId="5689"/>
    <cellStyle name="Comma 6 3 5 3" xfId="5690"/>
    <cellStyle name="Comma 6 3 5 3 2" xfId="5691"/>
    <cellStyle name="Comma 6 3 5 3 3" xfId="5692"/>
    <cellStyle name="Comma 6 3 5 4" xfId="5693"/>
    <cellStyle name="Comma 6 3 5 4 2" xfId="5694"/>
    <cellStyle name="Comma 6 3 5 5" xfId="5695"/>
    <cellStyle name="Comma 6 3 5 5 2" xfId="5696"/>
    <cellStyle name="Comma 6 3 5 6" xfId="5697"/>
    <cellStyle name="Comma 6 3 5 6 2" xfId="5698"/>
    <cellStyle name="Comma 6 3 5 7" xfId="5699"/>
    <cellStyle name="Comma 6 3 5 7 2" xfId="5700"/>
    <cellStyle name="Comma 6 3 5 8" xfId="5701"/>
    <cellStyle name="Comma 6 3 5 8 2" xfId="5702"/>
    <cellStyle name="Comma 6 3 5 9" xfId="5703"/>
    <cellStyle name="Comma 6 3 6" xfId="5704"/>
    <cellStyle name="Comma 6 3 6 2" xfId="5705"/>
    <cellStyle name="Comma 6 3 6 2 2" xfId="5706"/>
    <cellStyle name="Comma 6 3 6 2 3" xfId="5707"/>
    <cellStyle name="Comma 6 3 6 2 4" xfId="5708"/>
    <cellStyle name="Comma 6 3 6 3" xfId="5709"/>
    <cellStyle name="Comma 6 3 6 3 2" xfId="5710"/>
    <cellStyle name="Comma 6 3 6 3 3" xfId="5711"/>
    <cellStyle name="Comma 6 3 6 4" xfId="5712"/>
    <cellStyle name="Comma 6 3 6 4 2" xfId="5713"/>
    <cellStyle name="Comma 6 3 6 5" xfId="5714"/>
    <cellStyle name="Comma 6 3 6 5 2" xfId="5715"/>
    <cellStyle name="Comma 6 3 6 6" xfId="5716"/>
    <cellStyle name="Comma 6 3 6 6 2" xfId="5717"/>
    <cellStyle name="Comma 6 3 6 7" xfId="5718"/>
    <cellStyle name="Comma 6 3 6 7 2" xfId="5719"/>
    <cellStyle name="Comma 6 3 6 8" xfId="5720"/>
    <cellStyle name="Comma 6 3 6 9" xfId="5721"/>
    <cellStyle name="Comma 6 3 7" xfId="5722"/>
    <cellStyle name="Comma 6 3 7 2" xfId="5723"/>
    <cellStyle name="Comma 6 3 7 2 2" xfId="5724"/>
    <cellStyle name="Comma 6 3 7 2 3" xfId="5725"/>
    <cellStyle name="Comma 6 3 7 2 4" xfId="5726"/>
    <cellStyle name="Comma 6 3 7 3" xfId="5727"/>
    <cellStyle name="Comma 6 3 7 3 2" xfId="5728"/>
    <cellStyle name="Comma 6 3 7 3 3" xfId="5729"/>
    <cellStyle name="Comma 6 3 7 4" xfId="5730"/>
    <cellStyle name="Comma 6 3 7 4 2" xfId="5731"/>
    <cellStyle name="Comma 6 3 7 5" xfId="5732"/>
    <cellStyle name="Comma 6 3 7 5 2" xfId="5733"/>
    <cellStyle name="Comma 6 3 7 6" xfId="5734"/>
    <cellStyle name="Comma 6 3 7 6 2" xfId="5735"/>
    <cellStyle name="Comma 6 3 7 7" xfId="5736"/>
    <cellStyle name="Comma 6 3 7 7 2" xfId="5737"/>
    <cellStyle name="Comma 6 3 7 8" xfId="5738"/>
    <cellStyle name="Comma 6 3 7 9" xfId="5739"/>
    <cellStyle name="Comma 6 3 8" xfId="5740"/>
    <cellStyle name="Comma 6 3 8 2" xfId="5741"/>
    <cellStyle name="Comma 6 3 8 2 2" xfId="5742"/>
    <cellStyle name="Comma 6 3 8 2 3" xfId="5743"/>
    <cellStyle name="Comma 6 3 8 2 4" xfId="5744"/>
    <cellStyle name="Comma 6 3 8 3" xfId="5745"/>
    <cellStyle name="Comma 6 3 8 3 2" xfId="5746"/>
    <cellStyle name="Comma 6 3 8 3 3" xfId="5747"/>
    <cellStyle name="Comma 6 3 8 4" xfId="5748"/>
    <cellStyle name="Comma 6 3 8 4 2" xfId="5749"/>
    <cellStyle name="Comma 6 3 8 5" xfId="5750"/>
    <cellStyle name="Comma 6 3 8 5 2" xfId="5751"/>
    <cellStyle name="Comma 6 3 8 6" xfId="5752"/>
    <cellStyle name="Comma 6 3 8 6 2" xfId="5753"/>
    <cellStyle name="Comma 6 3 8 7" xfId="5754"/>
    <cellStyle name="Comma 6 3 8 7 2" xfId="5755"/>
    <cellStyle name="Comma 6 3 8 8" xfId="5756"/>
    <cellStyle name="Comma 6 3 8 9" xfId="5757"/>
    <cellStyle name="Comma 6 3 9" xfId="5758"/>
    <cellStyle name="Comma 6 3 9 2" xfId="5759"/>
    <cellStyle name="Comma 6 3 9 2 2" xfId="5760"/>
    <cellStyle name="Comma 6 3 9 2 3" xfId="5761"/>
    <cellStyle name="Comma 6 3 9 2 4" xfId="5762"/>
    <cellStyle name="Comma 6 3 9 3" xfId="5763"/>
    <cellStyle name="Comma 6 3 9 3 2" xfId="5764"/>
    <cellStyle name="Comma 6 3 9 3 3" xfId="5765"/>
    <cellStyle name="Comma 6 3 9 4" xfId="5766"/>
    <cellStyle name="Comma 6 3 9 4 2" xfId="5767"/>
    <cellStyle name="Comma 6 3 9 5" xfId="5768"/>
    <cellStyle name="Comma 6 3 9 5 2" xfId="5769"/>
    <cellStyle name="Comma 6 3 9 6" xfId="5770"/>
    <cellStyle name="Comma 6 3 9 6 2" xfId="5771"/>
    <cellStyle name="Comma 6 3 9 7" xfId="5772"/>
    <cellStyle name="Comma 6 3 9 8" xfId="5773"/>
    <cellStyle name="Comma 6 4" xfId="5774"/>
    <cellStyle name="Comma 6 4 10" xfId="5775"/>
    <cellStyle name="Comma 6 4 10 2" xfId="5776"/>
    <cellStyle name="Comma 6 4 10 2 2" xfId="5777"/>
    <cellStyle name="Comma 6 4 10 2 3" xfId="5778"/>
    <cellStyle name="Comma 6 4 10 2 4" xfId="5779"/>
    <cellStyle name="Comma 6 4 10 3" xfId="5780"/>
    <cellStyle name="Comma 6 4 10 3 2" xfId="5781"/>
    <cellStyle name="Comma 6 4 10 4" xfId="5782"/>
    <cellStyle name="Comma 6 4 11" xfId="5783"/>
    <cellStyle name="Comma 6 4 11 2" xfId="5784"/>
    <cellStyle name="Comma 6 4 11 2 2" xfId="5785"/>
    <cellStyle name="Comma 6 4 11 2 3" xfId="5786"/>
    <cellStyle name="Comma 6 4 11 3" xfId="5787"/>
    <cellStyle name="Comma 6 4 11 3 2" xfId="5788"/>
    <cellStyle name="Comma 6 4 11 4" xfId="5789"/>
    <cellStyle name="Comma 6 4 12" xfId="5790"/>
    <cellStyle name="Comma 6 4 12 2" xfId="5791"/>
    <cellStyle name="Comma 6 4 12 3" xfId="5792"/>
    <cellStyle name="Comma 6 4 12 4" xfId="5793"/>
    <cellStyle name="Comma 6 4 13" xfId="5794"/>
    <cellStyle name="Comma 6 4 13 2" xfId="5795"/>
    <cellStyle name="Comma 6 4 13 3" xfId="5796"/>
    <cellStyle name="Comma 6 4 14" xfId="5797"/>
    <cellStyle name="Comma 6 4 15" xfId="5798"/>
    <cellStyle name="Comma 6 4 2" xfId="5799"/>
    <cellStyle name="Comma 6 4 2 10" xfId="5800"/>
    <cellStyle name="Comma 6 4 2 10 2" xfId="5801"/>
    <cellStyle name="Comma 6 4 2 11" xfId="5802"/>
    <cellStyle name="Comma 6 4 2 11 2" xfId="5803"/>
    <cellStyle name="Comma 6 4 2 12" xfId="5804"/>
    <cellStyle name="Comma 6 4 2 13" xfId="5805"/>
    <cellStyle name="Comma 6 4 2 2" xfId="5806"/>
    <cellStyle name="Comma 6 4 2 2 10" xfId="5807"/>
    <cellStyle name="Comma 6 4 2 2 2" xfId="5808"/>
    <cellStyle name="Comma 6 4 2 2 2 2" xfId="5809"/>
    <cellStyle name="Comma 6 4 2 2 2 3" xfId="5810"/>
    <cellStyle name="Comma 6 4 2 2 2 4" xfId="5811"/>
    <cellStyle name="Comma 6 4 2 2 3" xfId="5812"/>
    <cellStyle name="Comma 6 4 2 2 3 2" xfId="5813"/>
    <cellStyle name="Comma 6 4 2 2 3 3" xfId="5814"/>
    <cellStyle name="Comma 6 4 2 2 4" xfId="5815"/>
    <cellStyle name="Comma 6 4 2 2 4 2" xfId="5816"/>
    <cellStyle name="Comma 6 4 2 2 5" xfId="5817"/>
    <cellStyle name="Comma 6 4 2 2 5 2" xfId="5818"/>
    <cellStyle name="Comma 6 4 2 2 6" xfId="5819"/>
    <cellStyle name="Comma 6 4 2 2 6 2" xfId="5820"/>
    <cellStyle name="Comma 6 4 2 2 7" xfId="5821"/>
    <cellStyle name="Comma 6 4 2 2 7 2" xfId="5822"/>
    <cellStyle name="Comma 6 4 2 2 8" xfId="5823"/>
    <cellStyle name="Comma 6 4 2 2 8 2" xfId="5824"/>
    <cellStyle name="Comma 6 4 2 2 9" xfId="5825"/>
    <cellStyle name="Comma 6 4 2 3" xfId="5826"/>
    <cellStyle name="Comma 6 4 2 3 10" xfId="5827"/>
    <cellStyle name="Comma 6 4 2 3 2" xfId="5828"/>
    <cellStyle name="Comma 6 4 2 3 2 2" xfId="5829"/>
    <cellStyle name="Comma 6 4 2 3 2 3" xfId="5830"/>
    <cellStyle name="Comma 6 4 2 3 2 4" xfId="5831"/>
    <cellStyle name="Comma 6 4 2 3 3" xfId="5832"/>
    <cellStyle name="Comma 6 4 2 3 3 2" xfId="5833"/>
    <cellStyle name="Comma 6 4 2 3 3 3" xfId="5834"/>
    <cellStyle name="Comma 6 4 2 3 4" xfId="5835"/>
    <cellStyle name="Comma 6 4 2 3 4 2" xfId="5836"/>
    <cellStyle name="Comma 6 4 2 3 5" xfId="5837"/>
    <cellStyle name="Comma 6 4 2 3 5 2" xfId="5838"/>
    <cellStyle name="Comma 6 4 2 3 6" xfId="5839"/>
    <cellStyle name="Comma 6 4 2 3 6 2" xfId="5840"/>
    <cellStyle name="Comma 6 4 2 3 7" xfId="5841"/>
    <cellStyle name="Comma 6 4 2 3 7 2" xfId="5842"/>
    <cellStyle name="Comma 6 4 2 3 8" xfId="5843"/>
    <cellStyle name="Comma 6 4 2 3 8 2" xfId="5844"/>
    <cellStyle name="Comma 6 4 2 3 9" xfId="5845"/>
    <cellStyle name="Comma 6 4 2 4" xfId="5846"/>
    <cellStyle name="Comma 6 4 2 4 2" xfId="5847"/>
    <cellStyle name="Comma 6 4 2 4 2 2" xfId="5848"/>
    <cellStyle name="Comma 6 4 2 4 2 3" xfId="5849"/>
    <cellStyle name="Comma 6 4 2 4 2 4" xfId="5850"/>
    <cellStyle name="Comma 6 4 2 4 3" xfId="5851"/>
    <cellStyle name="Comma 6 4 2 4 3 2" xfId="5852"/>
    <cellStyle name="Comma 6 4 2 4 3 3" xfId="5853"/>
    <cellStyle name="Comma 6 4 2 4 4" xfId="5854"/>
    <cellStyle name="Comma 6 4 2 4 4 2" xfId="5855"/>
    <cellStyle name="Comma 6 4 2 4 5" xfId="5856"/>
    <cellStyle name="Comma 6 4 2 4 5 2" xfId="5857"/>
    <cellStyle name="Comma 6 4 2 4 6" xfId="5858"/>
    <cellStyle name="Comma 6 4 2 4 6 2" xfId="5859"/>
    <cellStyle name="Comma 6 4 2 4 7" xfId="5860"/>
    <cellStyle name="Comma 6 4 2 4 7 2" xfId="5861"/>
    <cellStyle name="Comma 6 4 2 4 8" xfId="5862"/>
    <cellStyle name="Comma 6 4 2 4 9" xfId="5863"/>
    <cellStyle name="Comma 6 4 2 5" xfId="5864"/>
    <cellStyle name="Comma 6 4 2 5 2" xfId="5865"/>
    <cellStyle name="Comma 6 4 2 5 2 2" xfId="5866"/>
    <cellStyle name="Comma 6 4 2 5 2 3" xfId="5867"/>
    <cellStyle name="Comma 6 4 2 5 2 4" xfId="5868"/>
    <cellStyle name="Comma 6 4 2 5 3" xfId="5869"/>
    <cellStyle name="Comma 6 4 2 5 3 2" xfId="5870"/>
    <cellStyle name="Comma 6 4 2 5 3 3" xfId="5871"/>
    <cellStyle name="Comma 6 4 2 5 4" xfId="5872"/>
    <cellStyle name="Comma 6 4 2 5 4 2" xfId="5873"/>
    <cellStyle name="Comma 6 4 2 5 5" xfId="5874"/>
    <cellStyle name="Comma 6 4 2 5 5 2" xfId="5875"/>
    <cellStyle name="Comma 6 4 2 5 6" xfId="5876"/>
    <cellStyle name="Comma 6 4 2 5 6 2" xfId="5877"/>
    <cellStyle name="Comma 6 4 2 5 7" xfId="5878"/>
    <cellStyle name="Comma 6 4 2 5 7 2" xfId="5879"/>
    <cellStyle name="Comma 6 4 2 5 8" xfId="5880"/>
    <cellStyle name="Comma 6 4 2 5 9" xfId="5881"/>
    <cellStyle name="Comma 6 4 2 6" xfId="5882"/>
    <cellStyle name="Comma 6 4 2 6 2" xfId="5883"/>
    <cellStyle name="Comma 6 4 2 6 3" xfId="5884"/>
    <cellStyle name="Comma 6 4 2 6 4" xfId="5885"/>
    <cellStyle name="Comma 6 4 2 7" xfId="5886"/>
    <cellStyle name="Comma 6 4 2 7 2" xfId="5887"/>
    <cellStyle name="Comma 6 4 2 7 3" xfId="5888"/>
    <cellStyle name="Comma 6 4 2 8" xfId="5889"/>
    <cellStyle name="Comma 6 4 2 8 2" xfId="5890"/>
    <cellStyle name="Comma 6 4 2 9" xfId="5891"/>
    <cellStyle name="Comma 6 4 2 9 2" xfId="5892"/>
    <cellStyle name="Comma 6 4 3" xfId="5893"/>
    <cellStyle name="Comma 6 4 3 10" xfId="5894"/>
    <cellStyle name="Comma 6 4 3 10 2" xfId="5895"/>
    <cellStyle name="Comma 6 4 3 11" xfId="5896"/>
    <cellStyle name="Comma 6 4 3 11 2" xfId="5897"/>
    <cellStyle name="Comma 6 4 3 12" xfId="5898"/>
    <cellStyle name="Comma 6 4 3 13" xfId="5899"/>
    <cellStyle name="Comma 6 4 3 2" xfId="5900"/>
    <cellStyle name="Comma 6 4 3 2 10" xfId="5901"/>
    <cellStyle name="Comma 6 4 3 2 2" xfId="5902"/>
    <cellStyle name="Comma 6 4 3 2 2 2" xfId="5903"/>
    <cellStyle name="Comma 6 4 3 2 2 3" xfId="5904"/>
    <cellStyle name="Comma 6 4 3 2 2 4" xfId="5905"/>
    <cellStyle name="Comma 6 4 3 2 3" xfId="5906"/>
    <cellStyle name="Comma 6 4 3 2 3 2" xfId="5907"/>
    <cellStyle name="Comma 6 4 3 2 3 3" xfId="5908"/>
    <cellStyle name="Comma 6 4 3 2 4" xfId="5909"/>
    <cellStyle name="Comma 6 4 3 2 4 2" xfId="5910"/>
    <cellStyle name="Comma 6 4 3 2 5" xfId="5911"/>
    <cellStyle name="Comma 6 4 3 2 5 2" xfId="5912"/>
    <cellStyle name="Comma 6 4 3 2 6" xfId="5913"/>
    <cellStyle name="Comma 6 4 3 2 6 2" xfId="5914"/>
    <cellStyle name="Comma 6 4 3 2 7" xfId="5915"/>
    <cellStyle name="Comma 6 4 3 2 7 2" xfId="5916"/>
    <cellStyle name="Comma 6 4 3 2 8" xfId="5917"/>
    <cellStyle name="Comma 6 4 3 2 8 2" xfId="5918"/>
    <cellStyle name="Comma 6 4 3 2 9" xfId="5919"/>
    <cellStyle name="Comma 6 4 3 3" xfId="5920"/>
    <cellStyle name="Comma 6 4 3 3 2" xfId="5921"/>
    <cellStyle name="Comma 6 4 3 3 2 2" xfId="5922"/>
    <cellStyle name="Comma 6 4 3 3 2 3" xfId="5923"/>
    <cellStyle name="Comma 6 4 3 3 2 4" xfId="5924"/>
    <cellStyle name="Comma 6 4 3 3 3" xfId="5925"/>
    <cellStyle name="Comma 6 4 3 3 3 2" xfId="5926"/>
    <cellStyle name="Comma 6 4 3 3 3 3" xfId="5927"/>
    <cellStyle name="Comma 6 4 3 3 4" xfId="5928"/>
    <cellStyle name="Comma 6 4 3 3 4 2" xfId="5929"/>
    <cellStyle name="Comma 6 4 3 3 5" xfId="5930"/>
    <cellStyle name="Comma 6 4 3 3 5 2" xfId="5931"/>
    <cellStyle name="Comma 6 4 3 3 6" xfId="5932"/>
    <cellStyle name="Comma 6 4 3 3 6 2" xfId="5933"/>
    <cellStyle name="Comma 6 4 3 3 7" xfId="5934"/>
    <cellStyle name="Comma 6 4 3 3 7 2" xfId="5935"/>
    <cellStyle name="Comma 6 4 3 3 8" xfId="5936"/>
    <cellStyle name="Comma 6 4 3 3 9" xfId="5937"/>
    <cellStyle name="Comma 6 4 3 4" xfId="5938"/>
    <cellStyle name="Comma 6 4 3 4 2" xfId="5939"/>
    <cellStyle name="Comma 6 4 3 4 2 2" xfId="5940"/>
    <cellStyle name="Comma 6 4 3 4 2 3" xfId="5941"/>
    <cellStyle name="Comma 6 4 3 4 2 4" xfId="5942"/>
    <cellStyle name="Comma 6 4 3 4 3" xfId="5943"/>
    <cellStyle name="Comma 6 4 3 4 3 2" xfId="5944"/>
    <cellStyle name="Comma 6 4 3 4 3 3" xfId="5945"/>
    <cellStyle name="Comma 6 4 3 4 4" xfId="5946"/>
    <cellStyle name="Comma 6 4 3 4 4 2" xfId="5947"/>
    <cellStyle name="Comma 6 4 3 4 5" xfId="5948"/>
    <cellStyle name="Comma 6 4 3 4 5 2" xfId="5949"/>
    <cellStyle name="Comma 6 4 3 4 6" xfId="5950"/>
    <cellStyle name="Comma 6 4 3 4 6 2" xfId="5951"/>
    <cellStyle name="Comma 6 4 3 4 7" xfId="5952"/>
    <cellStyle name="Comma 6 4 3 4 7 2" xfId="5953"/>
    <cellStyle name="Comma 6 4 3 4 8" xfId="5954"/>
    <cellStyle name="Comma 6 4 3 4 9" xfId="5955"/>
    <cellStyle name="Comma 6 4 3 5" xfId="5956"/>
    <cellStyle name="Comma 6 4 3 5 2" xfId="5957"/>
    <cellStyle name="Comma 6 4 3 5 2 2" xfId="5958"/>
    <cellStyle name="Comma 6 4 3 5 2 3" xfId="5959"/>
    <cellStyle name="Comma 6 4 3 5 2 4" xfId="5960"/>
    <cellStyle name="Comma 6 4 3 5 3" xfId="5961"/>
    <cellStyle name="Comma 6 4 3 5 3 2" xfId="5962"/>
    <cellStyle name="Comma 6 4 3 5 3 3" xfId="5963"/>
    <cellStyle name="Comma 6 4 3 5 4" xfId="5964"/>
    <cellStyle name="Comma 6 4 3 5 4 2" xfId="5965"/>
    <cellStyle name="Comma 6 4 3 5 5" xfId="5966"/>
    <cellStyle name="Comma 6 4 3 5 5 2" xfId="5967"/>
    <cellStyle name="Comma 6 4 3 5 6" xfId="5968"/>
    <cellStyle name="Comma 6 4 3 5 6 2" xfId="5969"/>
    <cellStyle name="Comma 6 4 3 5 7" xfId="5970"/>
    <cellStyle name="Comma 6 4 3 5 7 2" xfId="5971"/>
    <cellStyle name="Comma 6 4 3 5 8" xfId="5972"/>
    <cellStyle name="Comma 6 4 3 5 9" xfId="5973"/>
    <cellStyle name="Comma 6 4 3 6" xfId="5974"/>
    <cellStyle name="Comma 6 4 3 6 2" xfId="5975"/>
    <cellStyle name="Comma 6 4 3 6 3" xfId="5976"/>
    <cellStyle name="Comma 6 4 3 6 4" xfId="5977"/>
    <cellStyle name="Comma 6 4 3 7" xfId="5978"/>
    <cellStyle name="Comma 6 4 3 7 2" xfId="5979"/>
    <cellStyle name="Comma 6 4 3 7 3" xfId="5980"/>
    <cellStyle name="Comma 6 4 3 8" xfId="5981"/>
    <cellStyle name="Comma 6 4 3 8 2" xfId="5982"/>
    <cellStyle name="Comma 6 4 3 9" xfId="5983"/>
    <cellStyle name="Comma 6 4 3 9 2" xfId="5984"/>
    <cellStyle name="Comma 6 4 4" xfId="5985"/>
    <cellStyle name="Comma 6 4 4 10" xfId="5986"/>
    <cellStyle name="Comma 6 4 4 2" xfId="5987"/>
    <cellStyle name="Comma 6 4 4 2 2" xfId="5988"/>
    <cellStyle name="Comma 6 4 4 2 3" xfId="5989"/>
    <cellStyle name="Comma 6 4 4 2 4" xfId="5990"/>
    <cellStyle name="Comma 6 4 4 3" xfId="5991"/>
    <cellStyle name="Comma 6 4 4 3 2" xfId="5992"/>
    <cellStyle name="Comma 6 4 4 3 3" xfId="5993"/>
    <cellStyle name="Comma 6 4 4 4" xfId="5994"/>
    <cellStyle name="Comma 6 4 4 4 2" xfId="5995"/>
    <cellStyle name="Comma 6 4 4 5" xfId="5996"/>
    <cellStyle name="Comma 6 4 4 5 2" xfId="5997"/>
    <cellStyle name="Comma 6 4 4 6" xfId="5998"/>
    <cellStyle name="Comma 6 4 4 6 2" xfId="5999"/>
    <cellStyle name="Comma 6 4 4 7" xfId="6000"/>
    <cellStyle name="Comma 6 4 4 7 2" xfId="6001"/>
    <cellStyle name="Comma 6 4 4 8" xfId="6002"/>
    <cellStyle name="Comma 6 4 4 8 2" xfId="6003"/>
    <cellStyle name="Comma 6 4 4 9" xfId="6004"/>
    <cellStyle name="Comma 6 4 5" xfId="6005"/>
    <cellStyle name="Comma 6 4 5 10" xfId="6006"/>
    <cellStyle name="Comma 6 4 5 2" xfId="6007"/>
    <cellStyle name="Comma 6 4 5 2 2" xfId="6008"/>
    <cellStyle name="Comma 6 4 5 2 3" xfId="6009"/>
    <cellStyle name="Comma 6 4 5 2 4" xfId="6010"/>
    <cellStyle name="Comma 6 4 5 3" xfId="6011"/>
    <cellStyle name="Comma 6 4 5 3 2" xfId="6012"/>
    <cellStyle name="Comma 6 4 5 3 3" xfId="6013"/>
    <cellStyle name="Comma 6 4 5 4" xfId="6014"/>
    <cellStyle name="Comma 6 4 5 4 2" xfId="6015"/>
    <cellStyle name="Comma 6 4 5 5" xfId="6016"/>
    <cellStyle name="Comma 6 4 5 5 2" xfId="6017"/>
    <cellStyle name="Comma 6 4 5 6" xfId="6018"/>
    <cellStyle name="Comma 6 4 5 6 2" xfId="6019"/>
    <cellStyle name="Comma 6 4 5 7" xfId="6020"/>
    <cellStyle name="Comma 6 4 5 7 2" xfId="6021"/>
    <cellStyle name="Comma 6 4 5 8" xfId="6022"/>
    <cellStyle name="Comma 6 4 5 8 2" xfId="6023"/>
    <cellStyle name="Comma 6 4 5 9" xfId="6024"/>
    <cellStyle name="Comma 6 4 6" xfId="6025"/>
    <cellStyle name="Comma 6 4 6 2" xfId="6026"/>
    <cellStyle name="Comma 6 4 6 2 2" xfId="6027"/>
    <cellStyle name="Comma 6 4 6 2 3" xfId="6028"/>
    <cellStyle name="Comma 6 4 6 2 4" xfId="6029"/>
    <cellStyle name="Comma 6 4 6 3" xfId="6030"/>
    <cellStyle name="Comma 6 4 6 3 2" xfId="6031"/>
    <cellStyle name="Comma 6 4 6 3 3" xfId="6032"/>
    <cellStyle name="Comma 6 4 6 4" xfId="6033"/>
    <cellStyle name="Comma 6 4 6 4 2" xfId="6034"/>
    <cellStyle name="Comma 6 4 6 5" xfId="6035"/>
    <cellStyle name="Comma 6 4 6 5 2" xfId="6036"/>
    <cellStyle name="Comma 6 4 6 6" xfId="6037"/>
    <cellStyle name="Comma 6 4 6 6 2" xfId="6038"/>
    <cellStyle name="Comma 6 4 6 7" xfId="6039"/>
    <cellStyle name="Comma 6 4 6 7 2" xfId="6040"/>
    <cellStyle name="Comma 6 4 6 8" xfId="6041"/>
    <cellStyle name="Comma 6 4 6 9" xfId="6042"/>
    <cellStyle name="Comma 6 4 7" xfId="6043"/>
    <cellStyle name="Comma 6 4 7 2" xfId="6044"/>
    <cellStyle name="Comma 6 4 7 2 2" xfId="6045"/>
    <cellStyle name="Comma 6 4 7 2 3" xfId="6046"/>
    <cellStyle name="Comma 6 4 7 2 4" xfId="6047"/>
    <cellStyle name="Comma 6 4 7 3" xfId="6048"/>
    <cellStyle name="Comma 6 4 7 3 2" xfId="6049"/>
    <cellStyle name="Comma 6 4 7 3 3" xfId="6050"/>
    <cellStyle name="Comma 6 4 7 4" xfId="6051"/>
    <cellStyle name="Comma 6 4 7 4 2" xfId="6052"/>
    <cellStyle name="Comma 6 4 7 5" xfId="6053"/>
    <cellStyle name="Comma 6 4 7 5 2" xfId="6054"/>
    <cellStyle name="Comma 6 4 7 6" xfId="6055"/>
    <cellStyle name="Comma 6 4 7 6 2" xfId="6056"/>
    <cellStyle name="Comma 6 4 7 7" xfId="6057"/>
    <cellStyle name="Comma 6 4 7 7 2" xfId="6058"/>
    <cellStyle name="Comma 6 4 7 8" xfId="6059"/>
    <cellStyle name="Comma 6 4 7 9" xfId="6060"/>
    <cellStyle name="Comma 6 4 8" xfId="6061"/>
    <cellStyle name="Comma 6 4 8 2" xfId="6062"/>
    <cellStyle name="Comma 6 4 8 2 2" xfId="6063"/>
    <cellStyle name="Comma 6 4 8 2 3" xfId="6064"/>
    <cellStyle name="Comma 6 4 8 2 4" xfId="6065"/>
    <cellStyle name="Comma 6 4 8 3" xfId="6066"/>
    <cellStyle name="Comma 6 4 8 3 2" xfId="6067"/>
    <cellStyle name="Comma 6 4 8 3 3" xfId="6068"/>
    <cellStyle name="Comma 6 4 8 4" xfId="6069"/>
    <cellStyle name="Comma 6 4 8 4 2" xfId="6070"/>
    <cellStyle name="Comma 6 4 8 5" xfId="6071"/>
    <cellStyle name="Comma 6 4 8 5 2" xfId="6072"/>
    <cellStyle name="Comma 6 4 8 6" xfId="6073"/>
    <cellStyle name="Comma 6 4 8 6 2" xfId="6074"/>
    <cellStyle name="Comma 6 4 8 7" xfId="6075"/>
    <cellStyle name="Comma 6 4 8 8" xfId="6076"/>
    <cellStyle name="Comma 6 4 9" xfId="6077"/>
    <cellStyle name="Comma 6 4 9 2" xfId="6078"/>
    <cellStyle name="Comma 6 4 9 2 2" xfId="6079"/>
    <cellStyle name="Comma 6 4 9 2 3" xfId="6080"/>
    <cellStyle name="Comma 6 4 9 2 4" xfId="6081"/>
    <cellStyle name="Comma 6 4 9 3" xfId="6082"/>
    <cellStyle name="Comma 6 4 9 3 2" xfId="6083"/>
    <cellStyle name="Comma 6 4 9 3 3" xfId="6084"/>
    <cellStyle name="Comma 6 4 9 4" xfId="6085"/>
    <cellStyle name="Comma 6 4 9 4 2" xfId="6086"/>
    <cellStyle name="Comma 6 4 9 5" xfId="6087"/>
    <cellStyle name="Comma 6 4 9 6" xfId="6088"/>
    <cellStyle name="Comma 6 5" xfId="6089"/>
    <cellStyle name="Comma 6 5 10" xfId="6090"/>
    <cellStyle name="Comma 6 5 10 2" xfId="6091"/>
    <cellStyle name="Comma 6 5 11" xfId="6092"/>
    <cellStyle name="Comma 6 5 11 2" xfId="6093"/>
    <cellStyle name="Comma 6 5 12" xfId="6094"/>
    <cellStyle name="Comma 6 5 13" xfId="6095"/>
    <cellStyle name="Comma 6 5 2" xfId="6096"/>
    <cellStyle name="Comma 6 5 2 10" xfId="6097"/>
    <cellStyle name="Comma 6 5 2 2" xfId="6098"/>
    <cellStyle name="Comma 6 5 2 2 2" xfId="6099"/>
    <cellStyle name="Comma 6 5 2 2 3" xfId="6100"/>
    <cellStyle name="Comma 6 5 2 2 4" xfId="6101"/>
    <cellStyle name="Comma 6 5 2 3" xfId="6102"/>
    <cellStyle name="Comma 6 5 2 3 2" xfId="6103"/>
    <cellStyle name="Comma 6 5 2 3 3" xfId="6104"/>
    <cellStyle name="Comma 6 5 2 4" xfId="6105"/>
    <cellStyle name="Comma 6 5 2 4 2" xfId="6106"/>
    <cellStyle name="Comma 6 5 2 5" xfId="6107"/>
    <cellStyle name="Comma 6 5 2 5 2" xfId="6108"/>
    <cellStyle name="Comma 6 5 2 6" xfId="6109"/>
    <cellStyle name="Comma 6 5 2 6 2" xfId="6110"/>
    <cellStyle name="Comma 6 5 2 7" xfId="6111"/>
    <cellStyle name="Comma 6 5 2 7 2" xfId="6112"/>
    <cellStyle name="Comma 6 5 2 8" xfId="6113"/>
    <cellStyle name="Comma 6 5 2 8 2" xfId="6114"/>
    <cellStyle name="Comma 6 5 2 9" xfId="6115"/>
    <cellStyle name="Comma 6 5 3" xfId="6116"/>
    <cellStyle name="Comma 6 5 3 2" xfId="6117"/>
    <cellStyle name="Comma 6 5 3 2 2" xfId="6118"/>
    <cellStyle name="Comma 6 5 3 2 3" xfId="6119"/>
    <cellStyle name="Comma 6 5 3 2 4" xfId="6120"/>
    <cellStyle name="Comma 6 5 3 3" xfId="6121"/>
    <cellStyle name="Comma 6 5 3 3 2" xfId="6122"/>
    <cellStyle name="Comma 6 5 3 3 3" xfId="6123"/>
    <cellStyle name="Comma 6 5 3 4" xfId="6124"/>
    <cellStyle name="Comma 6 5 3 4 2" xfId="6125"/>
    <cellStyle name="Comma 6 5 3 5" xfId="6126"/>
    <cellStyle name="Comma 6 5 3 5 2" xfId="6127"/>
    <cellStyle name="Comma 6 5 3 6" xfId="6128"/>
    <cellStyle name="Comma 6 5 3 6 2" xfId="6129"/>
    <cellStyle name="Comma 6 5 3 7" xfId="6130"/>
    <cellStyle name="Comma 6 5 3 7 2" xfId="6131"/>
    <cellStyle name="Comma 6 5 3 8" xfId="6132"/>
    <cellStyle name="Comma 6 5 3 9" xfId="6133"/>
    <cellStyle name="Comma 6 5 4" xfId="6134"/>
    <cellStyle name="Comma 6 5 4 2" xfId="6135"/>
    <cellStyle name="Comma 6 5 4 2 2" xfId="6136"/>
    <cellStyle name="Comma 6 5 4 2 3" xfId="6137"/>
    <cellStyle name="Comma 6 5 4 2 4" xfId="6138"/>
    <cellStyle name="Comma 6 5 4 3" xfId="6139"/>
    <cellStyle name="Comma 6 5 4 3 2" xfId="6140"/>
    <cellStyle name="Comma 6 5 4 3 3" xfId="6141"/>
    <cellStyle name="Comma 6 5 4 4" xfId="6142"/>
    <cellStyle name="Comma 6 5 4 4 2" xfId="6143"/>
    <cellStyle name="Comma 6 5 4 5" xfId="6144"/>
    <cellStyle name="Comma 6 5 4 5 2" xfId="6145"/>
    <cellStyle name="Comma 6 5 4 6" xfId="6146"/>
    <cellStyle name="Comma 6 5 4 6 2" xfId="6147"/>
    <cellStyle name="Comma 6 5 4 7" xfId="6148"/>
    <cellStyle name="Comma 6 5 4 7 2" xfId="6149"/>
    <cellStyle name="Comma 6 5 4 8" xfId="6150"/>
    <cellStyle name="Comma 6 5 4 9" xfId="6151"/>
    <cellStyle name="Comma 6 5 5" xfId="6152"/>
    <cellStyle name="Comma 6 5 5 2" xfId="6153"/>
    <cellStyle name="Comma 6 5 5 2 2" xfId="6154"/>
    <cellStyle name="Comma 6 5 5 2 3" xfId="6155"/>
    <cellStyle name="Comma 6 5 5 2 4" xfId="6156"/>
    <cellStyle name="Comma 6 5 5 3" xfId="6157"/>
    <cellStyle name="Comma 6 5 5 3 2" xfId="6158"/>
    <cellStyle name="Comma 6 5 5 3 3" xfId="6159"/>
    <cellStyle name="Comma 6 5 5 4" xfId="6160"/>
    <cellStyle name="Comma 6 5 5 4 2" xfId="6161"/>
    <cellStyle name="Comma 6 5 5 5" xfId="6162"/>
    <cellStyle name="Comma 6 5 5 5 2" xfId="6163"/>
    <cellStyle name="Comma 6 5 5 6" xfId="6164"/>
    <cellStyle name="Comma 6 5 5 6 2" xfId="6165"/>
    <cellStyle name="Comma 6 5 5 7" xfId="6166"/>
    <cellStyle name="Comma 6 5 5 7 2" xfId="6167"/>
    <cellStyle name="Comma 6 5 5 8" xfId="6168"/>
    <cellStyle name="Comma 6 5 5 9" xfId="6169"/>
    <cellStyle name="Comma 6 5 6" xfId="6170"/>
    <cellStyle name="Comma 6 5 6 2" xfId="6171"/>
    <cellStyle name="Comma 6 5 6 2 2" xfId="6172"/>
    <cellStyle name="Comma 6 5 6 2 3" xfId="6173"/>
    <cellStyle name="Comma 6 5 6 2 4" xfId="6174"/>
    <cellStyle name="Comma 6 5 6 3" xfId="6175"/>
    <cellStyle name="Comma 6 5 6 3 2" xfId="6176"/>
    <cellStyle name="Comma 6 5 6 4" xfId="6177"/>
    <cellStyle name="Comma 6 5 7" xfId="6178"/>
    <cellStyle name="Comma 6 5 7 2" xfId="6179"/>
    <cellStyle name="Comma 6 5 7 2 2" xfId="6180"/>
    <cellStyle name="Comma 6 5 7 2 3" xfId="6181"/>
    <cellStyle name="Comma 6 5 7 3" xfId="6182"/>
    <cellStyle name="Comma 6 5 7 3 2" xfId="6183"/>
    <cellStyle name="Comma 6 5 7 4" xfId="6184"/>
    <cellStyle name="Comma 6 5 8" xfId="6185"/>
    <cellStyle name="Comma 6 5 8 2" xfId="6186"/>
    <cellStyle name="Comma 6 5 8 3" xfId="6187"/>
    <cellStyle name="Comma 6 5 8 4" xfId="6188"/>
    <cellStyle name="Comma 6 5 9" xfId="6189"/>
    <cellStyle name="Comma 6 5 9 2" xfId="6190"/>
    <cellStyle name="Comma 6 5 9 3" xfId="6191"/>
    <cellStyle name="Comma 6 6" xfId="6192"/>
    <cellStyle name="Comma 6 6 2" xfId="6193"/>
    <cellStyle name="Comma 6 6 2 2" xfId="6194"/>
    <cellStyle name="Comma 6 6 2 2 2" xfId="6195"/>
    <cellStyle name="Comma 6 6 2 2 3" xfId="6196"/>
    <cellStyle name="Comma 6 6 2 2 4" xfId="6197"/>
    <cellStyle name="Comma 6 6 2 3" xfId="6198"/>
    <cellStyle name="Comma 6 6 2 3 2" xfId="6199"/>
    <cellStyle name="Comma 6 6 2 4" xfId="6200"/>
    <cellStyle name="Comma 6 6 3" xfId="6201"/>
    <cellStyle name="Comma 6 6 3 2" xfId="6202"/>
    <cellStyle name="Comma 6 6 3 3" xfId="6203"/>
    <cellStyle name="Comma 6 6 3 4" xfId="6204"/>
    <cellStyle name="Comma 6 6 4" xfId="6205"/>
    <cellStyle name="Comma 6 6 4 2" xfId="6206"/>
    <cellStyle name="Comma 6 6 4 3" xfId="6207"/>
    <cellStyle name="Comma 6 6 5" xfId="6208"/>
    <cellStyle name="Comma 6 6 5 2" xfId="6209"/>
    <cellStyle name="Comma 6 6 6" xfId="6210"/>
    <cellStyle name="Comma 6 6 6 2" xfId="6211"/>
    <cellStyle name="Comma 6 6 7" xfId="6212"/>
    <cellStyle name="Comma 6 6 7 2" xfId="6213"/>
    <cellStyle name="Comma 6 6 8" xfId="6214"/>
    <cellStyle name="Comma 6 6 9" xfId="6215"/>
    <cellStyle name="Comma 6 7" xfId="6216"/>
    <cellStyle name="Comma 6 7 2" xfId="6217"/>
    <cellStyle name="Comma 6 7 2 2" xfId="6218"/>
    <cellStyle name="Comma 6 7 2 3" xfId="6219"/>
    <cellStyle name="Comma 6 7 2 4" xfId="6220"/>
    <cellStyle name="Comma 6 7 3" xfId="6221"/>
    <cellStyle name="Comma 6 7 3 2" xfId="6222"/>
    <cellStyle name="Comma 6 7 3 3" xfId="6223"/>
    <cellStyle name="Comma 6 7 4" xfId="6224"/>
    <cellStyle name="Comma 6 7 4 2" xfId="6225"/>
    <cellStyle name="Comma 6 7 5" xfId="6226"/>
    <cellStyle name="Comma 6 7 5 2" xfId="6227"/>
    <cellStyle name="Comma 6 7 6" xfId="6228"/>
    <cellStyle name="Comma 6 7 6 2" xfId="6229"/>
    <cellStyle name="Comma 6 7 7" xfId="6230"/>
    <cellStyle name="Comma 6 7 7 2" xfId="6231"/>
    <cellStyle name="Comma 6 7 8" xfId="6232"/>
    <cellStyle name="Comma 6 7 9" xfId="6233"/>
    <cellStyle name="Comma 6 8" xfId="6234"/>
    <cellStyle name="Comma 6 8 2" xfId="6235"/>
    <cellStyle name="Comma 6 8 2 2" xfId="6236"/>
    <cellStyle name="Comma 6 8 2 3" xfId="6237"/>
    <cellStyle name="Comma 6 8 2 4" xfId="6238"/>
    <cellStyle name="Comma 6 8 3" xfId="6239"/>
    <cellStyle name="Comma 6 8 3 2" xfId="6240"/>
    <cellStyle name="Comma 6 8 3 3" xfId="6241"/>
    <cellStyle name="Comma 6 8 4" xfId="6242"/>
    <cellStyle name="Comma 6 8 4 2" xfId="6243"/>
    <cellStyle name="Comma 6 8 5" xfId="6244"/>
    <cellStyle name="Comma 6 8 5 2" xfId="6245"/>
    <cellStyle name="Comma 6 8 6" xfId="6246"/>
    <cellStyle name="Comma 6 8 6 2" xfId="6247"/>
    <cellStyle name="Comma 6 8 7" xfId="6248"/>
    <cellStyle name="Comma 6 8 7 2" xfId="6249"/>
    <cellStyle name="Comma 6 8 8" xfId="6250"/>
    <cellStyle name="Comma 6 8 9" xfId="6251"/>
    <cellStyle name="Comma 6 9" xfId="6252"/>
    <cellStyle name="Comma 6 9 2" xfId="6253"/>
    <cellStyle name="Comma 6 9 2 2" xfId="6254"/>
    <cellStyle name="Comma 6 9 2 3" xfId="6255"/>
    <cellStyle name="Comma 6 9 2 4" xfId="6256"/>
    <cellStyle name="Comma 6 9 3" xfId="6257"/>
    <cellStyle name="Comma 6 9 3 2" xfId="6258"/>
    <cellStyle name="Comma 6 9 3 3" xfId="6259"/>
    <cellStyle name="Comma 6 9 4" xfId="6260"/>
    <cellStyle name="Comma 6 9 4 2" xfId="6261"/>
    <cellStyle name="Comma 6 9 5" xfId="6262"/>
    <cellStyle name="Comma 6 9 5 2" xfId="6263"/>
    <cellStyle name="Comma 6 9 6" xfId="6264"/>
    <cellStyle name="Comma 6 9 6 2" xfId="6265"/>
    <cellStyle name="Comma 6 9 7" xfId="6266"/>
    <cellStyle name="Comma 6 9 7 2" xfId="6267"/>
    <cellStyle name="Comma 6 9 8" xfId="6268"/>
    <cellStyle name="Comma 6 9 9" xfId="6269"/>
    <cellStyle name="Comma 60" xfId="6270"/>
    <cellStyle name="Comma 61" xfId="6271"/>
    <cellStyle name="Comma 62" xfId="6272"/>
    <cellStyle name="Comma 63" xfId="6273"/>
    <cellStyle name="Comma 64" xfId="6274"/>
    <cellStyle name="Comma 65" xfId="6275"/>
    <cellStyle name="Comma 66" xfId="6276"/>
    <cellStyle name="Comma 67" xfId="6277"/>
    <cellStyle name="Comma 68" xfId="6278"/>
    <cellStyle name="Comma 69" xfId="6279"/>
    <cellStyle name="Comma 7" xfId="41"/>
    <cellStyle name="Comma 7 2" xfId="410"/>
    <cellStyle name="Comma 7 2 2" xfId="6280"/>
    <cellStyle name="Comma 7 2 2 2" xfId="6281"/>
    <cellStyle name="Comma 7 2 2 2 2" xfId="6282"/>
    <cellStyle name="Comma 7 2 2 2 3" xfId="6283"/>
    <cellStyle name="Comma 7 2 2 3" xfId="6284"/>
    <cellStyle name="Comma 7 2 2 3 2" xfId="6285"/>
    <cellStyle name="Comma 7 2 2 4" xfId="6286"/>
    <cellStyle name="Comma 7 3" xfId="411"/>
    <cellStyle name="Comma 7 3 2" xfId="6287"/>
    <cellStyle name="Comma 7 3 2 2" xfId="6288"/>
    <cellStyle name="Comma 7 3 2 3" xfId="6289"/>
    <cellStyle name="Comma 7 3 3" xfId="6290"/>
    <cellStyle name="Comma 7 3 3 2" xfId="6291"/>
    <cellStyle name="Comma 7 3 4" xfId="6292"/>
    <cellStyle name="Comma 7 3 5" xfId="6293"/>
    <cellStyle name="Comma 7 4" xfId="6294"/>
    <cellStyle name="Comma 70" xfId="6295"/>
    <cellStyle name="Comma 71" xfId="6296"/>
    <cellStyle name="Comma 72" xfId="6297"/>
    <cellStyle name="Comma 73" xfId="6298"/>
    <cellStyle name="Comma 74" xfId="6299"/>
    <cellStyle name="Comma 75" xfId="6300"/>
    <cellStyle name="Comma 76" xfId="6301"/>
    <cellStyle name="Comma 77" xfId="6302"/>
    <cellStyle name="Comma 78" xfId="6303"/>
    <cellStyle name="Comma 79" xfId="6304"/>
    <cellStyle name="Comma 8" xfId="42"/>
    <cellStyle name="Comma 8 2" xfId="412"/>
    <cellStyle name="Comma 8 2 2" xfId="6305"/>
    <cellStyle name="Comma 8 2 2 2" xfId="6306"/>
    <cellStyle name="Comma 8 2 2 3" xfId="6307"/>
    <cellStyle name="Comma 8 2 3" xfId="6308"/>
    <cellStyle name="Comma 8 2 3 2" xfId="6309"/>
    <cellStyle name="Comma 8 2 4" xfId="6310"/>
    <cellStyle name="Comma 8 3" xfId="6311"/>
    <cellStyle name="Comma 8 3 2" xfId="6312"/>
    <cellStyle name="Comma 8 3 2 2" xfId="6313"/>
    <cellStyle name="Comma 8 3 2 3" xfId="6314"/>
    <cellStyle name="Comma 8 3 3" xfId="6315"/>
    <cellStyle name="Comma 8 3 3 2" xfId="6316"/>
    <cellStyle name="Comma 8 3 4" xfId="6317"/>
    <cellStyle name="Comma 8 4" xfId="6318"/>
    <cellStyle name="Comma 80" xfId="6319"/>
    <cellStyle name="Comma 81" xfId="6320"/>
    <cellStyle name="Comma 82" xfId="6321"/>
    <cellStyle name="Comma 83" xfId="6322"/>
    <cellStyle name="Comma 84" xfId="6323"/>
    <cellStyle name="Comma 85" xfId="6324"/>
    <cellStyle name="Comma 86" xfId="6325"/>
    <cellStyle name="Comma 87" xfId="6326"/>
    <cellStyle name="Comma 88" xfId="6327"/>
    <cellStyle name="Comma 89" xfId="6328"/>
    <cellStyle name="Comma 9" xfId="43"/>
    <cellStyle name="Comma 9 2" xfId="413"/>
    <cellStyle name="Comma 9 3" xfId="6329"/>
    <cellStyle name="Comma 90" xfId="6330"/>
    <cellStyle name="Comma 91" xfId="6331"/>
    <cellStyle name="Comma 92" xfId="6332"/>
    <cellStyle name="Comma 93" xfId="6333"/>
    <cellStyle name="Comma 94" xfId="6334"/>
    <cellStyle name="Comma 95" xfId="6335"/>
    <cellStyle name="Comma 96" xfId="6336"/>
    <cellStyle name="Comma 97" xfId="6337"/>
    <cellStyle name="Comma 98" xfId="6338"/>
    <cellStyle name="Comma 99" xfId="6339"/>
    <cellStyle name="Comma0" xfId="44"/>
    <cellStyle name="Comma0 2" xfId="45"/>
    <cellStyle name="Comma0 2 2" xfId="46"/>
    <cellStyle name="Comma0 2 2 2" xfId="6340"/>
    <cellStyle name="Comma0 2 3" xfId="47"/>
    <cellStyle name="Comma0 2 3 2" xfId="6341"/>
    <cellStyle name="Comma0 2 4" xfId="6342"/>
    <cellStyle name="Comma0 3" xfId="48"/>
    <cellStyle name="Comma0 3 2" xfId="49"/>
    <cellStyle name="Comma0 3 2 2" xfId="6343"/>
    <cellStyle name="Comma0 3 3" xfId="6344"/>
    <cellStyle name="Comma0 4" xfId="50"/>
    <cellStyle name="Comma0 4 2" xfId="6345"/>
    <cellStyle name="Currency" xfId="51" builtinId="4"/>
    <cellStyle name="Currency [0] 2" xfId="414"/>
    <cellStyle name="Currency 10" xfId="415"/>
    <cellStyle name="Currency 11" xfId="416"/>
    <cellStyle name="Currency 12" xfId="417"/>
    <cellStyle name="Currency 13" xfId="418"/>
    <cellStyle name="Currency 14" xfId="419"/>
    <cellStyle name="Currency 15" xfId="420"/>
    <cellStyle name="Currency 16" xfId="421"/>
    <cellStyle name="Currency 17" xfId="422"/>
    <cellStyle name="Currency 18" xfId="423"/>
    <cellStyle name="Currency 19" xfId="424"/>
    <cellStyle name="Currency 2" xfId="52"/>
    <cellStyle name="Currency 2 2" xfId="360"/>
    <cellStyle name="Currency 2 2 2" xfId="6346"/>
    <cellStyle name="Currency 2 2 2 2" xfId="6347"/>
    <cellStyle name="Currency 2 2 2 2 2" xfId="6348"/>
    <cellStyle name="Currency 2 2 2 2 2 2" xfId="6349"/>
    <cellStyle name="Currency 2 2 2 2 2 3" xfId="6350"/>
    <cellStyle name="Currency 2 2 2 2 2 4" xfId="6351"/>
    <cellStyle name="Currency 2 2 2 2 3" xfId="6352"/>
    <cellStyle name="Currency 2 2 2 2 3 2" xfId="6353"/>
    <cellStyle name="Currency 2 2 2 2 3 3" xfId="6354"/>
    <cellStyle name="Currency 2 2 2 2 4" xfId="6355"/>
    <cellStyle name="Currency 2 2 2 2 4 2" xfId="6356"/>
    <cellStyle name="Currency 2 2 2 2 5" xfId="6357"/>
    <cellStyle name="Currency 2 2 2 2 5 2" xfId="6358"/>
    <cellStyle name="Currency 2 2 2 2 6" xfId="6359"/>
    <cellStyle name="Currency 2 2 2 2 6 2" xfId="6360"/>
    <cellStyle name="Currency 2 2 2 2 7" xfId="6361"/>
    <cellStyle name="Currency 2 2 2 2 7 2" xfId="6362"/>
    <cellStyle name="Currency 2 2 2 2 8" xfId="6363"/>
    <cellStyle name="Currency 2 2 2 2 9" xfId="6364"/>
    <cellStyle name="Currency 2 2 2 3" xfId="6365"/>
    <cellStyle name="Currency 2 2 2 3 2" xfId="6366"/>
    <cellStyle name="Currency 2 2 2 3 2 2" xfId="6367"/>
    <cellStyle name="Currency 2 2 2 3 2 3" xfId="6368"/>
    <cellStyle name="Currency 2 2 2 3 3" xfId="6369"/>
    <cellStyle name="Currency 2 2 2 3 3 2" xfId="6370"/>
    <cellStyle name="Currency 2 2 2 3 4" xfId="6371"/>
    <cellStyle name="Currency 2 2 2 4" xfId="6372"/>
    <cellStyle name="Currency 2 2 3" xfId="6373"/>
    <cellStyle name="Currency 2 2 3 2" xfId="6374"/>
    <cellStyle name="Currency 2 2 3 2 2" xfId="6375"/>
    <cellStyle name="Currency 2 2 3 3" xfId="6376"/>
    <cellStyle name="Currency 2 2 3 4" xfId="6377"/>
    <cellStyle name="Currency 2 2 3 5" xfId="6378"/>
    <cellStyle name="Currency 2 2 4" xfId="6379"/>
    <cellStyle name="Currency 2 2 5" xfId="6380"/>
    <cellStyle name="Currency 2 2 6" xfId="6381"/>
    <cellStyle name="Currency 2 3" xfId="425"/>
    <cellStyle name="Currency 2 3 2" xfId="6382"/>
    <cellStyle name="Currency 2 3 3" xfId="6383"/>
    <cellStyle name="Currency 2 4" xfId="6384"/>
    <cellStyle name="Currency 2 4 2" xfId="6385"/>
    <cellStyle name="Currency 2 4 3" xfId="6386"/>
    <cellStyle name="Currency 2 5" xfId="6387"/>
    <cellStyle name="Currency 2 5 2" xfId="6388"/>
    <cellStyle name="Currency 2 5 2 2" xfId="6389"/>
    <cellStyle name="Currency 2 5 2 2 2" xfId="6390"/>
    <cellStyle name="Currency 2 5 2 2 3" xfId="6391"/>
    <cellStyle name="Currency 2 5 2 2 4" xfId="6392"/>
    <cellStyle name="Currency 2 5 2 3" xfId="6393"/>
    <cellStyle name="Currency 2 5 2 3 2" xfId="6394"/>
    <cellStyle name="Currency 2 5 2 4" xfId="6395"/>
    <cellStyle name="Currency 2 5 3" xfId="6396"/>
    <cellStyle name="Currency 2 5 3 2" xfId="6397"/>
    <cellStyle name="Currency 2 5 3 3" xfId="6398"/>
    <cellStyle name="Currency 2 5 3 4" xfId="6399"/>
    <cellStyle name="Currency 2 5 4" xfId="6400"/>
    <cellStyle name="Currency 2 5 4 2" xfId="6401"/>
    <cellStyle name="Currency 2 5 4 3" xfId="6402"/>
    <cellStyle name="Currency 2 5 5" xfId="6403"/>
    <cellStyle name="Currency 2 5 5 2" xfId="6404"/>
    <cellStyle name="Currency 2 5 6" xfId="6405"/>
    <cellStyle name="Currency 2 5 6 2" xfId="6406"/>
    <cellStyle name="Currency 2 5 7" xfId="6407"/>
    <cellStyle name="Currency 2 5 7 2" xfId="6408"/>
    <cellStyle name="Currency 2 5 8" xfId="6409"/>
    <cellStyle name="Currency 2 5 9" xfId="6410"/>
    <cellStyle name="Currency 2 6" xfId="6411"/>
    <cellStyle name="Currency 2 6 2" xfId="6412"/>
    <cellStyle name="Currency 2 7" xfId="6413"/>
    <cellStyle name="Currency 20" xfId="26982"/>
    <cellStyle name="Currency 3" xfId="53"/>
    <cellStyle name="Currency 3 2" xfId="426"/>
    <cellStyle name="Currency 3 3" xfId="6414"/>
    <cellStyle name="Currency 3 3 2" xfId="6415"/>
    <cellStyle name="Currency 3 4" xfId="6416"/>
    <cellStyle name="Currency 3 5" xfId="6417"/>
    <cellStyle name="Currency 3 5 2" xfId="6418"/>
    <cellStyle name="Currency 3 6" xfId="6419"/>
    <cellStyle name="Currency 3 6 2" xfId="6420"/>
    <cellStyle name="Currency 4" xfId="54"/>
    <cellStyle name="Currency 4 10" xfId="6421"/>
    <cellStyle name="Currency 4 10 2" xfId="6422"/>
    <cellStyle name="Currency 4 10 2 2" xfId="6423"/>
    <cellStyle name="Currency 4 10 2 3" xfId="6424"/>
    <cellStyle name="Currency 4 10 2 4" xfId="6425"/>
    <cellStyle name="Currency 4 10 3" xfId="6426"/>
    <cellStyle name="Currency 4 10 3 2" xfId="6427"/>
    <cellStyle name="Currency 4 10 3 3" xfId="6428"/>
    <cellStyle name="Currency 4 10 4" xfId="6429"/>
    <cellStyle name="Currency 4 10 4 2" xfId="6430"/>
    <cellStyle name="Currency 4 10 5" xfId="6431"/>
    <cellStyle name="Currency 4 10 5 2" xfId="6432"/>
    <cellStyle name="Currency 4 10 6" xfId="6433"/>
    <cellStyle name="Currency 4 10 6 2" xfId="6434"/>
    <cellStyle name="Currency 4 10 7" xfId="6435"/>
    <cellStyle name="Currency 4 10 7 2" xfId="6436"/>
    <cellStyle name="Currency 4 10 8" xfId="6437"/>
    <cellStyle name="Currency 4 10 9" xfId="6438"/>
    <cellStyle name="Currency 4 11" xfId="6439"/>
    <cellStyle name="Currency 4 11 2" xfId="6440"/>
    <cellStyle name="Currency 4 11 2 2" xfId="6441"/>
    <cellStyle name="Currency 4 11 2 3" xfId="6442"/>
    <cellStyle name="Currency 4 11 2 4" xfId="6443"/>
    <cellStyle name="Currency 4 11 3" xfId="6444"/>
    <cellStyle name="Currency 4 11 3 2" xfId="6445"/>
    <cellStyle name="Currency 4 11 3 3" xfId="6446"/>
    <cellStyle name="Currency 4 11 4" xfId="6447"/>
    <cellStyle name="Currency 4 11 4 2" xfId="6448"/>
    <cellStyle name="Currency 4 11 5" xfId="6449"/>
    <cellStyle name="Currency 4 11 5 2" xfId="6450"/>
    <cellStyle name="Currency 4 11 6" xfId="6451"/>
    <cellStyle name="Currency 4 11 6 2" xfId="6452"/>
    <cellStyle name="Currency 4 11 7" xfId="6453"/>
    <cellStyle name="Currency 4 11 7 2" xfId="6454"/>
    <cellStyle name="Currency 4 11 8" xfId="6455"/>
    <cellStyle name="Currency 4 11 9" xfId="6456"/>
    <cellStyle name="Currency 4 12" xfId="6457"/>
    <cellStyle name="Currency 4 12 2" xfId="6458"/>
    <cellStyle name="Currency 4 12 2 2" xfId="6459"/>
    <cellStyle name="Currency 4 12 2 3" xfId="6460"/>
    <cellStyle name="Currency 4 12 2 4" xfId="6461"/>
    <cellStyle name="Currency 4 12 3" xfId="6462"/>
    <cellStyle name="Currency 4 12 3 2" xfId="6463"/>
    <cellStyle name="Currency 4 12 3 3" xfId="6464"/>
    <cellStyle name="Currency 4 12 4" xfId="6465"/>
    <cellStyle name="Currency 4 12 4 2" xfId="6466"/>
    <cellStyle name="Currency 4 12 5" xfId="6467"/>
    <cellStyle name="Currency 4 12 5 2" xfId="6468"/>
    <cellStyle name="Currency 4 12 6" xfId="6469"/>
    <cellStyle name="Currency 4 12 6 2" xfId="6470"/>
    <cellStyle name="Currency 4 12 7" xfId="6471"/>
    <cellStyle name="Currency 4 12 8" xfId="6472"/>
    <cellStyle name="Currency 4 13" xfId="6473"/>
    <cellStyle name="Currency 4 13 2" xfId="6474"/>
    <cellStyle name="Currency 4 13 2 2" xfId="6475"/>
    <cellStyle name="Currency 4 13 2 3" xfId="6476"/>
    <cellStyle name="Currency 4 13 2 4" xfId="6477"/>
    <cellStyle name="Currency 4 13 3" xfId="6478"/>
    <cellStyle name="Currency 4 13 3 2" xfId="6479"/>
    <cellStyle name="Currency 4 13 3 3" xfId="6480"/>
    <cellStyle name="Currency 4 13 4" xfId="6481"/>
    <cellStyle name="Currency 4 13 4 2" xfId="6482"/>
    <cellStyle name="Currency 4 13 5" xfId="6483"/>
    <cellStyle name="Currency 4 13 5 2" xfId="6484"/>
    <cellStyle name="Currency 4 13 6" xfId="6485"/>
    <cellStyle name="Currency 4 13 6 2" xfId="6486"/>
    <cellStyle name="Currency 4 13 7" xfId="6487"/>
    <cellStyle name="Currency 4 13 8" xfId="6488"/>
    <cellStyle name="Currency 4 14" xfId="6489"/>
    <cellStyle name="Currency 4 14 2" xfId="6490"/>
    <cellStyle name="Currency 4 14 2 2" xfId="6491"/>
    <cellStyle name="Currency 4 14 2 3" xfId="6492"/>
    <cellStyle name="Currency 4 14 2 4" xfId="6493"/>
    <cellStyle name="Currency 4 14 3" xfId="6494"/>
    <cellStyle name="Currency 4 14 3 2" xfId="6495"/>
    <cellStyle name="Currency 4 14 3 3" xfId="6496"/>
    <cellStyle name="Currency 4 14 4" xfId="6497"/>
    <cellStyle name="Currency 4 14 4 2" xfId="6498"/>
    <cellStyle name="Currency 4 14 5" xfId="6499"/>
    <cellStyle name="Currency 4 14 5 2" xfId="6500"/>
    <cellStyle name="Currency 4 14 6" xfId="6501"/>
    <cellStyle name="Currency 4 14 7" xfId="6502"/>
    <cellStyle name="Currency 4 15" xfId="6503"/>
    <cellStyle name="Currency 4 15 2" xfId="6504"/>
    <cellStyle name="Currency 4 15 2 2" xfId="6505"/>
    <cellStyle name="Currency 4 15 2 3" xfId="6506"/>
    <cellStyle name="Currency 4 15 2 4" xfId="6507"/>
    <cellStyle name="Currency 4 15 3" xfId="6508"/>
    <cellStyle name="Currency 4 15 3 2" xfId="6509"/>
    <cellStyle name="Currency 4 15 3 3" xfId="6510"/>
    <cellStyle name="Currency 4 15 4" xfId="6511"/>
    <cellStyle name="Currency 4 15 4 2" xfId="6512"/>
    <cellStyle name="Currency 4 15 5" xfId="6513"/>
    <cellStyle name="Currency 4 15 5 2" xfId="6514"/>
    <cellStyle name="Currency 4 15 6" xfId="6515"/>
    <cellStyle name="Currency 4 15 7" xfId="6516"/>
    <cellStyle name="Currency 4 16" xfId="6517"/>
    <cellStyle name="Currency 4 16 2" xfId="6518"/>
    <cellStyle name="Currency 4 16 2 2" xfId="6519"/>
    <cellStyle name="Currency 4 16 2 3" xfId="6520"/>
    <cellStyle name="Currency 4 16 2 4" xfId="6521"/>
    <cellStyle name="Currency 4 16 3" xfId="6522"/>
    <cellStyle name="Currency 4 16 3 2" xfId="6523"/>
    <cellStyle name="Currency 4 16 3 3" xfId="6524"/>
    <cellStyle name="Currency 4 16 4" xfId="6525"/>
    <cellStyle name="Currency 4 16 4 2" xfId="6526"/>
    <cellStyle name="Currency 4 16 5" xfId="6527"/>
    <cellStyle name="Currency 4 16 5 2" xfId="6528"/>
    <cellStyle name="Currency 4 16 6" xfId="6529"/>
    <cellStyle name="Currency 4 16 7" xfId="6530"/>
    <cellStyle name="Currency 4 17" xfId="6531"/>
    <cellStyle name="Currency 4 17 2" xfId="6532"/>
    <cellStyle name="Currency 4 17 2 2" xfId="6533"/>
    <cellStyle name="Currency 4 17 2 3" xfId="6534"/>
    <cellStyle name="Currency 4 17 2 4" xfId="6535"/>
    <cellStyle name="Currency 4 17 3" xfId="6536"/>
    <cellStyle name="Currency 4 17 3 2" xfId="6537"/>
    <cellStyle name="Currency 4 17 3 3" xfId="6538"/>
    <cellStyle name="Currency 4 17 4" xfId="6539"/>
    <cellStyle name="Currency 4 17 5" xfId="6540"/>
    <cellStyle name="Currency 4 18" xfId="6541"/>
    <cellStyle name="Currency 4 18 2" xfId="6542"/>
    <cellStyle name="Currency 4 18 2 2" xfId="6543"/>
    <cellStyle name="Currency 4 18 2 3" xfId="6544"/>
    <cellStyle name="Currency 4 18 2 4" xfId="6545"/>
    <cellStyle name="Currency 4 18 3" xfId="6546"/>
    <cellStyle name="Currency 4 18 3 2" xfId="6547"/>
    <cellStyle name="Currency 4 18 3 3" xfId="6548"/>
    <cellStyle name="Currency 4 18 4" xfId="6549"/>
    <cellStyle name="Currency 4 18 5" xfId="6550"/>
    <cellStyle name="Currency 4 19" xfId="6551"/>
    <cellStyle name="Currency 4 2" xfId="427"/>
    <cellStyle name="Currency 4 2 10" xfId="6552"/>
    <cellStyle name="Currency 4 2 10 2" xfId="6553"/>
    <cellStyle name="Currency 4 2 10 2 2" xfId="6554"/>
    <cellStyle name="Currency 4 2 10 2 3" xfId="6555"/>
    <cellStyle name="Currency 4 2 10 2 4" xfId="6556"/>
    <cellStyle name="Currency 4 2 10 3" xfId="6557"/>
    <cellStyle name="Currency 4 2 10 3 2" xfId="6558"/>
    <cellStyle name="Currency 4 2 10 3 3" xfId="6559"/>
    <cellStyle name="Currency 4 2 10 4" xfId="6560"/>
    <cellStyle name="Currency 4 2 10 4 2" xfId="6561"/>
    <cellStyle name="Currency 4 2 10 5" xfId="6562"/>
    <cellStyle name="Currency 4 2 10 5 2" xfId="6563"/>
    <cellStyle name="Currency 4 2 10 6" xfId="6564"/>
    <cellStyle name="Currency 4 2 10 6 2" xfId="6565"/>
    <cellStyle name="Currency 4 2 10 7" xfId="6566"/>
    <cellStyle name="Currency 4 2 10 7 2" xfId="6567"/>
    <cellStyle name="Currency 4 2 10 8" xfId="6568"/>
    <cellStyle name="Currency 4 2 10 9" xfId="6569"/>
    <cellStyle name="Currency 4 2 11" xfId="6570"/>
    <cellStyle name="Currency 4 2 11 2" xfId="6571"/>
    <cellStyle name="Currency 4 2 11 2 2" xfId="6572"/>
    <cellStyle name="Currency 4 2 11 2 3" xfId="6573"/>
    <cellStyle name="Currency 4 2 11 2 4" xfId="6574"/>
    <cellStyle name="Currency 4 2 11 3" xfId="6575"/>
    <cellStyle name="Currency 4 2 11 3 2" xfId="6576"/>
    <cellStyle name="Currency 4 2 11 3 3" xfId="6577"/>
    <cellStyle name="Currency 4 2 11 4" xfId="6578"/>
    <cellStyle name="Currency 4 2 11 4 2" xfId="6579"/>
    <cellStyle name="Currency 4 2 11 5" xfId="6580"/>
    <cellStyle name="Currency 4 2 11 5 2" xfId="6581"/>
    <cellStyle name="Currency 4 2 11 6" xfId="6582"/>
    <cellStyle name="Currency 4 2 11 6 2" xfId="6583"/>
    <cellStyle name="Currency 4 2 11 7" xfId="6584"/>
    <cellStyle name="Currency 4 2 11 7 2" xfId="6585"/>
    <cellStyle name="Currency 4 2 11 8" xfId="6586"/>
    <cellStyle name="Currency 4 2 11 9" xfId="6587"/>
    <cellStyle name="Currency 4 2 12" xfId="6588"/>
    <cellStyle name="Currency 4 2 12 2" xfId="6589"/>
    <cellStyle name="Currency 4 2 12 2 2" xfId="6590"/>
    <cellStyle name="Currency 4 2 12 2 3" xfId="6591"/>
    <cellStyle name="Currency 4 2 12 2 4" xfId="6592"/>
    <cellStyle name="Currency 4 2 12 3" xfId="6593"/>
    <cellStyle name="Currency 4 2 12 3 2" xfId="6594"/>
    <cellStyle name="Currency 4 2 12 3 3" xfId="6595"/>
    <cellStyle name="Currency 4 2 12 4" xfId="6596"/>
    <cellStyle name="Currency 4 2 12 4 2" xfId="6597"/>
    <cellStyle name="Currency 4 2 12 5" xfId="6598"/>
    <cellStyle name="Currency 4 2 12 5 2" xfId="6599"/>
    <cellStyle name="Currency 4 2 12 6" xfId="6600"/>
    <cellStyle name="Currency 4 2 12 6 2" xfId="6601"/>
    <cellStyle name="Currency 4 2 12 7" xfId="6602"/>
    <cellStyle name="Currency 4 2 12 7 2" xfId="6603"/>
    <cellStyle name="Currency 4 2 12 8" xfId="6604"/>
    <cellStyle name="Currency 4 2 12 9" xfId="6605"/>
    <cellStyle name="Currency 4 2 13" xfId="6606"/>
    <cellStyle name="Currency 4 2 13 2" xfId="6607"/>
    <cellStyle name="Currency 4 2 13 2 2" xfId="6608"/>
    <cellStyle name="Currency 4 2 13 2 3" xfId="6609"/>
    <cellStyle name="Currency 4 2 13 2 4" xfId="6610"/>
    <cellStyle name="Currency 4 2 13 3" xfId="6611"/>
    <cellStyle name="Currency 4 2 13 3 2" xfId="6612"/>
    <cellStyle name="Currency 4 2 13 3 3" xfId="6613"/>
    <cellStyle name="Currency 4 2 13 4" xfId="6614"/>
    <cellStyle name="Currency 4 2 13 4 2" xfId="6615"/>
    <cellStyle name="Currency 4 2 13 5" xfId="6616"/>
    <cellStyle name="Currency 4 2 13 5 2" xfId="6617"/>
    <cellStyle name="Currency 4 2 13 6" xfId="6618"/>
    <cellStyle name="Currency 4 2 13 6 2" xfId="6619"/>
    <cellStyle name="Currency 4 2 13 7" xfId="6620"/>
    <cellStyle name="Currency 4 2 13 8" xfId="6621"/>
    <cellStyle name="Currency 4 2 14" xfId="6622"/>
    <cellStyle name="Currency 4 2 14 2" xfId="6623"/>
    <cellStyle name="Currency 4 2 14 2 2" xfId="6624"/>
    <cellStyle name="Currency 4 2 14 2 3" xfId="6625"/>
    <cellStyle name="Currency 4 2 14 2 4" xfId="6626"/>
    <cellStyle name="Currency 4 2 14 3" xfId="6627"/>
    <cellStyle name="Currency 4 2 14 3 2" xfId="6628"/>
    <cellStyle name="Currency 4 2 14 3 3" xfId="6629"/>
    <cellStyle name="Currency 4 2 14 4" xfId="6630"/>
    <cellStyle name="Currency 4 2 14 4 2" xfId="6631"/>
    <cellStyle name="Currency 4 2 14 5" xfId="6632"/>
    <cellStyle name="Currency 4 2 14 5 2" xfId="6633"/>
    <cellStyle name="Currency 4 2 14 6" xfId="6634"/>
    <cellStyle name="Currency 4 2 14 6 2" xfId="6635"/>
    <cellStyle name="Currency 4 2 14 7" xfId="6636"/>
    <cellStyle name="Currency 4 2 14 8" xfId="6637"/>
    <cellStyle name="Currency 4 2 15" xfId="6638"/>
    <cellStyle name="Currency 4 2 15 2" xfId="6639"/>
    <cellStyle name="Currency 4 2 15 2 2" xfId="6640"/>
    <cellStyle name="Currency 4 2 15 2 3" xfId="6641"/>
    <cellStyle name="Currency 4 2 15 2 4" xfId="6642"/>
    <cellStyle name="Currency 4 2 15 3" xfId="6643"/>
    <cellStyle name="Currency 4 2 15 3 2" xfId="6644"/>
    <cellStyle name="Currency 4 2 15 3 3" xfId="6645"/>
    <cellStyle name="Currency 4 2 15 4" xfId="6646"/>
    <cellStyle name="Currency 4 2 15 4 2" xfId="6647"/>
    <cellStyle name="Currency 4 2 15 5" xfId="6648"/>
    <cellStyle name="Currency 4 2 15 5 2" xfId="6649"/>
    <cellStyle name="Currency 4 2 15 6" xfId="6650"/>
    <cellStyle name="Currency 4 2 15 7" xfId="6651"/>
    <cellStyle name="Currency 4 2 16" xfId="6652"/>
    <cellStyle name="Currency 4 2 16 2" xfId="6653"/>
    <cellStyle name="Currency 4 2 16 2 2" xfId="6654"/>
    <cellStyle name="Currency 4 2 16 2 3" xfId="6655"/>
    <cellStyle name="Currency 4 2 16 2 4" xfId="6656"/>
    <cellStyle name="Currency 4 2 16 3" xfId="6657"/>
    <cellStyle name="Currency 4 2 16 3 2" xfId="6658"/>
    <cellStyle name="Currency 4 2 16 3 3" xfId="6659"/>
    <cellStyle name="Currency 4 2 16 4" xfId="6660"/>
    <cellStyle name="Currency 4 2 16 4 2" xfId="6661"/>
    <cellStyle name="Currency 4 2 16 5" xfId="6662"/>
    <cellStyle name="Currency 4 2 16 6" xfId="6663"/>
    <cellStyle name="Currency 4 2 17" xfId="6664"/>
    <cellStyle name="Currency 4 2 17 2" xfId="6665"/>
    <cellStyle name="Currency 4 2 17 2 2" xfId="6666"/>
    <cellStyle name="Currency 4 2 17 2 3" xfId="6667"/>
    <cellStyle name="Currency 4 2 17 2 4" xfId="6668"/>
    <cellStyle name="Currency 4 2 17 3" xfId="6669"/>
    <cellStyle name="Currency 4 2 17 3 2" xfId="6670"/>
    <cellStyle name="Currency 4 2 17 3 3" xfId="6671"/>
    <cellStyle name="Currency 4 2 17 4" xfId="6672"/>
    <cellStyle name="Currency 4 2 17 4 2" xfId="6673"/>
    <cellStyle name="Currency 4 2 17 5" xfId="6674"/>
    <cellStyle name="Currency 4 2 17 6" xfId="6675"/>
    <cellStyle name="Currency 4 2 18" xfId="6676"/>
    <cellStyle name="Currency 4 2 18 2" xfId="6677"/>
    <cellStyle name="Currency 4 2 18 2 2" xfId="6678"/>
    <cellStyle name="Currency 4 2 18 2 3" xfId="6679"/>
    <cellStyle name="Currency 4 2 18 2 4" xfId="6680"/>
    <cellStyle name="Currency 4 2 18 3" xfId="6681"/>
    <cellStyle name="Currency 4 2 18 3 2" xfId="6682"/>
    <cellStyle name="Currency 4 2 18 4" xfId="6683"/>
    <cellStyle name="Currency 4 2 19" xfId="6684"/>
    <cellStyle name="Currency 4 2 19 2" xfId="6685"/>
    <cellStyle name="Currency 4 2 19 2 2" xfId="6686"/>
    <cellStyle name="Currency 4 2 19 2 3" xfId="6687"/>
    <cellStyle name="Currency 4 2 19 3" xfId="6688"/>
    <cellStyle name="Currency 4 2 19 3 2" xfId="6689"/>
    <cellStyle name="Currency 4 2 19 4" xfId="6690"/>
    <cellStyle name="Currency 4 2 2" xfId="6691"/>
    <cellStyle name="Currency 4 2 2 10" xfId="6692"/>
    <cellStyle name="Currency 4 2 2 10 2" xfId="6693"/>
    <cellStyle name="Currency 4 2 2 10 2 2" xfId="6694"/>
    <cellStyle name="Currency 4 2 2 10 2 3" xfId="6695"/>
    <cellStyle name="Currency 4 2 2 10 2 4" xfId="6696"/>
    <cellStyle name="Currency 4 2 2 10 3" xfId="6697"/>
    <cellStyle name="Currency 4 2 2 10 3 2" xfId="6698"/>
    <cellStyle name="Currency 4 2 2 10 3 3" xfId="6699"/>
    <cellStyle name="Currency 4 2 2 10 4" xfId="6700"/>
    <cellStyle name="Currency 4 2 2 10 4 2" xfId="6701"/>
    <cellStyle name="Currency 4 2 2 10 5" xfId="6702"/>
    <cellStyle name="Currency 4 2 2 10 5 2" xfId="6703"/>
    <cellStyle name="Currency 4 2 2 10 6" xfId="6704"/>
    <cellStyle name="Currency 4 2 2 10 7" xfId="6705"/>
    <cellStyle name="Currency 4 2 2 11" xfId="6706"/>
    <cellStyle name="Currency 4 2 2 11 2" xfId="6707"/>
    <cellStyle name="Currency 4 2 2 11 2 2" xfId="6708"/>
    <cellStyle name="Currency 4 2 2 11 2 3" xfId="6709"/>
    <cellStyle name="Currency 4 2 2 11 2 4" xfId="6710"/>
    <cellStyle name="Currency 4 2 2 11 3" xfId="6711"/>
    <cellStyle name="Currency 4 2 2 11 3 2" xfId="6712"/>
    <cellStyle name="Currency 4 2 2 11 3 3" xfId="6713"/>
    <cellStyle name="Currency 4 2 2 11 4" xfId="6714"/>
    <cellStyle name="Currency 4 2 2 11 4 2" xfId="6715"/>
    <cellStyle name="Currency 4 2 2 11 5" xfId="6716"/>
    <cellStyle name="Currency 4 2 2 11 6" xfId="6717"/>
    <cellStyle name="Currency 4 2 2 12" xfId="6718"/>
    <cellStyle name="Currency 4 2 2 12 2" xfId="6719"/>
    <cellStyle name="Currency 4 2 2 12 2 2" xfId="6720"/>
    <cellStyle name="Currency 4 2 2 12 2 3" xfId="6721"/>
    <cellStyle name="Currency 4 2 2 12 2 4" xfId="6722"/>
    <cellStyle name="Currency 4 2 2 12 3" xfId="6723"/>
    <cellStyle name="Currency 4 2 2 12 3 2" xfId="6724"/>
    <cellStyle name="Currency 4 2 2 12 3 3" xfId="6725"/>
    <cellStyle name="Currency 4 2 2 12 4" xfId="6726"/>
    <cellStyle name="Currency 4 2 2 12 4 2" xfId="6727"/>
    <cellStyle name="Currency 4 2 2 12 5" xfId="6728"/>
    <cellStyle name="Currency 4 2 2 12 6" xfId="6729"/>
    <cellStyle name="Currency 4 2 2 13" xfId="6730"/>
    <cellStyle name="Currency 4 2 2 13 2" xfId="6731"/>
    <cellStyle name="Currency 4 2 2 13 2 2" xfId="6732"/>
    <cellStyle name="Currency 4 2 2 13 2 3" xfId="6733"/>
    <cellStyle name="Currency 4 2 2 13 2 4" xfId="6734"/>
    <cellStyle name="Currency 4 2 2 13 3" xfId="6735"/>
    <cellStyle name="Currency 4 2 2 13 3 2" xfId="6736"/>
    <cellStyle name="Currency 4 2 2 13 4" xfId="6737"/>
    <cellStyle name="Currency 4 2 2 14" xfId="6738"/>
    <cellStyle name="Currency 4 2 2 14 2" xfId="6739"/>
    <cellStyle name="Currency 4 2 2 14 2 2" xfId="6740"/>
    <cellStyle name="Currency 4 2 2 14 2 3" xfId="6741"/>
    <cellStyle name="Currency 4 2 2 14 3" xfId="6742"/>
    <cellStyle name="Currency 4 2 2 14 3 2" xfId="6743"/>
    <cellStyle name="Currency 4 2 2 14 4" xfId="6744"/>
    <cellStyle name="Currency 4 2 2 15" xfId="6745"/>
    <cellStyle name="Currency 4 2 2 15 2" xfId="6746"/>
    <cellStyle name="Currency 4 2 2 15 3" xfId="6747"/>
    <cellStyle name="Currency 4 2 2 15 4" xfId="6748"/>
    <cellStyle name="Currency 4 2 2 16" xfId="6749"/>
    <cellStyle name="Currency 4 2 2 16 2" xfId="6750"/>
    <cellStyle name="Currency 4 2 2 17" xfId="6751"/>
    <cellStyle name="Currency 4 2 2 18" xfId="6752"/>
    <cellStyle name="Currency 4 2 2 2" xfId="6753"/>
    <cellStyle name="Currency 4 2 2 2 10" xfId="6754"/>
    <cellStyle name="Currency 4 2 2 2 10 2" xfId="6755"/>
    <cellStyle name="Currency 4 2 2 2 11" xfId="6756"/>
    <cellStyle name="Currency 4 2 2 2 11 2" xfId="6757"/>
    <cellStyle name="Currency 4 2 2 2 12" xfId="6758"/>
    <cellStyle name="Currency 4 2 2 2 13" xfId="6759"/>
    <cellStyle name="Currency 4 2 2 2 2" xfId="6760"/>
    <cellStyle name="Currency 4 2 2 2 2 10" xfId="6761"/>
    <cellStyle name="Currency 4 2 2 2 2 2" xfId="6762"/>
    <cellStyle name="Currency 4 2 2 2 2 2 2" xfId="6763"/>
    <cellStyle name="Currency 4 2 2 2 2 2 3" xfId="6764"/>
    <cellStyle name="Currency 4 2 2 2 2 2 4" xfId="6765"/>
    <cellStyle name="Currency 4 2 2 2 2 3" xfId="6766"/>
    <cellStyle name="Currency 4 2 2 2 2 3 2" xfId="6767"/>
    <cellStyle name="Currency 4 2 2 2 2 3 3" xfId="6768"/>
    <cellStyle name="Currency 4 2 2 2 2 4" xfId="6769"/>
    <cellStyle name="Currency 4 2 2 2 2 4 2" xfId="6770"/>
    <cellStyle name="Currency 4 2 2 2 2 5" xfId="6771"/>
    <cellStyle name="Currency 4 2 2 2 2 5 2" xfId="6772"/>
    <cellStyle name="Currency 4 2 2 2 2 6" xfId="6773"/>
    <cellStyle name="Currency 4 2 2 2 2 6 2" xfId="6774"/>
    <cellStyle name="Currency 4 2 2 2 2 7" xfId="6775"/>
    <cellStyle name="Currency 4 2 2 2 2 7 2" xfId="6776"/>
    <cellStyle name="Currency 4 2 2 2 2 8" xfId="6777"/>
    <cellStyle name="Currency 4 2 2 2 2 8 2" xfId="6778"/>
    <cellStyle name="Currency 4 2 2 2 2 9" xfId="6779"/>
    <cellStyle name="Currency 4 2 2 2 3" xfId="6780"/>
    <cellStyle name="Currency 4 2 2 2 3 10" xfId="6781"/>
    <cellStyle name="Currency 4 2 2 2 3 2" xfId="6782"/>
    <cellStyle name="Currency 4 2 2 2 3 2 2" xfId="6783"/>
    <cellStyle name="Currency 4 2 2 2 3 2 3" xfId="6784"/>
    <cellStyle name="Currency 4 2 2 2 3 2 4" xfId="6785"/>
    <cellStyle name="Currency 4 2 2 2 3 3" xfId="6786"/>
    <cellStyle name="Currency 4 2 2 2 3 3 2" xfId="6787"/>
    <cellStyle name="Currency 4 2 2 2 3 3 3" xfId="6788"/>
    <cellStyle name="Currency 4 2 2 2 3 4" xfId="6789"/>
    <cellStyle name="Currency 4 2 2 2 3 4 2" xfId="6790"/>
    <cellStyle name="Currency 4 2 2 2 3 5" xfId="6791"/>
    <cellStyle name="Currency 4 2 2 2 3 5 2" xfId="6792"/>
    <cellStyle name="Currency 4 2 2 2 3 6" xfId="6793"/>
    <cellStyle name="Currency 4 2 2 2 3 6 2" xfId="6794"/>
    <cellStyle name="Currency 4 2 2 2 3 7" xfId="6795"/>
    <cellStyle name="Currency 4 2 2 2 3 7 2" xfId="6796"/>
    <cellStyle name="Currency 4 2 2 2 3 8" xfId="6797"/>
    <cellStyle name="Currency 4 2 2 2 3 8 2" xfId="6798"/>
    <cellStyle name="Currency 4 2 2 2 3 9" xfId="6799"/>
    <cellStyle name="Currency 4 2 2 2 4" xfId="6800"/>
    <cellStyle name="Currency 4 2 2 2 4 2" xfId="6801"/>
    <cellStyle name="Currency 4 2 2 2 4 2 2" xfId="6802"/>
    <cellStyle name="Currency 4 2 2 2 4 2 3" xfId="6803"/>
    <cellStyle name="Currency 4 2 2 2 4 2 4" xfId="6804"/>
    <cellStyle name="Currency 4 2 2 2 4 3" xfId="6805"/>
    <cellStyle name="Currency 4 2 2 2 4 3 2" xfId="6806"/>
    <cellStyle name="Currency 4 2 2 2 4 3 3" xfId="6807"/>
    <cellStyle name="Currency 4 2 2 2 4 4" xfId="6808"/>
    <cellStyle name="Currency 4 2 2 2 4 4 2" xfId="6809"/>
    <cellStyle name="Currency 4 2 2 2 4 5" xfId="6810"/>
    <cellStyle name="Currency 4 2 2 2 4 5 2" xfId="6811"/>
    <cellStyle name="Currency 4 2 2 2 4 6" xfId="6812"/>
    <cellStyle name="Currency 4 2 2 2 4 6 2" xfId="6813"/>
    <cellStyle name="Currency 4 2 2 2 4 7" xfId="6814"/>
    <cellStyle name="Currency 4 2 2 2 4 7 2" xfId="6815"/>
    <cellStyle name="Currency 4 2 2 2 4 8" xfId="6816"/>
    <cellStyle name="Currency 4 2 2 2 4 9" xfId="6817"/>
    <cellStyle name="Currency 4 2 2 2 5" xfId="6818"/>
    <cellStyle name="Currency 4 2 2 2 5 2" xfId="6819"/>
    <cellStyle name="Currency 4 2 2 2 5 2 2" xfId="6820"/>
    <cellStyle name="Currency 4 2 2 2 5 2 3" xfId="6821"/>
    <cellStyle name="Currency 4 2 2 2 5 2 4" xfId="6822"/>
    <cellStyle name="Currency 4 2 2 2 5 3" xfId="6823"/>
    <cellStyle name="Currency 4 2 2 2 5 3 2" xfId="6824"/>
    <cellStyle name="Currency 4 2 2 2 5 3 3" xfId="6825"/>
    <cellStyle name="Currency 4 2 2 2 5 4" xfId="6826"/>
    <cellStyle name="Currency 4 2 2 2 5 4 2" xfId="6827"/>
    <cellStyle name="Currency 4 2 2 2 5 5" xfId="6828"/>
    <cellStyle name="Currency 4 2 2 2 5 5 2" xfId="6829"/>
    <cellStyle name="Currency 4 2 2 2 5 6" xfId="6830"/>
    <cellStyle name="Currency 4 2 2 2 5 6 2" xfId="6831"/>
    <cellStyle name="Currency 4 2 2 2 5 7" xfId="6832"/>
    <cellStyle name="Currency 4 2 2 2 5 7 2" xfId="6833"/>
    <cellStyle name="Currency 4 2 2 2 5 8" xfId="6834"/>
    <cellStyle name="Currency 4 2 2 2 5 9" xfId="6835"/>
    <cellStyle name="Currency 4 2 2 2 6" xfId="6836"/>
    <cellStyle name="Currency 4 2 2 2 6 2" xfId="6837"/>
    <cellStyle name="Currency 4 2 2 2 6 2 2" xfId="6838"/>
    <cellStyle name="Currency 4 2 2 2 6 2 3" xfId="6839"/>
    <cellStyle name="Currency 4 2 2 2 6 3" xfId="6840"/>
    <cellStyle name="Currency 4 2 2 2 6 3 2" xfId="6841"/>
    <cellStyle name="Currency 4 2 2 2 6 4" xfId="6842"/>
    <cellStyle name="Currency 4 2 2 2 7" xfId="6843"/>
    <cellStyle name="Currency 4 2 2 2 7 2" xfId="6844"/>
    <cellStyle name="Currency 4 2 2 2 7 3" xfId="6845"/>
    <cellStyle name="Currency 4 2 2 2 7 4" xfId="6846"/>
    <cellStyle name="Currency 4 2 2 2 8" xfId="6847"/>
    <cellStyle name="Currency 4 2 2 2 8 2" xfId="6848"/>
    <cellStyle name="Currency 4 2 2 2 8 3" xfId="6849"/>
    <cellStyle name="Currency 4 2 2 2 9" xfId="6850"/>
    <cellStyle name="Currency 4 2 2 2 9 2" xfId="6851"/>
    <cellStyle name="Currency 4 2 2 3" xfId="6852"/>
    <cellStyle name="Currency 4 2 2 3 10" xfId="6853"/>
    <cellStyle name="Currency 4 2 2 3 10 2" xfId="6854"/>
    <cellStyle name="Currency 4 2 2 3 11" xfId="6855"/>
    <cellStyle name="Currency 4 2 2 3 11 2" xfId="6856"/>
    <cellStyle name="Currency 4 2 2 3 12" xfId="6857"/>
    <cellStyle name="Currency 4 2 2 3 13" xfId="6858"/>
    <cellStyle name="Currency 4 2 2 3 2" xfId="6859"/>
    <cellStyle name="Currency 4 2 2 3 2 10" xfId="6860"/>
    <cellStyle name="Currency 4 2 2 3 2 2" xfId="6861"/>
    <cellStyle name="Currency 4 2 2 3 2 2 2" xfId="6862"/>
    <cellStyle name="Currency 4 2 2 3 2 2 3" xfId="6863"/>
    <cellStyle name="Currency 4 2 2 3 2 2 4" xfId="6864"/>
    <cellStyle name="Currency 4 2 2 3 2 3" xfId="6865"/>
    <cellStyle name="Currency 4 2 2 3 2 3 2" xfId="6866"/>
    <cellStyle name="Currency 4 2 2 3 2 3 3" xfId="6867"/>
    <cellStyle name="Currency 4 2 2 3 2 4" xfId="6868"/>
    <cellStyle name="Currency 4 2 2 3 2 4 2" xfId="6869"/>
    <cellStyle name="Currency 4 2 2 3 2 5" xfId="6870"/>
    <cellStyle name="Currency 4 2 2 3 2 5 2" xfId="6871"/>
    <cellStyle name="Currency 4 2 2 3 2 6" xfId="6872"/>
    <cellStyle name="Currency 4 2 2 3 2 6 2" xfId="6873"/>
    <cellStyle name="Currency 4 2 2 3 2 7" xfId="6874"/>
    <cellStyle name="Currency 4 2 2 3 2 7 2" xfId="6875"/>
    <cellStyle name="Currency 4 2 2 3 2 8" xfId="6876"/>
    <cellStyle name="Currency 4 2 2 3 2 8 2" xfId="6877"/>
    <cellStyle name="Currency 4 2 2 3 2 9" xfId="6878"/>
    <cellStyle name="Currency 4 2 2 3 3" xfId="6879"/>
    <cellStyle name="Currency 4 2 2 3 3 2" xfId="6880"/>
    <cellStyle name="Currency 4 2 2 3 3 2 2" xfId="6881"/>
    <cellStyle name="Currency 4 2 2 3 3 2 3" xfId="6882"/>
    <cellStyle name="Currency 4 2 2 3 3 2 4" xfId="6883"/>
    <cellStyle name="Currency 4 2 2 3 3 3" xfId="6884"/>
    <cellStyle name="Currency 4 2 2 3 3 3 2" xfId="6885"/>
    <cellStyle name="Currency 4 2 2 3 3 3 3" xfId="6886"/>
    <cellStyle name="Currency 4 2 2 3 3 4" xfId="6887"/>
    <cellStyle name="Currency 4 2 2 3 3 4 2" xfId="6888"/>
    <cellStyle name="Currency 4 2 2 3 3 5" xfId="6889"/>
    <cellStyle name="Currency 4 2 2 3 3 5 2" xfId="6890"/>
    <cellStyle name="Currency 4 2 2 3 3 6" xfId="6891"/>
    <cellStyle name="Currency 4 2 2 3 3 6 2" xfId="6892"/>
    <cellStyle name="Currency 4 2 2 3 3 7" xfId="6893"/>
    <cellStyle name="Currency 4 2 2 3 3 7 2" xfId="6894"/>
    <cellStyle name="Currency 4 2 2 3 3 8" xfId="6895"/>
    <cellStyle name="Currency 4 2 2 3 3 9" xfId="6896"/>
    <cellStyle name="Currency 4 2 2 3 4" xfId="6897"/>
    <cellStyle name="Currency 4 2 2 3 4 2" xfId="6898"/>
    <cellStyle name="Currency 4 2 2 3 4 2 2" xfId="6899"/>
    <cellStyle name="Currency 4 2 2 3 4 2 3" xfId="6900"/>
    <cellStyle name="Currency 4 2 2 3 4 2 4" xfId="6901"/>
    <cellStyle name="Currency 4 2 2 3 4 3" xfId="6902"/>
    <cellStyle name="Currency 4 2 2 3 4 3 2" xfId="6903"/>
    <cellStyle name="Currency 4 2 2 3 4 3 3" xfId="6904"/>
    <cellStyle name="Currency 4 2 2 3 4 4" xfId="6905"/>
    <cellStyle name="Currency 4 2 2 3 4 4 2" xfId="6906"/>
    <cellStyle name="Currency 4 2 2 3 4 5" xfId="6907"/>
    <cellStyle name="Currency 4 2 2 3 4 5 2" xfId="6908"/>
    <cellStyle name="Currency 4 2 2 3 4 6" xfId="6909"/>
    <cellStyle name="Currency 4 2 2 3 4 6 2" xfId="6910"/>
    <cellStyle name="Currency 4 2 2 3 4 7" xfId="6911"/>
    <cellStyle name="Currency 4 2 2 3 4 7 2" xfId="6912"/>
    <cellStyle name="Currency 4 2 2 3 4 8" xfId="6913"/>
    <cellStyle name="Currency 4 2 2 3 4 9" xfId="6914"/>
    <cellStyle name="Currency 4 2 2 3 5" xfId="6915"/>
    <cellStyle name="Currency 4 2 2 3 5 2" xfId="6916"/>
    <cellStyle name="Currency 4 2 2 3 5 2 2" xfId="6917"/>
    <cellStyle name="Currency 4 2 2 3 5 2 3" xfId="6918"/>
    <cellStyle name="Currency 4 2 2 3 5 2 4" xfId="6919"/>
    <cellStyle name="Currency 4 2 2 3 5 3" xfId="6920"/>
    <cellStyle name="Currency 4 2 2 3 5 3 2" xfId="6921"/>
    <cellStyle name="Currency 4 2 2 3 5 3 3" xfId="6922"/>
    <cellStyle name="Currency 4 2 2 3 5 4" xfId="6923"/>
    <cellStyle name="Currency 4 2 2 3 5 4 2" xfId="6924"/>
    <cellStyle name="Currency 4 2 2 3 5 5" xfId="6925"/>
    <cellStyle name="Currency 4 2 2 3 5 5 2" xfId="6926"/>
    <cellStyle name="Currency 4 2 2 3 5 6" xfId="6927"/>
    <cellStyle name="Currency 4 2 2 3 5 6 2" xfId="6928"/>
    <cellStyle name="Currency 4 2 2 3 5 7" xfId="6929"/>
    <cellStyle name="Currency 4 2 2 3 5 7 2" xfId="6930"/>
    <cellStyle name="Currency 4 2 2 3 5 8" xfId="6931"/>
    <cellStyle name="Currency 4 2 2 3 5 9" xfId="6932"/>
    <cellStyle name="Currency 4 2 2 3 6" xfId="6933"/>
    <cellStyle name="Currency 4 2 2 3 6 2" xfId="6934"/>
    <cellStyle name="Currency 4 2 2 3 6 3" xfId="6935"/>
    <cellStyle name="Currency 4 2 2 3 6 4" xfId="6936"/>
    <cellStyle name="Currency 4 2 2 3 7" xfId="6937"/>
    <cellStyle name="Currency 4 2 2 3 7 2" xfId="6938"/>
    <cellStyle name="Currency 4 2 2 3 7 3" xfId="6939"/>
    <cellStyle name="Currency 4 2 2 3 8" xfId="6940"/>
    <cellStyle name="Currency 4 2 2 3 8 2" xfId="6941"/>
    <cellStyle name="Currency 4 2 2 3 9" xfId="6942"/>
    <cellStyle name="Currency 4 2 2 3 9 2" xfId="6943"/>
    <cellStyle name="Currency 4 2 2 4" xfId="6944"/>
    <cellStyle name="Currency 4 2 2 4 10" xfId="6945"/>
    <cellStyle name="Currency 4 2 2 4 2" xfId="6946"/>
    <cellStyle name="Currency 4 2 2 4 2 2" xfId="6947"/>
    <cellStyle name="Currency 4 2 2 4 2 3" xfId="6948"/>
    <cellStyle name="Currency 4 2 2 4 2 4" xfId="6949"/>
    <cellStyle name="Currency 4 2 2 4 3" xfId="6950"/>
    <cellStyle name="Currency 4 2 2 4 3 2" xfId="6951"/>
    <cellStyle name="Currency 4 2 2 4 3 3" xfId="6952"/>
    <cellStyle name="Currency 4 2 2 4 4" xfId="6953"/>
    <cellStyle name="Currency 4 2 2 4 4 2" xfId="6954"/>
    <cellStyle name="Currency 4 2 2 4 5" xfId="6955"/>
    <cellStyle name="Currency 4 2 2 4 5 2" xfId="6956"/>
    <cellStyle name="Currency 4 2 2 4 6" xfId="6957"/>
    <cellStyle name="Currency 4 2 2 4 6 2" xfId="6958"/>
    <cellStyle name="Currency 4 2 2 4 7" xfId="6959"/>
    <cellStyle name="Currency 4 2 2 4 7 2" xfId="6960"/>
    <cellStyle name="Currency 4 2 2 4 8" xfId="6961"/>
    <cellStyle name="Currency 4 2 2 4 8 2" xfId="6962"/>
    <cellStyle name="Currency 4 2 2 4 9" xfId="6963"/>
    <cellStyle name="Currency 4 2 2 5" xfId="6964"/>
    <cellStyle name="Currency 4 2 2 5 2" xfId="6965"/>
    <cellStyle name="Currency 4 2 2 5 3" xfId="6966"/>
    <cellStyle name="Currency 4 2 2 5 4" xfId="6967"/>
    <cellStyle name="Currency 4 2 2 6" xfId="6968"/>
    <cellStyle name="Currency 4 2 2 6 2" xfId="6969"/>
    <cellStyle name="Currency 4 2 2 6 2 2" xfId="6970"/>
    <cellStyle name="Currency 4 2 2 6 2 3" xfId="6971"/>
    <cellStyle name="Currency 4 2 2 6 2 4" xfId="6972"/>
    <cellStyle name="Currency 4 2 2 6 3" xfId="6973"/>
    <cellStyle name="Currency 4 2 2 6 3 2" xfId="6974"/>
    <cellStyle name="Currency 4 2 2 6 3 3" xfId="6975"/>
    <cellStyle name="Currency 4 2 2 6 4" xfId="6976"/>
    <cellStyle name="Currency 4 2 2 6 4 2" xfId="6977"/>
    <cellStyle name="Currency 4 2 2 6 5" xfId="6978"/>
    <cellStyle name="Currency 4 2 2 6 5 2" xfId="6979"/>
    <cellStyle name="Currency 4 2 2 6 6" xfId="6980"/>
    <cellStyle name="Currency 4 2 2 6 6 2" xfId="6981"/>
    <cellStyle name="Currency 4 2 2 6 7" xfId="6982"/>
    <cellStyle name="Currency 4 2 2 6 7 2" xfId="6983"/>
    <cellStyle name="Currency 4 2 2 6 8" xfId="6984"/>
    <cellStyle name="Currency 4 2 2 6 9" xfId="6985"/>
    <cellStyle name="Currency 4 2 2 7" xfId="6986"/>
    <cellStyle name="Currency 4 2 2 7 2" xfId="6987"/>
    <cellStyle name="Currency 4 2 2 7 2 2" xfId="6988"/>
    <cellStyle name="Currency 4 2 2 7 2 3" xfId="6989"/>
    <cellStyle name="Currency 4 2 2 7 2 4" xfId="6990"/>
    <cellStyle name="Currency 4 2 2 7 3" xfId="6991"/>
    <cellStyle name="Currency 4 2 2 7 3 2" xfId="6992"/>
    <cellStyle name="Currency 4 2 2 7 3 3" xfId="6993"/>
    <cellStyle name="Currency 4 2 2 7 4" xfId="6994"/>
    <cellStyle name="Currency 4 2 2 7 4 2" xfId="6995"/>
    <cellStyle name="Currency 4 2 2 7 5" xfId="6996"/>
    <cellStyle name="Currency 4 2 2 7 5 2" xfId="6997"/>
    <cellStyle name="Currency 4 2 2 7 6" xfId="6998"/>
    <cellStyle name="Currency 4 2 2 7 6 2" xfId="6999"/>
    <cellStyle name="Currency 4 2 2 7 7" xfId="7000"/>
    <cellStyle name="Currency 4 2 2 7 7 2" xfId="7001"/>
    <cellStyle name="Currency 4 2 2 7 8" xfId="7002"/>
    <cellStyle name="Currency 4 2 2 7 9" xfId="7003"/>
    <cellStyle name="Currency 4 2 2 8" xfId="7004"/>
    <cellStyle name="Currency 4 2 2 8 2" xfId="7005"/>
    <cellStyle name="Currency 4 2 2 8 2 2" xfId="7006"/>
    <cellStyle name="Currency 4 2 2 8 2 3" xfId="7007"/>
    <cellStyle name="Currency 4 2 2 8 2 4" xfId="7008"/>
    <cellStyle name="Currency 4 2 2 8 3" xfId="7009"/>
    <cellStyle name="Currency 4 2 2 8 3 2" xfId="7010"/>
    <cellStyle name="Currency 4 2 2 8 3 3" xfId="7011"/>
    <cellStyle name="Currency 4 2 2 8 4" xfId="7012"/>
    <cellStyle name="Currency 4 2 2 8 4 2" xfId="7013"/>
    <cellStyle name="Currency 4 2 2 8 5" xfId="7014"/>
    <cellStyle name="Currency 4 2 2 8 5 2" xfId="7015"/>
    <cellStyle name="Currency 4 2 2 8 6" xfId="7016"/>
    <cellStyle name="Currency 4 2 2 8 6 2" xfId="7017"/>
    <cellStyle name="Currency 4 2 2 8 7" xfId="7018"/>
    <cellStyle name="Currency 4 2 2 8 7 2" xfId="7019"/>
    <cellStyle name="Currency 4 2 2 8 8" xfId="7020"/>
    <cellStyle name="Currency 4 2 2 8 9" xfId="7021"/>
    <cellStyle name="Currency 4 2 2 9" xfId="7022"/>
    <cellStyle name="Currency 4 2 2 9 2" xfId="7023"/>
    <cellStyle name="Currency 4 2 2 9 2 2" xfId="7024"/>
    <cellStyle name="Currency 4 2 2 9 2 3" xfId="7025"/>
    <cellStyle name="Currency 4 2 2 9 2 4" xfId="7026"/>
    <cellStyle name="Currency 4 2 2 9 3" xfId="7027"/>
    <cellStyle name="Currency 4 2 2 9 3 2" xfId="7028"/>
    <cellStyle name="Currency 4 2 2 9 3 3" xfId="7029"/>
    <cellStyle name="Currency 4 2 2 9 4" xfId="7030"/>
    <cellStyle name="Currency 4 2 2 9 4 2" xfId="7031"/>
    <cellStyle name="Currency 4 2 2 9 5" xfId="7032"/>
    <cellStyle name="Currency 4 2 2 9 5 2" xfId="7033"/>
    <cellStyle name="Currency 4 2 2 9 6" xfId="7034"/>
    <cellStyle name="Currency 4 2 2 9 6 2" xfId="7035"/>
    <cellStyle name="Currency 4 2 2 9 7" xfId="7036"/>
    <cellStyle name="Currency 4 2 2 9 8" xfId="7037"/>
    <cellStyle name="Currency 4 2 20" xfId="7038"/>
    <cellStyle name="Currency 4 2 20 2" xfId="7039"/>
    <cellStyle name="Currency 4 2 20 3" xfId="7040"/>
    <cellStyle name="Currency 4 2 20 4" xfId="7041"/>
    <cellStyle name="Currency 4 2 21" xfId="7042"/>
    <cellStyle name="Currency 4 2 21 2" xfId="7043"/>
    <cellStyle name="Currency 4 2 22" xfId="7044"/>
    <cellStyle name="Currency 4 2 23" xfId="7045"/>
    <cellStyle name="Currency 4 2 3" xfId="7046"/>
    <cellStyle name="Currency 4 2 3 10" xfId="7047"/>
    <cellStyle name="Currency 4 2 3 10 2" xfId="7048"/>
    <cellStyle name="Currency 4 2 3 11" xfId="7049"/>
    <cellStyle name="Currency 4 2 3 11 2" xfId="7050"/>
    <cellStyle name="Currency 4 2 3 12" xfId="7051"/>
    <cellStyle name="Currency 4 2 3 13" xfId="7052"/>
    <cellStyle name="Currency 4 2 3 2" xfId="7053"/>
    <cellStyle name="Currency 4 2 3 2 10" xfId="7054"/>
    <cellStyle name="Currency 4 2 3 2 2" xfId="7055"/>
    <cellStyle name="Currency 4 2 3 2 2 2" xfId="7056"/>
    <cellStyle name="Currency 4 2 3 2 2 3" xfId="7057"/>
    <cellStyle name="Currency 4 2 3 2 2 4" xfId="7058"/>
    <cellStyle name="Currency 4 2 3 2 3" xfId="7059"/>
    <cellStyle name="Currency 4 2 3 2 3 2" xfId="7060"/>
    <cellStyle name="Currency 4 2 3 2 3 3" xfId="7061"/>
    <cellStyle name="Currency 4 2 3 2 4" xfId="7062"/>
    <cellStyle name="Currency 4 2 3 2 4 2" xfId="7063"/>
    <cellStyle name="Currency 4 2 3 2 5" xfId="7064"/>
    <cellStyle name="Currency 4 2 3 2 5 2" xfId="7065"/>
    <cellStyle name="Currency 4 2 3 2 6" xfId="7066"/>
    <cellStyle name="Currency 4 2 3 2 6 2" xfId="7067"/>
    <cellStyle name="Currency 4 2 3 2 7" xfId="7068"/>
    <cellStyle name="Currency 4 2 3 2 7 2" xfId="7069"/>
    <cellStyle name="Currency 4 2 3 2 8" xfId="7070"/>
    <cellStyle name="Currency 4 2 3 2 8 2" xfId="7071"/>
    <cellStyle name="Currency 4 2 3 2 9" xfId="7072"/>
    <cellStyle name="Currency 4 2 3 3" xfId="7073"/>
    <cellStyle name="Currency 4 2 3 3 10" xfId="7074"/>
    <cellStyle name="Currency 4 2 3 3 2" xfId="7075"/>
    <cellStyle name="Currency 4 2 3 3 2 2" xfId="7076"/>
    <cellStyle name="Currency 4 2 3 3 2 3" xfId="7077"/>
    <cellStyle name="Currency 4 2 3 3 2 4" xfId="7078"/>
    <cellStyle name="Currency 4 2 3 3 3" xfId="7079"/>
    <cellStyle name="Currency 4 2 3 3 3 2" xfId="7080"/>
    <cellStyle name="Currency 4 2 3 3 3 3" xfId="7081"/>
    <cellStyle name="Currency 4 2 3 3 4" xfId="7082"/>
    <cellStyle name="Currency 4 2 3 3 4 2" xfId="7083"/>
    <cellStyle name="Currency 4 2 3 3 5" xfId="7084"/>
    <cellStyle name="Currency 4 2 3 3 5 2" xfId="7085"/>
    <cellStyle name="Currency 4 2 3 3 6" xfId="7086"/>
    <cellStyle name="Currency 4 2 3 3 6 2" xfId="7087"/>
    <cellStyle name="Currency 4 2 3 3 7" xfId="7088"/>
    <cellStyle name="Currency 4 2 3 3 7 2" xfId="7089"/>
    <cellStyle name="Currency 4 2 3 3 8" xfId="7090"/>
    <cellStyle name="Currency 4 2 3 3 8 2" xfId="7091"/>
    <cellStyle name="Currency 4 2 3 3 9" xfId="7092"/>
    <cellStyle name="Currency 4 2 3 4" xfId="7093"/>
    <cellStyle name="Currency 4 2 3 4 2" xfId="7094"/>
    <cellStyle name="Currency 4 2 3 4 2 2" xfId="7095"/>
    <cellStyle name="Currency 4 2 3 4 2 3" xfId="7096"/>
    <cellStyle name="Currency 4 2 3 4 2 4" xfId="7097"/>
    <cellStyle name="Currency 4 2 3 4 3" xfId="7098"/>
    <cellStyle name="Currency 4 2 3 4 3 2" xfId="7099"/>
    <cellStyle name="Currency 4 2 3 4 3 3" xfId="7100"/>
    <cellStyle name="Currency 4 2 3 4 4" xfId="7101"/>
    <cellStyle name="Currency 4 2 3 4 4 2" xfId="7102"/>
    <cellStyle name="Currency 4 2 3 4 5" xfId="7103"/>
    <cellStyle name="Currency 4 2 3 4 5 2" xfId="7104"/>
    <cellStyle name="Currency 4 2 3 4 6" xfId="7105"/>
    <cellStyle name="Currency 4 2 3 4 6 2" xfId="7106"/>
    <cellStyle name="Currency 4 2 3 4 7" xfId="7107"/>
    <cellStyle name="Currency 4 2 3 4 7 2" xfId="7108"/>
    <cellStyle name="Currency 4 2 3 4 8" xfId="7109"/>
    <cellStyle name="Currency 4 2 3 4 9" xfId="7110"/>
    <cellStyle name="Currency 4 2 3 5" xfId="7111"/>
    <cellStyle name="Currency 4 2 3 5 2" xfId="7112"/>
    <cellStyle name="Currency 4 2 3 5 2 2" xfId="7113"/>
    <cellStyle name="Currency 4 2 3 5 2 3" xfId="7114"/>
    <cellStyle name="Currency 4 2 3 5 2 4" xfId="7115"/>
    <cellStyle name="Currency 4 2 3 5 3" xfId="7116"/>
    <cellStyle name="Currency 4 2 3 5 3 2" xfId="7117"/>
    <cellStyle name="Currency 4 2 3 5 3 3" xfId="7118"/>
    <cellStyle name="Currency 4 2 3 5 4" xfId="7119"/>
    <cellStyle name="Currency 4 2 3 5 4 2" xfId="7120"/>
    <cellStyle name="Currency 4 2 3 5 5" xfId="7121"/>
    <cellStyle name="Currency 4 2 3 5 5 2" xfId="7122"/>
    <cellStyle name="Currency 4 2 3 5 6" xfId="7123"/>
    <cellStyle name="Currency 4 2 3 5 6 2" xfId="7124"/>
    <cellStyle name="Currency 4 2 3 5 7" xfId="7125"/>
    <cellStyle name="Currency 4 2 3 5 7 2" xfId="7126"/>
    <cellStyle name="Currency 4 2 3 5 8" xfId="7127"/>
    <cellStyle name="Currency 4 2 3 5 9" xfId="7128"/>
    <cellStyle name="Currency 4 2 3 6" xfId="7129"/>
    <cellStyle name="Currency 4 2 3 6 2" xfId="7130"/>
    <cellStyle name="Currency 4 2 3 6 2 2" xfId="7131"/>
    <cellStyle name="Currency 4 2 3 6 2 3" xfId="7132"/>
    <cellStyle name="Currency 4 2 3 6 2 4" xfId="7133"/>
    <cellStyle name="Currency 4 2 3 6 3" xfId="7134"/>
    <cellStyle name="Currency 4 2 3 6 3 2" xfId="7135"/>
    <cellStyle name="Currency 4 2 3 6 4" xfId="7136"/>
    <cellStyle name="Currency 4 2 3 7" xfId="7137"/>
    <cellStyle name="Currency 4 2 3 7 2" xfId="7138"/>
    <cellStyle name="Currency 4 2 3 7 2 2" xfId="7139"/>
    <cellStyle name="Currency 4 2 3 7 2 3" xfId="7140"/>
    <cellStyle name="Currency 4 2 3 7 3" xfId="7141"/>
    <cellStyle name="Currency 4 2 3 7 3 2" xfId="7142"/>
    <cellStyle name="Currency 4 2 3 7 4" xfId="7143"/>
    <cellStyle name="Currency 4 2 3 8" xfId="7144"/>
    <cellStyle name="Currency 4 2 3 8 2" xfId="7145"/>
    <cellStyle name="Currency 4 2 3 8 3" xfId="7146"/>
    <cellStyle name="Currency 4 2 3 8 4" xfId="7147"/>
    <cellStyle name="Currency 4 2 3 9" xfId="7148"/>
    <cellStyle name="Currency 4 2 3 9 2" xfId="7149"/>
    <cellStyle name="Currency 4 2 3 9 3" xfId="7150"/>
    <cellStyle name="Currency 4 2 4" xfId="7151"/>
    <cellStyle name="Currency 4 2 4 10" xfId="7152"/>
    <cellStyle name="Currency 4 2 4 10 2" xfId="7153"/>
    <cellStyle name="Currency 4 2 4 11" xfId="7154"/>
    <cellStyle name="Currency 4 2 4 11 2" xfId="7155"/>
    <cellStyle name="Currency 4 2 4 12" xfId="7156"/>
    <cellStyle name="Currency 4 2 4 13" xfId="7157"/>
    <cellStyle name="Currency 4 2 4 2" xfId="7158"/>
    <cellStyle name="Currency 4 2 4 2 10" xfId="7159"/>
    <cellStyle name="Currency 4 2 4 2 2" xfId="7160"/>
    <cellStyle name="Currency 4 2 4 2 2 2" xfId="7161"/>
    <cellStyle name="Currency 4 2 4 2 2 3" xfId="7162"/>
    <cellStyle name="Currency 4 2 4 2 2 4" xfId="7163"/>
    <cellStyle name="Currency 4 2 4 2 3" xfId="7164"/>
    <cellStyle name="Currency 4 2 4 2 3 2" xfId="7165"/>
    <cellStyle name="Currency 4 2 4 2 3 3" xfId="7166"/>
    <cellStyle name="Currency 4 2 4 2 4" xfId="7167"/>
    <cellStyle name="Currency 4 2 4 2 4 2" xfId="7168"/>
    <cellStyle name="Currency 4 2 4 2 5" xfId="7169"/>
    <cellStyle name="Currency 4 2 4 2 5 2" xfId="7170"/>
    <cellStyle name="Currency 4 2 4 2 6" xfId="7171"/>
    <cellStyle name="Currency 4 2 4 2 6 2" xfId="7172"/>
    <cellStyle name="Currency 4 2 4 2 7" xfId="7173"/>
    <cellStyle name="Currency 4 2 4 2 7 2" xfId="7174"/>
    <cellStyle name="Currency 4 2 4 2 8" xfId="7175"/>
    <cellStyle name="Currency 4 2 4 2 8 2" xfId="7176"/>
    <cellStyle name="Currency 4 2 4 2 9" xfId="7177"/>
    <cellStyle name="Currency 4 2 4 3" xfId="7178"/>
    <cellStyle name="Currency 4 2 4 3 10" xfId="7179"/>
    <cellStyle name="Currency 4 2 4 3 2" xfId="7180"/>
    <cellStyle name="Currency 4 2 4 3 2 2" xfId="7181"/>
    <cellStyle name="Currency 4 2 4 3 2 3" xfId="7182"/>
    <cellStyle name="Currency 4 2 4 3 2 4" xfId="7183"/>
    <cellStyle name="Currency 4 2 4 3 3" xfId="7184"/>
    <cellStyle name="Currency 4 2 4 3 3 2" xfId="7185"/>
    <cellStyle name="Currency 4 2 4 3 3 3" xfId="7186"/>
    <cellStyle name="Currency 4 2 4 3 4" xfId="7187"/>
    <cellStyle name="Currency 4 2 4 3 4 2" xfId="7188"/>
    <cellStyle name="Currency 4 2 4 3 5" xfId="7189"/>
    <cellStyle name="Currency 4 2 4 3 5 2" xfId="7190"/>
    <cellStyle name="Currency 4 2 4 3 6" xfId="7191"/>
    <cellStyle name="Currency 4 2 4 3 6 2" xfId="7192"/>
    <cellStyle name="Currency 4 2 4 3 7" xfId="7193"/>
    <cellStyle name="Currency 4 2 4 3 7 2" xfId="7194"/>
    <cellStyle name="Currency 4 2 4 3 8" xfId="7195"/>
    <cellStyle name="Currency 4 2 4 3 8 2" xfId="7196"/>
    <cellStyle name="Currency 4 2 4 3 9" xfId="7197"/>
    <cellStyle name="Currency 4 2 4 4" xfId="7198"/>
    <cellStyle name="Currency 4 2 4 4 2" xfId="7199"/>
    <cellStyle name="Currency 4 2 4 4 2 2" xfId="7200"/>
    <cellStyle name="Currency 4 2 4 4 2 3" xfId="7201"/>
    <cellStyle name="Currency 4 2 4 4 2 4" xfId="7202"/>
    <cellStyle name="Currency 4 2 4 4 3" xfId="7203"/>
    <cellStyle name="Currency 4 2 4 4 3 2" xfId="7204"/>
    <cellStyle name="Currency 4 2 4 4 3 3" xfId="7205"/>
    <cellStyle name="Currency 4 2 4 4 4" xfId="7206"/>
    <cellStyle name="Currency 4 2 4 4 4 2" xfId="7207"/>
    <cellStyle name="Currency 4 2 4 4 5" xfId="7208"/>
    <cellStyle name="Currency 4 2 4 4 5 2" xfId="7209"/>
    <cellStyle name="Currency 4 2 4 4 6" xfId="7210"/>
    <cellStyle name="Currency 4 2 4 4 6 2" xfId="7211"/>
    <cellStyle name="Currency 4 2 4 4 7" xfId="7212"/>
    <cellStyle name="Currency 4 2 4 4 7 2" xfId="7213"/>
    <cellStyle name="Currency 4 2 4 4 8" xfId="7214"/>
    <cellStyle name="Currency 4 2 4 4 9" xfId="7215"/>
    <cellStyle name="Currency 4 2 4 5" xfId="7216"/>
    <cellStyle name="Currency 4 2 4 5 2" xfId="7217"/>
    <cellStyle name="Currency 4 2 4 5 2 2" xfId="7218"/>
    <cellStyle name="Currency 4 2 4 5 2 3" xfId="7219"/>
    <cellStyle name="Currency 4 2 4 5 2 4" xfId="7220"/>
    <cellStyle name="Currency 4 2 4 5 3" xfId="7221"/>
    <cellStyle name="Currency 4 2 4 5 3 2" xfId="7222"/>
    <cellStyle name="Currency 4 2 4 5 3 3" xfId="7223"/>
    <cellStyle name="Currency 4 2 4 5 4" xfId="7224"/>
    <cellStyle name="Currency 4 2 4 5 4 2" xfId="7225"/>
    <cellStyle name="Currency 4 2 4 5 5" xfId="7226"/>
    <cellStyle name="Currency 4 2 4 5 5 2" xfId="7227"/>
    <cellStyle name="Currency 4 2 4 5 6" xfId="7228"/>
    <cellStyle name="Currency 4 2 4 5 6 2" xfId="7229"/>
    <cellStyle name="Currency 4 2 4 5 7" xfId="7230"/>
    <cellStyle name="Currency 4 2 4 5 7 2" xfId="7231"/>
    <cellStyle name="Currency 4 2 4 5 8" xfId="7232"/>
    <cellStyle name="Currency 4 2 4 5 9" xfId="7233"/>
    <cellStyle name="Currency 4 2 4 6" xfId="7234"/>
    <cellStyle name="Currency 4 2 4 6 2" xfId="7235"/>
    <cellStyle name="Currency 4 2 4 6 2 2" xfId="7236"/>
    <cellStyle name="Currency 4 2 4 6 2 3" xfId="7237"/>
    <cellStyle name="Currency 4 2 4 6 2 4" xfId="7238"/>
    <cellStyle name="Currency 4 2 4 6 3" xfId="7239"/>
    <cellStyle name="Currency 4 2 4 6 3 2" xfId="7240"/>
    <cellStyle name="Currency 4 2 4 6 4" xfId="7241"/>
    <cellStyle name="Currency 4 2 4 7" xfId="7242"/>
    <cellStyle name="Currency 4 2 4 7 2" xfId="7243"/>
    <cellStyle name="Currency 4 2 4 7 3" xfId="7244"/>
    <cellStyle name="Currency 4 2 4 7 4" xfId="7245"/>
    <cellStyle name="Currency 4 2 4 8" xfId="7246"/>
    <cellStyle name="Currency 4 2 4 8 2" xfId="7247"/>
    <cellStyle name="Currency 4 2 4 8 3" xfId="7248"/>
    <cellStyle name="Currency 4 2 4 9" xfId="7249"/>
    <cellStyle name="Currency 4 2 4 9 2" xfId="7250"/>
    <cellStyle name="Currency 4 2 5" xfId="7251"/>
    <cellStyle name="Currency 4 2 5 10" xfId="7252"/>
    <cellStyle name="Currency 4 2 5 10 2" xfId="7253"/>
    <cellStyle name="Currency 4 2 5 11" xfId="7254"/>
    <cellStyle name="Currency 4 2 5 11 2" xfId="7255"/>
    <cellStyle name="Currency 4 2 5 12" xfId="7256"/>
    <cellStyle name="Currency 4 2 5 13" xfId="7257"/>
    <cellStyle name="Currency 4 2 5 2" xfId="7258"/>
    <cellStyle name="Currency 4 2 5 2 10" xfId="7259"/>
    <cellStyle name="Currency 4 2 5 2 2" xfId="7260"/>
    <cellStyle name="Currency 4 2 5 2 2 2" xfId="7261"/>
    <cellStyle name="Currency 4 2 5 2 2 3" xfId="7262"/>
    <cellStyle name="Currency 4 2 5 2 2 4" xfId="7263"/>
    <cellStyle name="Currency 4 2 5 2 3" xfId="7264"/>
    <cellStyle name="Currency 4 2 5 2 3 2" xfId="7265"/>
    <cellStyle name="Currency 4 2 5 2 3 3" xfId="7266"/>
    <cellStyle name="Currency 4 2 5 2 4" xfId="7267"/>
    <cellStyle name="Currency 4 2 5 2 4 2" xfId="7268"/>
    <cellStyle name="Currency 4 2 5 2 5" xfId="7269"/>
    <cellStyle name="Currency 4 2 5 2 5 2" xfId="7270"/>
    <cellStyle name="Currency 4 2 5 2 6" xfId="7271"/>
    <cellStyle name="Currency 4 2 5 2 6 2" xfId="7272"/>
    <cellStyle name="Currency 4 2 5 2 7" xfId="7273"/>
    <cellStyle name="Currency 4 2 5 2 7 2" xfId="7274"/>
    <cellStyle name="Currency 4 2 5 2 8" xfId="7275"/>
    <cellStyle name="Currency 4 2 5 2 8 2" xfId="7276"/>
    <cellStyle name="Currency 4 2 5 2 9" xfId="7277"/>
    <cellStyle name="Currency 4 2 5 3" xfId="7278"/>
    <cellStyle name="Currency 4 2 5 3 2" xfId="7279"/>
    <cellStyle name="Currency 4 2 5 3 2 2" xfId="7280"/>
    <cellStyle name="Currency 4 2 5 3 2 3" xfId="7281"/>
    <cellStyle name="Currency 4 2 5 3 2 4" xfId="7282"/>
    <cellStyle name="Currency 4 2 5 3 3" xfId="7283"/>
    <cellStyle name="Currency 4 2 5 3 3 2" xfId="7284"/>
    <cellStyle name="Currency 4 2 5 3 3 3" xfId="7285"/>
    <cellStyle name="Currency 4 2 5 3 4" xfId="7286"/>
    <cellStyle name="Currency 4 2 5 3 4 2" xfId="7287"/>
    <cellStyle name="Currency 4 2 5 3 5" xfId="7288"/>
    <cellStyle name="Currency 4 2 5 3 5 2" xfId="7289"/>
    <cellStyle name="Currency 4 2 5 3 6" xfId="7290"/>
    <cellStyle name="Currency 4 2 5 3 6 2" xfId="7291"/>
    <cellStyle name="Currency 4 2 5 3 7" xfId="7292"/>
    <cellStyle name="Currency 4 2 5 3 7 2" xfId="7293"/>
    <cellStyle name="Currency 4 2 5 3 8" xfId="7294"/>
    <cellStyle name="Currency 4 2 5 3 9" xfId="7295"/>
    <cellStyle name="Currency 4 2 5 4" xfId="7296"/>
    <cellStyle name="Currency 4 2 5 4 2" xfId="7297"/>
    <cellStyle name="Currency 4 2 5 4 2 2" xfId="7298"/>
    <cellStyle name="Currency 4 2 5 4 2 3" xfId="7299"/>
    <cellStyle name="Currency 4 2 5 4 2 4" xfId="7300"/>
    <cellStyle name="Currency 4 2 5 4 3" xfId="7301"/>
    <cellStyle name="Currency 4 2 5 4 3 2" xfId="7302"/>
    <cellStyle name="Currency 4 2 5 4 3 3" xfId="7303"/>
    <cellStyle name="Currency 4 2 5 4 4" xfId="7304"/>
    <cellStyle name="Currency 4 2 5 4 4 2" xfId="7305"/>
    <cellStyle name="Currency 4 2 5 4 5" xfId="7306"/>
    <cellStyle name="Currency 4 2 5 4 5 2" xfId="7307"/>
    <cellStyle name="Currency 4 2 5 4 6" xfId="7308"/>
    <cellStyle name="Currency 4 2 5 4 6 2" xfId="7309"/>
    <cellStyle name="Currency 4 2 5 4 7" xfId="7310"/>
    <cellStyle name="Currency 4 2 5 4 7 2" xfId="7311"/>
    <cellStyle name="Currency 4 2 5 4 8" xfId="7312"/>
    <cellStyle name="Currency 4 2 5 4 9" xfId="7313"/>
    <cellStyle name="Currency 4 2 5 5" xfId="7314"/>
    <cellStyle name="Currency 4 2 5 5 2" xfId="7315"/>
    <cellStyle name="Currency 4 2 5 5 2 2" xfId="7316"/>
    <cellStyle name="Currency 4 2 5 5 2 3" xfId="7317"/>
    <cellStyle name="Currency 4 2 5 5 2 4" xfId="7318"/>
    <cellStyle name="Currency 4 2 5 5 3" xfId="7319"/>
    <cellStyle name="Currency 4 2 5 5 3 2" xfId="7320"/>
    <cellStyle name="Currency 4 2 5 5 3 3" xfId="7321"/>
    <cellStyle name="Currency 4 2 5 5 4" xfId="7322"/>
    <cellStyle name="Currency 4 2 5 5 4 2" xfId="7323"/>
    <cellStyle name="Currency 4 2 5 5 5" xfId="7324"/>
    <cellStyle name="Currency 4 2 5 5 5 2" xfId="7325"/>
    <cellStyle name="Currency 4 2 5 5 6" xfId="7326"/>
    <cellStyle name="Currency 4 2 5 5 6 2" xfId="7327"/>
    <cellStyle name="Currency 4 2 5 5 7" xfId="7328"/>
    <cellStyle name="Currency 4 2 5 5 7 2" xfId="7329"/>
    <cellStyle name="Currency 4 2 5 5 8" xfId="7330"/>
    <cellStyle name="Currency 4 2 5 5 9" xfId="7331"/>
    <cellStyle name="Currency 4 2 5 6" xfId="7332"/>
    <cellStyle name="Currency 4 2 5 6 2" xfId="7333"/>
    <cellStyle name="Currency 4 2 5 6 3" xfId="7334"/>
    <cellStyle name="Currency 4 2 5 6 4" xfId="7335"/>
    <cellStyle name="Currency 4 2 5 7" xfId="7336"/>
    <cellStyle name="Currency 4 2 5 7 2" xfId="7337"/>
    <cellStyle name="Currency 4 2 5 7 3" xfId="7338"/>
    <cellStyle name="Currency 4 2 5 8" xfId="7339"/>
    <cellStyle name="Currency 4 2 5 8 2" xfId="7340"/>
    <cellStyle name="Currency 4 2 5 9" xfId="7341"/>
    <cellStyle name="Currency 4 2 5 9 2" xfId="7342"/>
    <cellStyle name="Currency 4 2 6" xfId="7343"/>
    <cellStyle name="Currency 4 2 6 10" xfId="7344"/>
    <cellStyle name="Currency 4 2 6 2" xfId="7345"/>
    <cellStyle name="Currency 4 2 6 2 2" xfId="7346"/>
    <cellStyle name="Currency 4 2 6 2 3" xfId="7347"/>
    <cellStyle name="Currency 4 2 6 2 4" xfId="7348"/>
    <cellStyle name="Currency 4 2 6 3" xfId="7349"/>
    <cellStyle name="Currency 4 2 6 3 2" xfId="7350"/>
    <cellStyle name="Currency 4 2 6 3 3" xfId="7351"/>
    <cellStyle name="Currency 4 2 6 4" xfId="7352"/>
    <cellStyle name="Currency 4 2 6 4 2" xfId="7353"/>
    <cellStyle name="Currency 4 2 6 5" xfId="7354"/>
    <cellStyle name="Currency 4 2 6 5 2" xfId="7355"/>
    <cellStyle name="Currency 4 2 6 6" xfId="7356"/>
    <cellStyle name="Currency 4 2 6 6 2" xfId="7357"/>
    <cellStyle name="Currency 4 2 6 7" xfId="7358"/>
    <cellStyle name="Currency 4 2 6 7 2" xfId="7359"/>
    <cellStyle name="Currency 4 2 6 8" xfId="7360"/>
    <cellStyle name="Currency 4 2 6 8 2" xfId="7361"/>
    <cellStyle name="Currency 4 2 6 9" xfId="7362"/>
    <cellStyle name="Currency 4 2 7" xfId="7363"/>
    <cellStyle name="Currency 4 2 7 2" xfId="7364"/>
    <cellStyle name="Currency 4 2 7 3" xfId="7365"/>
    <cellStyle name="Currency 4 2 7 4" xfId="7366"/>
    <cellStyle name="Currency 4 2 8" xfId="7367"/>
    <cellStyle name="Currency 4 2 8 2" xfId="7368"/>
    <cellStyle name="Currency 4 2 8 2 2" xfId="7369"/>
    <cellStyle name="Currency 4 2 8 2 3" xfId="7370"/>
    <cellStyle name="Currency 4 2 8 2 4" xfId="7371"/>
    <cellStyle name="Currency 4 2 8 3" xfId="7372"/>
    <cellStyle name="Currency 4 2 8 3 2" xfId="7373"/>
    <cellStyle name="Currency 4 2 8 3 3" xfId="7374"/>
    <cellStyle name="Currency 4 2 8 4" xfId="7375"/>
    <cellStyle name="Currency 4 2 8 4 2" xfId="7376"/>
    <cellStyle name="Currency 4 2 8 5" xfId="7377"/>
    <cellStyle name="Currency 4 2 8 5 2" xfId="7378"/>
    <cellStyle name="Currency 4 2 8 6" xfId="7379"/>
    <cellStyle name="Currency 4 2 8 6 2" xfId="7380"/>
    <cellStyle name="Currency 4 2 8 7" xfId="7381"/>
    <cellStyle name="Currency 4 2 8 7 2" xfId="7382"/>
    <cellStyle name="Currency 4 2 8 8" xfId="7383"/>
    <cellStyle name="Currency 4 2 8 9" xfId="7384"/>
    <cellStyle name="Currency 4 2 9" xfId="7385"/>
    <cellStyle name="Currency 4 2 9 2" xfId="7386"/>
    <cellStyle name="Currency 4 2 9 2 2" xfId="7387"/>
    <cellStyle name="Currency 4 2 9 2 3" xfId="7388"/>
    <cellStyle name="Currency 4 2 9 2 4" xfId="7389"/>
    <cellStyle name="Currency 4 2 9 3" xfId="7390"/>
    <cellStyle name="Currency 4 2 9 3 2" xfId="7391"/>
    <cellStyle name="Currency 4 2 9 3 3" xfId="7392"/>
    <cellStyle name="Currency 4 2 9 4" xfId="7393"/>
    <cellStyle name="Currency 4 2 9 4 2" xfId="7394"/>
    <cellStyle name="Currency 4 2 9 5" xfId="7395"/>
    <cellStyle name="Currency 4 2 9 5 2" xfId="7396"/>
    <cellStyle name="Currency 4 2 9 6" xfId="7397"/>
    <cellStyle name="Currency 4 2 9 6 2" xfId="7398"/>
    <cellStyle name="Currency 4 2 9 7" xfId="7399"/>
    <cellStyle name="Currency 4 2 9 7 2" xfId="7400"/>
    <cellStyle name="Currency 4 2 9 8" xfId="7401"/>
    <cellStyle name="Currency 4 2 9 9" xfId="7402"/>
    <cellStyle name="Currency 4 20" xfId="7403"/>
    <cellStyle name="Currency 4 20 2" xfId="7404"/>
    <cellStyle name="Currency 4 20 2 2" xfId="7405"/>
    <cellStyle name="Currency 4 20 2 3" xfId="7406"/>
    <cellStyle name="Currency 4 20 3" xfId="7407"/>
    <cellStyle name="Currency 4 20 3 2" xfId="7408"/>
    <cellStyle name="Currency 4 20 4" xfId="7409"/>
    <cellStyle name="Currency 4 21" xfId="7410"/>
    <cellStyle name="Currency 4 21 2" xfId="7411"/>
    <cellStyle name="Currency 4 21 2 2" xfId="7412"/>
    <cellStyle name="Currency 4 21 2 3" xfId="7413"/>
    <cellStyle name="Currency 4 21 3" xfId="7414"/>
    <cellStyle name="Currency 4 21 3 2" xfId="7415"/>
    <cellStyle name="Currency 4 21 4" xfId="7416"/>
    <cellStyle name="Currency 4 21 5" xfId="7417"/>
    <cellStyle name="Currency 4 22" xfId="7418"/>
    <cellStyle name="Currency 4 22 2" xfId="7419"/>
    <cellStyle name="Currency 4 3" xfId="428"/>
    <cellStyle name="Currency 4 3 10" xfId="7420"/>
    <cellStyle name="Currency 4 3 10 2" xfId="7421"/>
    <cellStyle name="Currency 4 3 10 2 2" xfId="7422"/>
    <cellStyle name="Currency 4 3 10 2 3" xfId="7423"/>
    <cellStyle name="Currency 4 3 10 2 4" xfId="7424"/>
    <cellStyle name="Currency 4 3 10 3" xfId="7425"/>
    <cellStyle name="Currency 4 3 10 3 2" xfId="7426"/>
    <cellStyle name="Currency 4 3 10 3 3" xfId="7427"/>
    <cellStyle name="Currency 4 3 10 4" xfId="7428"/>
    <cellStyle name="Currency 4 3 10 4 2" xfId="7429"/>
    <cellStyle name="Currency 4 3 10 5" xfId="7430"/>
    <cellStyle name="Currency 4 3 10 5 2" xfId="7431"/>
    <cellStyle name="Currency 4 3 10 6" xfId="7432"/>
    <cellStyle name="Currency 4 3 10 7" xfId="7433"/>
    <cellStyle name="Currency 4 3 11" xfId="7434"/>
    <cellStyle name="Currency 4 3 11 2" xfId="7435"/>
    <cellStyle name="Currency 4 3 11 2 2" xfId="7436"/>
    <cellStyle name="Currency 4 3 11 2 3" xfId="7437"/>
    <cellStyle name="Currency 4 3 11 2 4" xfId="7438"/>
    <cellStyle name="Currency 4 3 11 3" xfId="7439"/>
    <cellStyle name="Currency 4 3 11 3 2" xfId="7440"/>
    <cellStyle name="Currency 4 3 11 3 3" xfId="7441"/>
    <cellStyle name="Currency 4 3 11 4" xfId="7442"/>
    <cellStyle name="Currency 4 3 11 4 2" xfId="7443"/>
    <cellStyle name="Currency 4 3 11 5" xfId="7444"/>
    <cellStyle name="Currency 4 3 11 6" xfId="7445"/>
    <cellStyle name="Currency 4 3 12" xfId="7446"/>
    <cellStyle name="Currency 4 3 12 2" xfId="7447"/>
    <cellStyle name="Currency 4 3 12 2 2" xfId="7448"/>
    <cellStyle name="Currency 4 3 12 2 3" xfId="7449"/>
    <cellStyle name="Currency 4 3 12 2 4" xfId="7450"/>
    <cellStyle name="Currency 4 3 12 3" xfId="7451"/>
    <cellStyle name="Currency 4 3 12 3 2" xfId="7452"/>
    <cellStyle name="Currency 4 3 12 3 3" xfId="7453"/>
    <cellStyle name="Currency 4 3 12 4" xfId="7454"/>
    <cellStyle name="Currency 4 3 12 4 2" xfId="7455"/>
    <cellStyle name="Currency 4 3 12 5" xfId="7456"/>
    <cellStyle name="Currency 4 3 12 6" xfId="7457"/>
    <cellStyle name="Currency 4 3 13" xfId="7458"/>
    <cellStyle name="Currency 4 3 13 2" xfId="7459"/>
    <cellStyle name="Currency 4 3 13 2 2" xfId="7460"/>
    <cellStyle name="Currency 4 3 13 2 3" xfId="7461"/>
    <cellStyle name="Currency 4 3 13 2 4" xfId="7462"/>
    <cellStyle name="Currency 4 3 13 3" xfId="7463"/>
    <cellStyle name="Currency 4 3 13 3 2" xfId="7464"/>
    <cellStyle name="Currency 4 3 13 4" xfId="7465"/>
    <cellStyle name="Currency 4 3 14" xfId="7466"/>
    <cellStyle name="Currency 4 3 14 2" xfId="7467"/>
    <cellStyle name="Currency 4 3 14 2 2" xfId="7468"/>
    <cellStyle name="Currency 4 3 14 2 3" xfId="7469"/>
    <cellStyle name="Currency 4 3 14 3" xfId="7470"/>
    <cellStyle name="Currency 4 3 14 3 2" xfId="7471"/>
    <cellStyle name="Currency 4 3 14 4" xfId="7472"/>
    <cellStyle name="Currency 4 3 15" xfId="7473"/>
    <cellStyle name="Currency 4 3 15 2" xfId="7474"/>
    <cellStyle name="Currency 4 3 15 3" xfId="7475"/>
    <cellStyle name="Currency 4 3 15 4" xfId="7476"/>
    <cellStyle name="Currency 4 3 16" xfId="7477"/>
    <cellStyle name="Currency 4 3 16 2" xfId="7478"/>
    <cellStyle name="Currency 4 3 17" xfId="7479"/>
    <cellStyle name="Currency 4 3 18" xfId="7480"/>
    <cellStyle name="Currency 4 3 2" xfId="7481"/>
    <cellStyle name="Currency 4 3 2 10" xfId="7482"/>
    <cellStyle name="Currency 4 3 2 10 2" xfId="7483"/>
    <cellStyle name="Currency 4 3 2 11" xfId="7484"/>
    <cellStyle name="Currency 4 3 2 11 2" xfId="7485"/>
    <cellStyle name="Currency 4 3 2 12" xfId="7486"/>
    <cellStyle name="Currency 4 3 2 13" xfId="7487"/>
    <cellStyle name="Currency 4 3 2 2" xfId="7488"/>
    <cellStyle name="Currency 4 3 2 2 10" xfId="7489"/>
    <cellStyle name="Currency 4 3 2 2 2" xfId="7490"/>
    <cellStyle name="Currency 4 3 2 2 2 2" xfId="7491"/>
    <cellStyle name="Currency 4 3 2 2 2 3" xfId="7492"/>
    <cellStyle name="Currency 4 3 2 2 2 4" xfId="7493"/>
    <cellStyle name="Currency 4 3 2 2 3" xfId="7494"/>
    <cellStyle name="Currency 4 3 2 2 3 2" xfId="7495"/>
    <cellStyle name="Currency 4 3 2 2 3 3" xfId="7496"/>
    <cellStyle name="Currency 4 3 2 2 4" xfId="7497"/>
    <cellStyle name="Currency 4 3 2 2 4 2" xfId="7498"/>
    <cellStyle name="Currency 4 3 2 2 5" xfId="7499"/>
    <cellStyle name="Currency 4 3 2 2 5 2" xfId="7500"/>
    <cellStyle name="Currency 4 3 2 2 6" xfId="7501"/>
    <cellStyle name="Currency 4 3 2 2 6 2" xfId="7502"/>
    <cellStyle name="Currency 4 3 2 2 7" xfId="7503"/>
    <cellStyle name="Currency 4 3 2 2 7 2" xfId="7504"/>
    <cellStyle name="Currency 4 3 2 2 8" xfId="7505"/>
    <cellStyle name="Currency 4 3 2 2 8 2" xfId="7506"/>
    <cellStyle name="Currency 4 3 2 2 9" xfId="7507"/>
    <cellStyle name="Currency 4 3 2 3" xfId="7508"/>
    <cellStyle name="Currency 4 3 2 3 10" xfId="7509"/>
    <cellStyle name="Currency 4 3 2 3 2" xfId="7510"/>
    <cellStyle name="Currency 4 3 2 3 2 2" xfId="7511"/>
    <cellStyle name="Currency 4 3 2 3 2 3" xfId="7512"/>
    <cellStyle name="Currency 4 3 2 3 2 4" xfId="7513"/>
    <cellStyle name="Currency 4 3 2 3 3" xfId="7514"/>
    <cellStyle name="Currency 4 3 2 3 3 2" xfId="7515"/>
    <cellStyle name="Currency 4 3 2 3 3 3" xfId="7516"/>
    <cellStyle name="Currency 4 3 2 3 4" xfId="7517"/>
    <cellStyle name="Currency 4 3 2 3 4 2" xfId="7518"/>
    <cellStyle name="Currency 4 3 2 3 5" xfId="7519"/>
    <cellStyle name="Currency 4 3 2 3 5 2" xfId="7520"/>
    <cellStyle name="Currency 4 3 2 3 6" xfId="7521"/>
    <cellStyle name="Currency 4 3 2 3 6 2" xfId="7522"/>
    <cellStyle name="Currency 4 3 2 3 7" xfId="7523"/>
    <cellStyle name="Currency 4 3 2 3 7 2" xfId="7524"/>
    <cellStyle name="Currency 4 3 2 3 8" xfId="7525"/>
    <cellStyle name="Currency 4 3 2 3 8 2" xfId="7526"/>
    <cellStyle name="Currency 4 3 2 3 9" xfId="7527"/>
    <cellStyle name="Currency 4 3 2 4" xfId="7528"/>
    <cellStyle name="Currency 4 3 2 4 2" xfId="7529"/>
    <cellStyle name="Currency 4 3 2 4 2 2" xfId="7530"/>
    <cellStyle name="Currency 4 3 2 4 2 3" xfId="7531"/>
    <cellStyle name="Currency 4 3 2 4 2 4" xfId="7532"/>
    <cellStyle name="Currency 4 3 2 4 3" xfId="7533"/>
    <cellStyle name="Currency 4 3 2 4 3 2" xfId="7534"/>
    <cellStyle name="Currency 4 3 2 4 3 3" xfId="7535"/>
    <cellStyle name="Currency 4 3 2 4 4" xfId="7536"/>
    <cellStyle name="Currency 4 3 2 4 4 2" xfId="7537"/>
    <cellStyle name="Currency 4 3 2 4 5" xfId="7538"/>
    <cellStyle name="Currency 4 3 2 4 5 2" xfId="7539"/>
    <cellStyle name="Currency 4 3 2 4 6" xfId="7540"/>
    <cellStyle name="Currency 4 3 2 4 6 2" xfId="7541"/>
    <cellStyle name="Currency 4 3 2 4 7" xfId="7542"/>
    <cellStyle name="Currency 4 3 2 4 7 2" xfId="7543"/>
    <cellStyle name="Currency 4 3 2 4 8" xfId="7544"/>
    <cellStyle name="Currency 4 3 2 4 9" xfId="7545"/>
    <cellStyle name="Currency 4 3 2 5" xfId="7546"/>
    <cellStyle name="Currency 4 3 2 5 2" xfId="7547"/>
    <cellStyle name="Currency 4 3 2 5 2 2" xfId="7548"/>
    <cellStyle name="Currency 4 3 2 5 2 3" xfId="7549"/>
    <cellStyle name="Currency 4 3 2 5 2 4" xfId="7550"/>
    <cellStyle name="Currency 4 3 2 5 3" xfId="7551"/>
    <cellStyle name="Currency 4 3 2 5 3 2" xfId="7552"/>
    <cellStyle name="Currency 4 3 2 5 3 3" xfId="7553"/>
    <cellStyle name="Currency 4 3 2 5 4" xfId="7554"/>
    <cellStyle name="Currency 4 3 2 5 4 2" xfId="7555"/>
    <cellStyle name="Currency 4 3 2 5 5" xfId="7556"/>
    <cellStyle name="Currency 4 3 2 5 5 2" xfId="7557"/>
    <cellStyle name="Currency 4 3 2 5 6" xfId="7558"/>
    <cellStyle name="Currency 4 3 2 5 6 2" xfId="7559"/>
    <cellStyle name="Currency 4 3 2 5 7" xfId="7560"/>
    <cellStyle name="Currency 4 3 2 5 7 2" xfId="7561"/>
    <cellStyle name="Currency 4 3 2 5 8" xfId="7562"/>
    <cellStyle name="Currency 4 3 2 5 9" xfId="7563"/>
    <cellStyle name="Currency 4 3 2 6" xfId="7564"/>
    <cellStyle name="Currency 4 3 2 6 2" xfId="7565"/>
    <cellStyle name="Currency 4 3 2 6 2 2" xfId="7566"/>
    <cellStyle name="Currency 4 3 2 6 2 3" xfId="7567"/>
    <cellStyle name="Currency 4 3 2 6 2 4" xfId="7568"/>
    <cellStyle name="Currency 4 3 2 6 3" xfId="7569"/>
    <cellStyle name="Currency 4 3 2 6 3 2" xfId="7570"/>
    <cellStyle name="Currency 4 3 2 6 4" xfId="7571"/>
    <cellStyle name="Currency 4 3 2 7" xfId="7572"/>
    <cellStyle name="Currency 4 3 2 7 2" xfId="7573"/>
    <cellStyle name="Currency 4 3 2 7 2 2" xfId="7574"/>
    <cellStyle name="Currency 4 3 2 7 2 3" xfId="7575"/>
    <cellStyle name="Currency 4 3 2 7 3" xfId="7576"/>
    <cellStyle name="Currency 4 3 2 7 3 2" xfId="7577"/>
    <cellStyle name="Currency 4 3 2 7 4" xfId="7578"/>
    <cellStyle name="Currency 4 3 2 8" xfId="7579"/>
    <cellStyle name="Currency 4 3 2 8 2" xfId="7580"/>
    <cellStyle name="Currency 4 3 2 8 3" xfId="7581"/>
    <cellStyle name="Currency 4 3 2 8 4" xfId="7582"/>
    <cellStyle name="Currency 4 3 2 9" xfId="7583"/>
    <cellStyle name="Currency 4 3 2 9 2" xfId="7584"/>
    <cellStyle name="Currency 4 3 2 9 3" xfId="7585"/>
    <cellStyle name="Currency 4 3 3" xfId="7586"/>
    <cellStyle name="Currency 4 3 3 10" xfId="7587"/>
    <cellStyle name="Currency 4 3 3 10 2" xfId="7588"/>
    <cellStyle name="Currency 4 3 3 11" xfId="7589"/>
    <cellStyle name="Currency 4 3 3 11 2" xfId="7590"/>
    <cellStyle name="Currency 4 3 3 12" xfId="7591"/>
    <cellStyle name="Currency 4 3 3 13" xfId="7592"/>
    <cellStyle name="Currency 4 3 3 2" xfId="7593"/>
    <cellStyle name="Currency 4 3 3 2 10" xfId="7594"/>
    <cellStyle name="Currency 4 3 3 2 2" xfId="7595"/>
    <cellStyle name="Currency 4 3 3 2 2 2" xfId="7596"/>
    <cellStyle name="Currency 4 3 3 2 2 3" xfId="7597"/>
    <cellStyle name="Currency 4 3 3 2 2 4" xfId="7598"/>
    <cellStyle name="Currency 4 3 3 2 3" xfId="7599"/>
    <cellStyle name="Currency 4 3 3 2 3 2" xfId="7600"/>
    <cellStyle name="Currency 4 3 3 2 3 3" xfId="7601"/>
    <cellStyle name="Currency 4 3 3 2 4" xfId="7602"/>
    <cellStyle name="Currency 4 3 3 2 4 2" xfId="7603"/>
    <cellStyle name="Currency 4 3 3 2 5" xfId="7604"/>
    <cellStyle name="Currency 4 3 3 2 5 2" xfId="7605"/>
    <cellStyle name="Currency 4 3 3 2 6" xfId="7606"/>
    <cellStyle name="Currency 4 3 3 2 6 2" xfId="7607"/>
    <cellStyle name="Currency 4 3 3 2 7" xfId="7608"/>
    <cellStyle name="Currency 4 3 3 2 7 2" xfId="7609"/>
    <cellStyle name="Currency 4 3 3 2 8" xfId="7610"/>
    <cellStyle name="Currency 4 3 3 2 8 2" xfId="7611"/>
    <cellStyle name="Currency 4 3 3 2 9" xfId="7612"/>
    <cellStyle name="Currency 4 3 3 3" xfId="7613"/>
    <cellStyle name="Currency 4 3 3 3 2" xfId="7614"/>
    <cellStyle name="Currency 4 3 3 3 2 2" xfId="7615"/>
    <cellStyle name="Currency 4 3 3 3 2 3" xfId="7616"/>
    <cellStyle name="Currency 4 3 3 3 2 4" xfId="7617"/>
    <cellStyle name="Currency 4 3 3 3 3" xfId="7618"/>
    <cellStyle name="Currency 4 3 3 3 3 2" xfId="7619"/>
    <cellStyle name="Currency 4 3 3 3 3 3" xfId="7620"/>
    <cellStyle name="Currency 4 3 3 3 4" xfId="7621"/>
    <cellStyle name="Currency 4 3 3 3 4 2" xfId="7622"/>
    <cellStyle name="Currency 4 3 3 3 5" xfId="7623"/>
    <cellStyle name="Currency 4 3 3 3 5 2" xfId="7624"/>
    <cellStyle name="Currency 4 3 3 3 6" xfId="7625"/>
    <cellStyle name="Currency 4 3 3 3 6 2" xfId="7626"/>
    <cellStyle name="Currency 4 3 3 3 7" xfId="7627"/>
    <cellStyle name="Currency 4 3 3 3 7 2" xfId="7628"/>
    <cellStyle name="Currency 4 3 3 3 8" xfId="7629"/>
    <cellStyle name="Currency 4 3 3 3 9" xfId="7630"/>
    <cellStyle name="Currency 4 3 3 4" xfId="7631"/>
    <cellStyle name="Currency 4 3 3 4 2" xfId="7632"/>
    <cellStyle name="Currency 4 3 3 4 2 2" xfId="7633"/>
    <cellStyle name="Currency 4 3 3 4 2 3" xfId="7634"/>
    <cellStyle name="Currency 4 3 3 4 2 4" xfId="7635"/>
    <cellStyle name="Currency 4 3 3 4 3" xfId="7636"/>
    <cellStyle name="Currency 4 3 3 4 3 2" xfId="7637"/>
    <cellStyle name="Currency 4 3 3 4 3 3" xfId="7638"/>
    <cellStyle name="Currency 4 3 3 4 4" xfId="7639"/>
    <cellStyle name="Currency 4 3 3 4 4 2" xfId="7640"/>
    <cellStyle name="Currency 4 3 3 4 5" xfId="7641"/>
    <cellStyle name="Currency 4 3 3 4 5 2" xfId="7642"/>
    <cellStyle name="Currency 4 3 3 4 6" xfId="7643"/>
    <cellStyle name="Currency 4 3 3 4 6 2" xfId="7644"/>
    <cellStyle name="Currency 4 3 3 4 7" xfId="7645"/>
    <cellStyle name="Currency 4 3 3 4 7 2" xfId="7646"/>
    <cellStyle name="Currency 4 3 3 4 8" xfId="7647"/>
    <cellStyle name="Currency 4 3 3 4 9" xfId="7648"/>
    <cellStyle name="Currency 4 3 3 5" xfId="7649"/>
    <cellStyle name="Currency 4 3 3 5 2" xfId="7650"/>
    <cellStyle name="Currency 4 3 3 5 2 2" xfId="7651"/>
    <cellStyle name="Currency 4 3 3 5 2 3" xfId="7652"/>
    <cellStyle name="Currency 4 3 3 5 2 4" xfId="7653"/>
    <cellStyle name="Currency 4 3 3 5 3" xfId="7654"/>
    <cellStyle name="Currency 4 3 3 5 3 2" xfId="7655"/>
    <cellStyle name="Currency 4 3 3 5 3 3" xfId="7656"/>
    <cellStyle name="Currency 4 3 3 5 4" xfId="7657"/>
    <cellStyle name="Currency 4 3 3 5 4 2" xfId="7658"/>
    <cellStyle name="Currency 4 3 3 5 5" xfId="7659"/>
    <cellStyle name="Currency 4 3 3 5 5 2" xfId="7660"/>
    <cellStyle name="Currency 4 3 3 5 6" xfId="7661"/>
    <cellStyle name="Currency 4 3 3 5 6 2" xfId="7662"/>
    <cellStyle name="Currency 4 3 3 5 7" xfId="7663"/>
    <cellStyle name="Currency 4 3 3 5 7 2" xfId="7664"/>
    <cellStyle name="Currency 4 3 3 5 8" xfId="7665"/>
    <cellStyle name="Currency 4 3 3 5 9" xfId="7666"/>
    <cellStyle name="Currency 4 3 3 6" xfId="7667"/>
    <cellStyle name="Currency 4 3 3 6 2" xfId="7668"/>
    <cellStyle name="Currency 4 3 3 6 3" xfId="7669"/>
    <cellStyle name="Currency 4 3 3 6 4" xfId="7670"/>
    <cellStyle name="Currency 4 3 3 7" xfId="7671"/>
    <cellStyle name="Currency 4 3 3 7 2" xfId="7672"/>
    <cellStyle name="Currency 4 3 3 7 3" xfId="7673"/>
    <cellStyle name="Currency 4 3 3 8" xfId="7674"/>
    <cellStyle name="Currency 4 3 3 8 2" xfId="7675"/>
    <cellStyle name="Currency 4 3 3 9" xfId="7676"/>
    <cellStyle name="Currency 4 3 3 9 2" xfId="7677"/>
    <cellStyle name="Currency 4 3 4" xfId="7678"/>
    <cellStyle name="Currency 4 3 4 10" xfId="7679"/>
    <cellStyle name="Currency 4 3 4 2" xfId="7680"/>
    <cellStyle name="Currency 4 3 4 2 2" xfId="7681"/>
    <cellStyle name="Currency 4 3 4 2 3" xfId="7682"/>
    <cellStyle name="Currency 4 3 4 2 4" xfId="7683"/>
    <cellStyle name="Currency 4 3 4 3" xfId="7684"/>
    <cellStyle name="Currency 4 3 4 3 2" xfId="7685"/>
    <cellStyle name="Currency 4 3 4 3 3" xfId="7686"/>
    <cellStyle name="Currency 4 3 4 4" xfId="7687"/>
    <cellStyle name="Currency 4 3 4 4 2" xfId="7688"/>
    <cellStyle name="Currency 4 3 4 5" xfId="7689"/>
    <cellStyle name="Currency 4 3 4 5 2" xfId="7690"/>
    <cellStyle name="Currency 4 3 4 6" xfId="7691"/>
    <cellStyle name="Currency 4 3 4 6 2" xfId="7692"/>
    <cellStyle name="Currency 4 3 4 7" xfId="7693"/>
    <cellStyle name="Currency 4 3 4 7 2" xfId="7694"/>
    <cellStyle name="Currency 4 3 4 8" xfId="7695"/>
    <cellStyle name="Currency 4 3 4 8 2" xfId="7696"/>
    <cellStyle name="Currency 4 3 4 9" xfId="7697"/>
    <cellStyle name="Currency 4 3 5" xfId="7698"/>
    <cellStyle name="Currency 4 3 5 2" xfId="7699"/>
    <cellStyle name="Currency 4 3 5 3" xfId="7700"/>
    <cellStyle name="Currency 4 3 5 4" xfId="7701"/>
    <cellStyle name="Currency 4 3 6" xfId="7702"/>
    <cellStyle name="Currency 4 3 6 2" xfId="7703"/>
    <cellStyle name="Currency 4 3 6 2 2" xfId="7704"/>
    <cellStyle name="Currency 4 3 6 2 3" xfId="7705"/>
    <cellStyle name="Currency 4 3 6 2 4" xfId="7706"/>
    <cellStyle name="Currency 4 3 6 3" xfId="7707"/>
    <cellStyle name="Currency 4 3 6 3 2" xfId="7708"/>
    <cellStyle name="Currency 4 3 6 3 3" xfId="7709"/>
    <cellStyle name="Currency 4 3 6 4" xfId="7710"/>
    <cellStyle name="Currency 4 3 6 4 2" xfId="7711"/>
    <cellStyle name="Currency 4 3 6 5" xfId="7712"/>
    <cellStyle name="Currency 4 3 6 5 2" xfId="7713"/>
    <cellStyle name="Currency 4 3 6 6" xfId="7714"/>
    <cellStyle name="Currency 4 3 6 6 2" xfId="7715"/>
    <cellStyle name="Currency 4 3 6 7" xfId="7716"/>
    <cellStyle name="Currency 4 3 6 7 2" xfId="7717"/>
    <cellStyle name="Currency 4 3 6 8" xfId="7718"/>
    <cellStyle name="Currency 4 3 6 9" xfId="7719"/>
    <cellStyle name="Currency 4 3 7" xfId="7720"/>
    <cellStyle name="Currency 4 3 7 2" xfId="7721"/>
    <cellStyle name="Currency 4 3 7 2 2" xfId="7722"/>
    <cellStyle name="Currency 4 3 7 2 3" xfId="7723"/>
    <cellStyle name="Currency 4 3 7 2 4" xfId="7724"/>
    <cellStyle name="Currency 4 3 7 3" xfId="7725"/>
    <cellStyle name="Currency 4 3 7 3 2" xfId="7726"/>
    <cellStyle name="Currency 4 3 7 3 3" xfId="7727"/>
    <cellStyle name="Currency 4 3 7 4" xfId="7728"/>
    <cellStyle name="Currency 4 3 7 4 2" xfId="7729"/>
    <cellStyle name="Currency 4 3 7 5" xfId="7730"/>
    <cellStyle name="Currency 4 3 7 5 2" xfId="7731"/>
    <cellStyle name="Currency 4 3 7 6" xfId="7732"/>
    <cellStyle name="Currency 4 3 7 6 2" xfId="7733"/>
    <cellStyle name="Currency 4 3 7 7" xfId="7734"/>
    <cellStyle name="Currency 4 3 7 7 2" xfId="7735"/>
    <cellStyle name="Currency 4 3 7 8" xfId="7736"/>
    <cellStyle name="Currency 4 3 7 9" xfId="7737"/>
    <cellStyle name="Currency 4 3 8" xfId="7738"/>
    <cellStyle name="Currency 4 3 8 2" xfId="7739"/>
    <cellStyle name="Currency 4 3 8 2 2" xfId="7740"/>
    <cellStyle name="Currency 4 3 8 2 3" xfId="7741"/>
    <cellStyle name="Currency 4 3 8 2 4" xfId="7742"/>
    <cellStyle name="Currency 4 3 8 3" xfId="7743"/>
    <cellStyle name="Currency 4 3 8 3 2" xfId="7744"/>
    <cellStyle name="Currency 4 3 8 3 3" xfId="7745"/>
    <cellStyle name="Currency 4 3 8 4" xfId="7746"/>
    <cellStyle name="Currency 4 3 8 4 2" xfId="7747"/>
    <cellStyle name="Currency 4 3 8 5" xfId="7748"/>
    <cellStyle name="Currency 4 3 8 5 2" xfId="7749"/>
    <cellStyle name="Currency 4 3 8 6" xfId="7750"/>
    <cellStyle name="Currency 4 3 8 6 2" xfId="7751"/>
    <cellStyle name="Currency 4 3 8 7" xfId="7752"/>
    <cellStyle name="Currency 4 3 8 7 2" xfId="7753"/>
    <cellStyle name="Currency 4 3 8 8" xfId="7754"/>
    <cellStyle name="Currency 4 3 8 9" xfId="7755"/>
    <cellStyle name="Currency 4 3 9" xfId="7756"/>
    <cellStyle name="Currency 4 3 9 2" xfId="7757"/>
    <cellStyle name="Currency 4 3 9 2 2" xfId="7758"/>
    <cellStyle name="Currency 4 3 9 2 3" xfId="7759"/>
    <cellStyle name="Currency 4 3 9 2 4" xfId="7760"/>
    <cellStyle name="Currency 4 3 9 3" xfId="7761"/>
    <cellStyle name="Currency 4 3 9 3 2" xfId="7762"/>
    <cellStyle name="Currency 4 3 9 3 3" xfId="7763"/>
    <cellStyle name="Currency 4 3 9 4" xfId="7764"/>
    <cellStyle name="Currency 4 3 9 4 2" xfId="7765"/>
    <cellStyle name="Currency 4 3 9 5" xfId="7766"/>
    <cellStyle name="Currency 4 3 9 5 2" xfId="7767"/>
    <cellStyle name="Currency 4 3 9 6" xfId="7768"/>
    <cellStyle name="Currency 4 3 9 6 2" xfId="7769"/>
    <cellStyle name="Currency 4 3 9 7" xfId="7770"/>
    <cellStyle name="Currency 4 3 9 8" xfId="7771"/>
    <cellStyle name="Currency 4 4" xfId="7772"/>
    <cellStyle name="Currency 4 4 10" xfId="7773"/>
    <cellStyle name="Currency 4 4 10 2" xfId="7774"/>
    <cellStyle name="Currency 4 4 10 3" xfId="7775"/>
    <cellStyle name="Currency 4 4 10 4" xfId="7776"/>
    <cellStyle name="Currency 4 4 11" xfId="7777"/>
    <cellStyle name="Currency 4 4 11 2" xfId="7778"/>
    <cellStyle name="Currency 4 4 11 3" xfId="7779"/>
    <cellStyle name="Currency 4 4 12" xfId="7780"/>
    <cellStyle name="Currency 4 4 12 2" xfId="7781"/>
    <cellStyle name="Currency 4 4 13" xfId="7782"/>
    <cellStyle name="Currency 4 4 13 2" xfId="7783"/>
    <cellStyle name="Currency 4 4 14" xfId="7784"/>
    <cellStyle name="Currency 4 4 15" xfId="7785"/>
    <cellStyle name="Currency 4 4 2" xfId="7786"/>
    <cellStyle name="Currency 4 4 2 10" xfId="7787"/>
    <cellStyle name="Currency 4 4 2 10 2" xfId="7788"/>
    <cellStyle name="Currency 4 4 2 11" xfId="7789"/>
    <cellStyle name="Currency 4 4 2 11 2" xfId="7790"/>
    <cellStyle name="Currency 4 4 2 12" xfId="7791"/>
    <cellStyle name="Currency 4 4 2 13" xfId="7792"/>
    <cellStyle name="Currency 4 4 2 2" xfId="7793"/>
    <cellStyle name="Currency 4 4 2 2 10" xfId="7794"/>
    <cellStyle name="Currency 4 4 2 2 2" xfId="7795"/>
    <cellStyle name="Currency 4 4 2 2 2 2" xfId="7796"/>
    <cellStyle name="Currency 4 4 2 2 2 3" xfId="7797"/>
    <cellStyle name="Currency 4 4 2 2 2 4" xfId="7798"/>
    <cellStyle name="Currency 4 4 2 2 3" xfId="7799"/>
    <cellStyle name="Currency 4 4 2 2 3 2" xfId="7800"/>
    <cellStyle name="Currency 4 4 2 2 3 3" xfId="7801"/>
    <cellStyle name="Currency 4 4 2 2 4" xfId="7802"/>
    <cellStyle name="Currency 4 4 2 2 4 2" xfId="7803"/>
    <cellStyle name="Currency 4 4 2 2 5" xfId="7804"/>
    <cellStyle name="Currency 4 4 2 2 5 2" xfId="7805"/>
    <cellStyle name="Currency 4 4 2 2 6" xfId="7806"/>
    <cellStyle name="Currency 4 4 2 2 6 2" xfId="7807"/>
    <cellStyle name="Currency 4 4 2 2 7" xfId="7808"/>
    <cellStyle name="Currency 4 4 2 2 7 2" xfId="7809"/>
    <cellStyle name="Currency 4 4 2 2 8" xfId="7810"/>
    <cellStyle name="Currency 4 4 2 2 8 2" xfId="7811"/>
    <cellStyle name="Currency 4 4 2 2 9" xfId="7812"/>
    <cellStyle name="Currency 4 4 2 3" xfId="7813"/>
    <cellStyle name="Currency 4 4 2 3 10" xfId="7814"/>
    <cellStyle name="Currency 4 4 2 3 2" xfId="7815"/>
    <cellStyle name="Currency 4 4 2 3 2 2" xfId="7816"/>
    <cellStyle name="Currency 4 4 2 3 2 3" xfId="7817"/>
    <cellStyle name="Currency 4 4 2 3 2 4" xfId="7818"/>
    <cellStyle name="Currency 4 4 2 3 3" xfId="7819"/>
    <cellStyle name="Currency 4 4 2 3 3 2" xfId="7820"/>
    <cellStyle name="Currency 4 4 2 3 3 3" xfId="7821"/>
    <cellStyle name="Currency 4 4 2 3 4" xfId="7822"/>
    <cellStyle name="Currency 4 4 2 3 4 2" xfId="7823"/>
    <cellStyle name="Currency 4 4 2 3 5" xfId="7824"/>
    <cellStyle name="Currency 4 4 2 3 5 2" xfId="7825"/>
    <cellStyle name="Currency 4 4 2 3 6" xfId="7826"/>
    <cellStyle name="Currency 4 4 2 3 6 2" xfId="7827"/>
    <cellStyle name="Currency 4 4 2 3 7" xfId="7828"/>
    <cellStyle name="Currency 4 4 2 3 7 2" xfId="7829"/>
    <cellStyle name="Currency 4 4 2 3 8" xfId="7830"/>
    <cellStyle name="Currency 4 4 2 3 8 2" xfId="7831"/>
    <cellStyle name="Currency 4 4 2 3 9" xfId="7832"/>
    <cellStyle name="Currency 4 4 2 4" xfId="7833"/>
    <cellStyle name="Currency 4 4 2 4 2" xfId="7834"/>
    <cellStyle name="Currency 4 4 2 4 2 2" xfId="7835"/>
    <cellStyle name="Currency 4 4 2 4 2 3" xfId="7836"/>
    <cellStyle name="Currency 4 4 2 4 2 4" xfId="7837"/>
    <cellStyle name="Currency 4 4 2 4 3" xfId="7838"/>
    <cellStyle name="Currency 4 4 2 4 3 2" xfId="7839"/>
    <cellStyle name="Currency 4 4 2 4 3 3" xfId="7840"/>
    <cellStyle name="Currency 4 4 2 4 4" xfId="7841"/>
    <cellStyle name="Currency 4 4 2 4 4 2" xfId="7842"/>
    <cellStyle name="Currency 4 4 2 4 5" xfId="7843"/>
    <cellStyle name="Currency 4 4 2 4 5 2" xfId="7844"/>
    <cellStyle name="Currency 4 4 2 4 6" xfId="7845"/>
    <cellStyle name="Currency 4 4 2 4 6 2" xfId="7846"/>
    <cellStyle name="Currency 4 4 2 4 7" xfId="7847"/>
    <cellStyle name="Currency 4 4 2 4 7 2" xfId="7848"/>
    <cellStyle name="Currency 4 4 2 4 8" xfId="7849"/>
    <cellStyle name="Currency 4 4 2 4 9" xfId="7850"/>
    <cellStyle name="Currency 4 4 2 5" xfId="7851"/>
    <cellStyle name="Currency 4 4 2 5 2" xfId="7852"/>
    <cellStyle name="Currency 4 4 2 5 2 2" xfId="7853"/>
    <cellStyle name="Currency 4 4 2 5 2 3" xfId="7854"/>
    <cellStyle name="Currency 4 4 2 5 2 4" xfId="7855"/>
    <cellStyle name="Currency 4 4 2 5 3" xfId="7856"/>
    <cellStyle name="Currency 4 4 2 5 3 2" xfId="7857"/>
    <cellStyle name="Currency 4 4 2 5 3 3" xfId="7858"/>
    <cellStyle name="Currency 4 4 2 5 4" xfId="7859"/>
    <cellStyle name="Currency 4 4 2 5 4 2" xfId="7860"/>
    <cellStyle name="Currency 4 4 2 5 5" xfId="7861"/>
    <cellStyle name="Currency 4 4 2 5 5 2" xfId="7862"/>
    <cellStyle name="Currency 4 4 2 5 6" xfId="7863"/>
    <cellStyle name="Currency 4 4 2 5 6 2" xfId="7864"/>
    <cellStyle name="Currency 4 4 2 5 7" xfId="7865"/>
    <cellStyle name="Currency 4 4 2 5 7 2" xfId="7866"/>
    <cellStyle name="Currency 4 4 2 5 8" xfId="7867"/>
    <cellStyle name="Currency 4 4 2 5 9" xfId="7868"/>
    <cellStyle name="Currency 4 4 2 6" xfId="7869"/>
    <cellStyle name="Currency 4 4 2 6 2" xfId="7870"/>
    <cellStyle name="Currency 4 4 2 6 3" xfId="7871"/>
    <cellStyle name="Currency 4 4 2 6 4" xfId="7872"/>
    <cellStyle name="Currency 4 4 2 7" xfId="7873"/>
    <cellStyle name="Currency 4 4 2 7 2" xfId="7874"/>
    <cellStyle name="Currency 4 4 2 7 3" xfId="7875"/>
    <cellStyle name="Currency 4 4 2 8" xfId="7876"/>
    <cellStyle name="Currency 4 4 2 8 2" xfId="7877"/>
    <cellStyle name="Currency 4 4 2 9" xfId="7878"/>
    <cellStyle name="Currency 4 4 2 9 2" xfId="7879"/>
    <cellStyle name="Currency 4 4 3" xfId="7880"/>
    <cellStyle name="Currency 4 4 3 10" xfId="7881"/>
    <cellStyle name="Currency 4 4 3 10 2" xfId="7882"/>
    <cellStyle name="Currency 4 4 3 11" xfId="7883"/>
    <cellStyle name="Currency 4 4 3 11 2" xfId="7884"/>
    <cellStyle name="Currency 4 4 3 12" xfId="7885"/>
    <cellStyle name="Currency 4 4 3 13" xfId="7886"/>
    <cellStyle name="Currency 4 4 3 2" xfId="7887"/>
    <cellStyle name="Currency 4 4 3 2 10" xfId="7888"/>
    <cellStyle name="Currency 4 4 3 2 2" xfId="7889"/>
    <cellStyle name="Currency 4 4 3 2 2 2" xfId="7890"/>
    <cellStyle name="Currency 4 4 3 2 2 3" xfId="7891"/>
    <cellStyle name="Currency 4 4 3 2 2 4" xfId="7892"/>
    <cellStyle name="Currency 4 4 3 2 3" xfId="7893"/>
    <cellStyle name="Currency 4 4 3 2 3 2" xfId="7894"/>
    <cellStyle name="Currency 4 4 3 2 3 3" xfId="7895"/>
    <cellStyle name="Currency 4 4 3 2 4" xfId="7896"/>
    <cellStyle name="Currency 4 4 3 2 4 2" xfId="7897"/>
    <cellStyle name="Currency 4 4 3 2 5" xfId="7898"/>
    <cellStyle name="Currency 4 4 3 2 5 2" xfId="7899"/>
    <cellStyle name="Currency 4 4 3 2 6" xfId="7900"/>
    <cellStyle name="Currency 4 4 3 2 6 2" xfId="7901"/>
    <cellStyle name="Currency 4 4 3 2 7" xfId="7902"/>
    <cellStyle name="Currency 4 4 3 2 7 2" xfId="7903"/>
    <cellStyle name="Currency 4 4 3 2 8" xfId="7904"/>
    <cellStyle name="Currency 4 4 3 2 8 2" xfId="7905"/>
    <cellStyle name="Currency 4 4 3 2 9" xfId="7906"/>
    <cellStyle name="Currency 4 4 3 3" xfId="7907"/>
    <cellStyle name="Currency 4 4 3 3 2" xfId="7908"/>
    <cellStyle name="Currency 4 4 3 3 2 2" xfId="7909"/>
    <cellStyle name="Currency 4 4 3 3 2 3" xfId="7910"/>
    <cellStyle name="Currency 4 4 3 3 2 4" xfId="7911"/>
    <cellStyle name="Currency 4 4 3 3 3" xfId="7912"/>
    <cellStyle name="Currency 4 4 3 3 3 2" xfId="7913"/>
    <cellStyle name="Currency 4 4 3 3 3 3" xfId="7914"/>
    <cellStyle name="Currency 4 4 3 3 4" xfId="7915"/>
    <cellStyle name="Currency 4 4 3 3 4 2" xfId="7916"/>
    <cellStyle name="Currency 4 4 3 3 5" xfId="7917"/>
    <cellStyle name="Currency 4 4 3 3 5 2" xfId="7918"/>
    <cellStyle name="Currency 4 4 3 3 6" xfId="7919"/>
    <cellStyle name="Currency 4 4 3 3 6 2" xfId="7920"/>
    <cellStyle name="Currency 4 4 3 3 7" xfId="7921"/>
    <cellStyle name="Currency 4 4 3 3 7 2" xfId="7922"/>
    <cellStyle name="Currency 4 4 3 3 8" xfId="7923"/>
    <cellStyle name="Currency 4 4 3 3 9" xfId="7924"/>
    <cellStyle name="Currency 4 4 3 4" xfId="7925"/>
    <cellStyle name="Currency 4 4 3 4 2" xfId="7926"/>
    <cellStyle name="Currency 4 4 3 4 2 2" xfId="7927"/>
    <cellStyle name="Currency 4 4 3 4 2 3" xfId="7928"/>
    <cellStyle name="Currency 4 4 3 4 2 4" xfId="7929"/>
    <cellStyle name="Currency 4 4 3 4 3" xfId="7930"/>
    <cellStyle name="Currency 4 4 3 4 3 2" xfId="7931"/>
    <cellStyle name="Currency 4 4 3 4 3 3" xfId="7932"/>
    <cellStyle name="Currency 4 4 3 4 4" xfId="7933"/>
    <cellStyle name="Currency 4 4 3 4 4 2" xfId="7934"/>
    <cellStyle name="Currency 4 4 3 4 5" xfId="7935"/>
    <cellStyle name="Currency 4 4 3 4 5 2" xfId="7936"/>
    <cellStyle name="Currency 4 4 3 4 6" xfId="7937"/>
    <cellStyle name="Currency 4 4 3 4 6 2" xfId="7938"/>
    <cellStyle name="Currency 4 4 3 4 7" xfId="7939"/>
    <cellStyle name="Currency 4 4 3 4 7 2" xfId="7940"/>
    <cellStyle name="Currency 4 4 3 4 8" xfId="7941"/>
    <cellStyle name="Currency 4 4 3 4 9" xfId="7942"/>
    <cellStyle name="Currency 4 4 3 5" xfId="7943"/>
    <cellStyle name="Currency 4 4 3 5 2" xfId="7944"/>
    <cellStyle name="Currency 4 4 3 5 2 2" xfId="7945"/>
    <cellStyle name="Currency 4 4 3 5 2 3" xfId="7946"/>
    <cellStyle name="Currency 4 4 3 5 2 4" xfId="7947"/>
    <cellStyle name="Currency 4 4 3 5 3" xfId="7948"/>
    <cellStyle name="Currency 4 4 3 5 3 2" xfId="7949"/>
    <cellStyle name="Currency 4 4 3 5 3 3" xfId="7950"/>
    <cellStyle name="Currency 4 4 3 5 4" xfId="7951"/>
    <cellStyle name="Currency 4 4 3 5 4 2" xfId="7952"/>
    <cellStyle name="Currency 4 4 3 5 5" xfId="7953"/>
    <cellStyle name="Currency 4 4 3 5 5 2" xfId="7954"/>
    <cellStyle name="Currency 4 4 3 5 6" xfId="7955"/>
    <cellStyle name="Currency 4 4 3 5 6 2" xfId="7956"/>
    <cellStyle name="Currency 4 4 3 5 7" xfId="7957"/>
    <cellStyle name="Currency 4 4 3 5 7 2" xfId="7958"/>
    <cellStyle name="Currency 4 4 3 5 8" xfId="7959"/>
    <cellStyle name="Currency 4 4 3 5 9" xfId="7960"/>
    <cellStyle name="Currency 4 4 3 6" xfId="7961"/>
    <cellStyle name="Currency 4 4 3 6 2" xfId="7962"/>
    <cellStyle name="Currency 4 4 3 6 3" xfId="7963"/>
    <cellStyle name="Currency 4 4 3 6 4" xfId="7964"/>
    <cellStyle name="Currency 4 4 3 7" xfId="7965"/>
    <cellStyle name="Currency 4 4 3 7 2" xfId="7966"/>
    <cellStyle name="Currency 4 4 3 7 3" xfId="7967"/>
    <cellStyle name="Currency 4 4 3 8" xfId="7968"/>
    <cellStyle name="Currency 4 4 3 8 2" xfId="7969"/>
    <cellStyle name="Currency 4 4 3 9" xfId="7970"/>
    <cellStyle name="Currency 4 4 3 9 2" xfId="7971"/>
    <cellStyle name="Currency 4 4 4" xfId="7972"/>
    <cellStyle name="Currency 4 4 4 10" xfId="7973"/>
    <cellStyle name="Currency 4 4 4 2" xfId="7974"/>
    <cellStyle name="Currency 4 4 4 2 2" xfId="7975"/>
    <cellStyle name="Currency 4 4 4 2 3" xfId="7976"/>
    <cellStyle name="Currency 4 4 4 2 4" xfId="7977"/>
    <cellStyle name="Currency 4 4 4 3" xfId="7978"/>
    <cellStyle name="Currency 4 4 4 3 2" xfId="7979"/>
    <cellStyle name="Currency 4 4 4 3 3" xfId="7980"/>
    <cellStyle name="Currency 4 4 4 4" xfId="7981"/>
    <cellStyle name="Currency 4 4 4 4 2" xfId="7982"/>
    <cellStyle name="Currency 4 4 4 5" xfId="7983"/>
    <cellStyle name="Currency 4 4 4 5 2" xfId="7984"/>
    <cellStyle name="Currency 4 4 4 6" xfId="7985"/>
    <cellStyle name="Currency 4 4 4 6 2" xfId="7986"/>
    <cellStyle name="Currency 4 4 4 7" xfId="7987"/>
    <cellStyle name="Currency 4 4 4 7 2" xfId="7988"/>
    <cellStyle name="Currency 4 4 4 8" xfId="7989"/>
    <cellStyle name="Currency 4 4 4 8 2" xfId="7990"/>
    <cellStyle name="Currency 4 4 4 9" xfId="7991"/>
    <cellStyle name="Currency 4 4 5" xfId="7992"/>
    <cellStyle name="Currency 4 4 5 10" xfId="7993"/>
    <cellStyle name="Currency 4 4 5 2" xfId="7994"/>
    <cellStyle name="Currency 4 4 5 2 2" xfId="7995"/>
    <cellStyle name="Currency 4 4 5 2 3" xfId="7996"/>
    <cellStyle name="Currency 4 4 5 2 4" xfId="7997"/>
    <cellStyle name="Currency 4 4 5 3" xfId="7998"/>
    <cellStyle name="Currency 4 4 5 3 2" xfId="7999"/>
    <cellStyle name="Currency 4 4 5 3 3" xfId="8000"/>
    <cellStyle name="Currency 4 4 5 4" xfId="8001"/>
    <cellStyle name="Currency 4 4 5 4 2" xfId="8002"/>
    <cellStyle name="Currency 4 4 5 5" xfId="8003"/>
    <cellStyle name="Currency 4 4 5 5 2" xfId="8004"/>
    <cellStyle name="Currency 4 4 5 6" xfId="8005"/>
    <cellStyle name="Currency 4 4 5 6 2" xfId="8006"/>
    <cellStyle name="Currency 4 4 5 7" xfId="8007"/>
    <cellStyle name="Currency 4 4 5 7 2" xfId="8008"/>
    <cellStyle name="Currency 4 4 5 8" xfId="8009"/>
    <cellStyle name="Currency 4 4 5 8 2" xfId="8010"/>
    <cellStyle name="Currency 4 4 5 9" xfId="8011"/>
    <cellStyle name="Currency 4 4 6" xfId="8012"/>
    <cellStyle name="Currency 4 4 6 2" xfId="8013"/>
    <cellStyle name="Currency 4 4 6 2 2" xfId="8014"/>
    <cellStyle name="Currency 4 4 6 2 3" xfId="8015"/>
    <cellStyle name="Currency 4 4 6 2 4" xfId="8016"/>
    <cellStyle name="Currency 4 4 6 3" xfId="8017"/>
    <cellStyle name="Currency 4 4 6 3 2" xfId="8018"/>
    <cellStyle name="Currency 4 4 6 3 3" xfId="8019"/>
    <cellStyle name="Currency 4 4 6 4" xfId="8020"/>
    <cellStyle name="Currency 4 4 6 4 2" xfId="8021"/>
    <cellStyle name="Currency 4 4 6 5" xfId="8022"/>
    <cellStyle name="Currency 4 4 6 5 2" xfId="8023"/>
    <cellStyle name="Currency 4 4 6 6" xfId="8024"/>
    <cellStyle name="Currency 4 4 6 6 2" xfId="8025"/>
    <cellStyle name="Currency 4 4 6 7" xfId="8026"/>
    <cellStyle name="Currency 4 4 6 7 2" xfId="8027"/>
    <cellStyle name="Currency 4 4 6 8" xfId="8028"/>
    <cellStyle name="Currency 4 4 6 9" xfId="8029"/>
    <cellStyle name="Currency 4 4 7" xfId="8030"/>
    <cellStyle name="Currency 4 4 7 2" xfId="8031"/>
    <cellStyle name="Currency 4 4 7 2 2" xfId="8032"/>
    <cellStyle name="Currency 4 4 7 2 3" xfId="8033"/>
    <cellStyle name="Currency 4 4 7 2 4" xfId="8034"/>
    <cellStyle name="Currency 4 4 7 3" xfId="8035"/>
    <cellStyle name="Currency 4 4 7 3 2" xfId="8036"/>
    <cellStyle name="Currency 4 4 7 3 3" xfId="8037"/>
    <cellStyle name="Currency 4 4 7 4" xfId="8038"/>
    <cellStyle name="Currency 4 4 7 4 2" xfId="8039"/>
    <cellStyle name="Currency 4 4 7 5" xfId="8040"/>
    <cellStyle name="Currency 4 4 7 5 2" xfId="8041"/>
    <cellStyle name="Currency 4 4 7 6" xfId="8042"/>
    <cellStyle name="Currency 4 4 7 6 2" xfId="8043"/>
    <cellStyle name="Currency 4 4 7 7" xfId="8044"/>
    <cellStyle name="Currency 4 4 7 7 2" xfId="8045"/>
    <cellStyle name="Currency 4 4 7 8" xfId="8046"/>
    <cellStyle name="Currency 4 4 7 9" xfId="8047"/>
    <cellStyle name="Currency 4 4 8" xfId="8048"/>
    <cellStyle name="Currency 4 4 8 2" xfId="8049"/>
    <cellStyle name="Currency 4 4 8 2 2" xfId="8050"/>
    <cellStyle name="Currency 4 4 8 2 3" xfId="8051"/>
    <cellStyle name="Currency 4 4 8 2 4" xfId="8052"/>
    <cellStyle name="Currency 4 4 8 3" xfId="8053"/>
    <cellStyle name="Currency 4 4 8 3 2" xfId="8054"/>
    <cellStyle name="Currency 4 4 8 4" xfId="8055"/>
    <cellStyle name="Currency 4 4 9" xfId="8056"/>
    <cellStyle name="Currency 4 4 9 2" xfId="8057"/>
    <cellStyle name="Currency 4 4 9 2 2" xfId="8058"/>
    <cellStyle name="Currency 4 4 9 2 3" xfId="8059"/>
    <cellStyle name="Currency 4 4 9 3" xfId="8060"/>
    <cellStyle name="Currency 4 4 9 3 2" xfId="8061"/>
    <cellStyle name="Currency 4 4 9 4" xfId="8062"/>
    <cellStyle name="Currency 4 5" xfId="8063"/>
    <cellStyle name="Currency 4 5 10" xfId="8064"/>
    <cellStyle name="Currency 4 5 10 2" xfId="8065"/>
    <cellStyle name="Currency 4 5 11" xfId="8066"/>
    <cellStyle name="Currency 4 5 11 2" xfId="8067"/>
    <cellStyle name="Currency 4 5 12" xfId="8068"/>
    <cellStyle name="Currency 4 5 13" xfId="8069"/>
    <cellStyle name="Currency 4 5 2" xfId="8070"/>
    <cellStyle name="Currency 4 5 2 10" xfId="8071"/>
    <cellStyle name="Currency 4 5 2 2" xfId="8072"/>
    <cellStyle name="Currency 4 5 2 2 2" xfId="8073"/>
    <cellStyle name="Currency 4 5 2 2 3" xfId="8074"/>
    <cellStyle name="Currency 4 5 2 2 4" xfId="8075"/>
    <cellStyle name="Currency 4 5 2 3" xfId="8076"/>
    <cellStyle name="Currency 4 5 2 3 2" xfId="8077"/>
    <cellStyle name="Currency 4 5 2 3 3" xfId="8078"/>
    <cellStyle name="Currency 4 5 2 4" xfId="8079"/>
    <cellStyle name="Currency 4 5 2 4 2" xfId="8080"/>
    <cellStyle name="Currency 4 5 2 5" xfId="8081"/>
    <cellStyle name="Currency 4 5 2 5 2" xfId="8082"/>
    <cellStyle name="Currency 4 5 2 6" xfId="8083"/>
    <cellStyle name="Currency 4 5 2 6 2" xfId="8084"/>
    <cellStyle name="Currency 4 5 2 7" xfId="8085"/>
    <cellStyle name="Currency 4 5 2 7 2" xfId="8086"/>
    <cellStyle name="Currency 4 5 2 8" xfId="8087"/>
    <cellStyle name="Currency 4 5 2 8 2" xfId="8088"/>
    <cellStyle name="Currency 4 5 2 9" xfId="8089"/>
    <cellStyle name="Currency 4 5 3" xfId="8090"/>
    <cellStyle name="Currency 4 5 3 2" xfId="8091"/>
    <cellStyle name="Currency 4 5 3 2 2" xfId="8092"/>
    <cellStyle name="Currency 4 5 3 2 3" xfId="8093"/>
    <cellStyle name="Currency 4 5 3 2 4" xfId="8094"/>
    <cellStyle name="Currency 4 5 3 3" xfId="8095"/>
    <cellStyle name="Currency 4 5 3 3 2" xfId="8096"/>
    <cellStyle name="Currency 4 5 3 3 3" xfId="8097"/>
    <cellStyle name="Currency 4 5 3 4" xfId="8098"/>
    <cellStyle name="Currency 4 5 3 4 2" xfId="8099"/>
    <cellStyle name="Currency 4 5 3 5" xfId="8100"/>
    <cellStyle name="Currency 4 5 3 5 2" xfId="8101"/>
    <cellStyle name="Currency 4 5 3 6" xfId="8102"/>
    <cellStyle name="Currency 4 5 3 6 2" xfId="8103"/>
    <cellStyle name="Currency 4 5 3 7" xfId="8104"/>
    <cellStyle name="Currency 4 5 3 7 2" xfId="8105"/>
    <cellStyle name="Currency 4 5 3 8" xfId="8106"/>
    <cellStyle name="Currency 4 5 3 9" xfId="8107"/>
    <cellStyle name="Currency 4 5 4" xfId="8108"/>
    <cellStyle name="Currency 4 5 4 2" xfId="8109"/>
    <cellStyle name="Currency 4 5 4 2 2" xfId="8110"/>
    <cellStyle name="Currency 4 5 4 2 3" xfId="8111"/>
    <cellStyle name="Currency 4 5 4 2 4" xfId="8112"/>
    <cellStyle name="Currency 4 5 4 3" xfId="8113"/>
    <cellStyle name="Currency 4 5 4 3 2" xfId="8114"/>
    <cellStyle name="Currency 4 5 4 3 3" xfId="8115"/>
    <cellStyle name="Currency 4 5 4 4" xfId="8116"/>
    <cellStyle name="Currency 4 5 4 4 2" xfId="8117"/>
    <cellStyle name="Currency 4 5 4 5" xfId="8118"/>
    <cellStyle name="Currency 4 5 4 5 2" xfId="8119"/>
    <cellStyle name="Currency 4 5 4 6" xfId="8120"/>
    <cellStyle name="Currency 4 5 4 6 2" xfId="8121"/>
    <cellStyle name="Currency 4 5 4 7" xfId="8122"/>
    <cellStyle name="Currency 4 5 4 7 2" xfId="8123"/>
    <cellStyle name="Currency 4 5 4 8" xfId="8124"/>
    <cellStyle name="Currency 4 5 4 9" xfId="8125"/>
    <cellStyle name="Currency 4 5 5" xfId="8126"/>
    <cellStyle name="Currency 4 5 5 2" xfId="8127"/>
    <cellStyle name="Currency 4 5 5 2 2" xfId="8128"/>
    <cellStyle name="Currency 4 5 5 2 3" xfId="8129"/>
    <cellStyle name="Currency 4 5 5 2 4" xfId="8130"/>
    <cellStyle name="Currency 4 5 5 3" xfId="8131"/>
    <cellStyle name="Currency 4 5 5 3 2" xfId="8132"/>
    <cellStyle name="Currency 4 5 5 3 3" xfId="8133"/>
    <cellStyle name="Currency 4 5 5 4" xfId="8134"/>
    <cellStyle name="Currency 4 5 5 4 2" xfId="8135"/>
    <cellStyle name="Currency 4 5 5 5" xfId="8136"/>
    <cellStyle name="Currency 4 5 5 5 2" xfId="8137"/>
    <cellStyle name="Currency 4 5 5 6" xfId="8138"/>
    <cellStyle name="Currency 4 5 5 6 2" xfId="8139"/>
    <cellStyle name="Currency 4 5 5 7" xfId="8140"/>
    <cellStyle name="Currency 4 5 5 7 2" xfId="8141"/>
    <cellStyle name="Currency 4 5 5 8" xfId="8142"/>
    <cellStyle name="Currency 4 5 5 9" xfId="8143"/>
    <cellStyle name="Currency 4 5 6" xfId="8144"/>
    <cellStyle name="Currency 4 5 6 2" xfId="8145"/>
    <cellStyle name="Currency 4 5 6 2 2" xfId="8146"/>
    <cellStyle name="Currency 4 5 6 2 3" xfId="8147"/>
    <cellStyle name="Currency 4 5 6 2 4" xfId="8148"/>
    <cellStyle name="Currency 4 5 6 3" xfId="8149"/>
    <cellStyle name="Currency 4 5 6 3 2" xfId="8150"/>
    <cellStyle name="Currency 4 5 6 4" xfId="8151"/>
    <cellStyle name="Currency 4 5 7" xfId="8152"/>
    <cellStyle name="Currency 4 5 7 2" xfId="8153"/>
    <cellStyle name="Currency 4 5 7 3" xfId="8154"/>
    <cellStyle name="Currency 4 5 7 4" xfId="8155"/>
    <cellStyle name="Currency 4 5 8" xfId="8156"/>
    <cellStyle name="Currency 4 5 8 2" xfId="8157"/>
    <cellStyle name="Currency 4 5 8 3" xfId="8158"/>
    <cellStyle name="Currency 4 5 9" xfId="8159"/>
    <cellStyle name="Currency 4 5 9 2" xfId="8160"/>
    <cellStyle name="Currency 4 6" xfId="8161"/>
    <cellStyle name="Currency 4 6 2" xfId="8162"/>
    <cellStyle name="Currency 4 6 2 2" xfId="8163"/>
    <cellStyle name="Currency 4 6 2 3" xfId="8164"/>
    <cellStyle name="Currency 4 6 2 4" xfId="8165"/>
    <cellStyle name="Currency 4 6 3" xfId="8166"/>
    <cellStyle name="Currency 4 6 3 2" xfId="8167"/>
    <cellStyle name="Currency 4 6 3 3" xfId="8168"/>
    <cellStyle name="Currency 4 6 4" xfId="8169"/>
    <cellStyle name="Currency 4 6 4 2" xfId="8170"/>
    <cellStyle name="Currency 4 6 5" xfId="8171"/>
    <cellStyle name="Currency 4 6 5 2" xfId="8172"/>
    <cellStyle name="Currency 4 6 6" xfId="8173"/>
    <cellStyle name="Currency 4 6 6 2" xfId="8174"/>
    <cellStyle name="Currency 4 6 7" xfId="8175"/>
    <cellStyle name="Currency 4 6 7 2" xfId="8176"/>
    <cellStyle name="Currency 4 6 8" xfId="8177"/>
    <cellStyle name="Currency 4 6 9" xfId="8178"/>
    <cellStyle name="Currency 4 7" xfId="8179"/>
    <cellStyle name="Currency 4 7 2" xfId="8180"/>
    <cellStyle name="Currency 4 7 2 2" xfId="8181"/>
    <cellStyle name="Currency 4 7 2 3" xfId="8182"/>
    <cellStyle name="Currency 4 7 2 4" xfId="8183"/>
    <cellStyle name="Currency 4 7 3" xfId="8184"/>
    <cellStyle name="Currency 4 7 3 2" xfId="8185"/>
    <cellStyle name="Currency 4 7 3 3" xfId="8186"/>
    <cellStyle name="Currency 4 7 4" xfId="8187"/>
    <cellStyle name="Currency 4 7 4 2" xfId="8188"/>
    <cellStyle name="Currency 4 7 5" xfId="8189"/>
    <cellStyle name="Currency 4 7 5 2" xfId="8190"/>
    <cellStyle name="Currency 4 7 6" xfId="8191"/>
    <cellStyle name="Currency 4 7 6 2" xfId="8192"/>
    <cellStyle name="Currency 4 7 7" xfId="8193"/>
    <cellStyle name="Currency 4 7 7 2" xfId="8194"/>
    <cellStyle name="Currency 4 7 8" xfId="8195"/>
    <cellStyle name="Currency 4 7 9" xfId="8196"/>
    <cellStyle name="Currency 4 8" xfId="8197"/>
    <cellStyle name="Currency 4 8 2" xfId="8198"/>
    <cellStyle name="Currency 4 8 2 2" xfId="8199"/>
    <cellStyle name="Currency 4 8 2 3" xfId="8200"/>
    <cellStyle name="Currency 4 8 2 4" xfId="8201"/>
    <cellStyle name="Currency 4 8 3" xfId="8202"/>
    <cellStyle name="Currency 4 8 3 2" xfId="8203"/>
    <cellStyle name="Currency 4 8 3 3" xfId="8204"/>
    <cellStyle name="Currency 4 8 4" xfId="8205"/>
    <cellStyle name="Currency 4 8 4 2" xfId="8206"/>
    <cellStyle name="Currency 4 8 5" xfId="8207"/>
    <cellStyle name="Currency 4 8 5 2" xfId="8208"/>
    <cellStyle name="Currency 4 8 6" xfId="8209"/>
    <cellStyle name="Currency 4 8 6 2" xfId="8210"/>
    <cellStyle name="Currency 4 8 7" xfId="8211"/>
    <cellStyle name="Currency 4 8 7 2" xfId="8212"/>
    <cellStyle name="Currency 4 8 8" xfId="8213"/>
    <cellStyle name="Currency 4 8 9" xfId="8214"/>
    <cellStyle name="Currency 4 9" xfId="8215"/>
    <cellStyle name="Currency 4 9 2" xfId="8216"/>
    <cellStyle name="Currency 4 9 2 2" xfId="8217"/>
    <cellStyle name="Currency 4 9 2 3" xfId="8218"/>
    <cellStyle name="Currency 4 9 2 4" xfId="8219"/>
    <cellStyle name="Currency 4 9 3" xfId="8220"/>
    <cellStyle name="Currency 4 9 3 2" xfId="8221"/>
    <cellStyle name="Currency 4 9 3 3" xfId="8222"/>
    <cellStyle name="Currency 4 9 4" xfId="8223"/>
    <cellStyle name="Currency 4 9 4 2" xfId="8224"/>
    <cellStyle name="Currency 4 9 5" xfId="8225"/>
    <cellStyle name="Currency 4 9 5 2" xfId="8226"/>
    <cellStyle name="Currency 4 9 6" xfId="8227"/>
    <cellStyle name="Currency 4 9 6 2" xfId="8228"/>
    <cellStyle name="Currency 4 9 7" xfId="8229"/>
    <cellStyle name="Currency 4 9 7 2" xfId="8230"/>
    <cellStyle name="Currency 4 9 8" xfId="8231"/>
    <cellStyle name="Currency 4 9 9" xfId="8232"/>
    <cellStyle name="Currency 5" xfId="429"/>
    <cellStyle name="Currency 5 2" xfId="430"/>
    <cellStyle name="Currency 5 2 2" xfId="8233"/>
    <cellStyle name="Currency 5 3" xfId="8234"/>
    <cellStyle name="Currency 5 3 2" xfId="8235"/>
    <cellStyle name="Currency 5 3 2 2" xfId="8236"/>
    <cellStyle name="Currency 5 3 2 2 2" xfId="8237"/>
    <cellStyle name="Currency 5 3 2 2 3" xfId="8238"/>
    <cellStyle name="Currency 5 3 2 2 4" xfId="8239"/>
    <cellStyle name="Currency 5 3 2 3" xfId="8240"/>
    <cellStyle name="Currency 5 3 2 3 2" xfId="8241"/>
    <cellStyle name="Currency 5 3 2 4" xfId="8242"/>
    <cellStyle name="Currency 5 3 3" xfId="8243"/>
    <cellStyle name="Currency 5 3 3 2" xfId="8244"/>
    <cellStyle name="Currency 5 3 3 3" xfId="8245"/>
    <cellStyle name="Currency 5 3 3 4" xfId="8246"/>
    <cellStyle name="Currency 5 3 4" xfId="8247"/>
    <cellStyle name="Currency 5 3 4 2" xfId="8248"/>
    <cellStyle name="Currency 5 3 4 3" xfId="8249"/>
    <cellStyle name="Currency 5 3 5" xfId="8250"/>
    <cellStyle name="Currency 5 3 5 2" xfId="8251"/>
    <cellStyle name="Currency 5 3 6" xfId="8252"/>
    <cellStyle name="Currency 5 3 6 2" xfId="8253"/>
    <cellStyle name="Currency 5 3 7" xfId="8254"/>
    <cellStyle name="Currency 5 3 7 2" xfId="8255"/>
    <cellStyle name="Currency 5 3 8" xfId="8256"/>
    <cellStyle name="Currency 5 3 9" xfId="8257"/>
    <cellStyle name="Currency 5 4" xfId="8258"/>
    <cellStyle name="Currency 5 4 2" xfId="8259"/>
    <cellStyle name="Currency 5 4 2 2" xfId="8260"/>
    <cellStyle name="Currency 5 4 2 3" xfId="8261"/>
    <cellStyle name="Currency 5 4 2 4" xfId="8262"/>
    <cellStyle name="Currency 5 4 3" xfId="8263"/>
    <cellStyle name="Currency 5 4 3 2" xfId="8264"/>
    <cellStyle name="Currency 5 4 3 3" xfId="8265"/>
    <cellStyle name="Currency 5 4 4" xfId="8266"/>
    <cellStyle name="Currency 5 4 4 2" xfId="8267"/>
    <cellStyle name="Currency 5 4 5" xfId="8268"/>
    <cellStyle name="Currency 5 4 5 2" xfId="8269"/>
    <cellStyle name="Currency 5 4 6" xfId="8270"/>
    <cellStyle name="Currency 5 4 7" xfId="8271"/>
    <cellStyle name="Currency 5 5" xfId="8272"/>
    <cellStyle name="Currency 5 6" xfId="8273"/>
    <cellStyle name="Currency 6" xfId="431"/>
    <cellStyle name="Currency 6 2" xfId="432"/>
    <cellStyle name="Currency 6 3" xfId="8274"/>
    <cellStyle name="Currency 6 4" xfId="8275"/>
    <cellStyle name="Currency 6 5" xfId="8276"/>
    <cellStyle name="Currency 6 6" xfId="8277"/>
    <cellStyle name="Currency 7" xfId="433"/>
    <cellStyle name="Currency 7 2" xfId="8278"/>
    <cellStyle name="Currency 7 2 2" xfId="8279"/>
    <cellStyle name="Currency 7 2 2 2" xfId="8280"/>
    <cellStyle name="Currency 7 2 2 3" xfId="8281"/>
    <cellStyle name="Currency 7 2 2 4" xfId="8282"/>
    <cellStyle name="Currency 7 2 3" xfId="8283"/>
    <cellStyle name="Currency 7 2 3 2" xfId="8284"/>
    <cellStyle name="Currency 7 2 4" xfId="8285"/>
    <cellStyle name="Currency 7 3" xfId="8286"/>
    <cellStyle name="Currency 7 3 2" xfId="8287"/>
    <cellStyle name="Currency 7 3 3" xfId="8288"/>
    <cellStyle name="Currency 7 3 4" xfId="8289"/>
    <cellStyle name="Currency 7 4" xfId="8290"/>
    <cellStyle name="Currency 7 4 2" xfId="8291"/>
    <cellStyle name="Currency 7 4 3" xfId="8292"/>
    <cellStyle name="Currency 7 5" xfId="8293"/>
    <cellStyle name="Currency 7 5 2" xfId="8294"/>
    <cellStyle name="Currency 7 6" xfId="8295"/>
    <cellStyle name="Currency 7 6 2" xfId="8296"/>
    <cellStyle name="Currency 7 7" xfId="8297"/>
    <cellStyle name="Currency 7 7 2" xfId="8298"/>
    <cellStyle name="Currency 7 8" xfId="8299"/>
    <cellStyle name="Currency 7 9" xfId="8300"/>
    <cellStyle name="Currency 8" xfId="434"/>
    <cellStyle name="Currency 9" xfId="435"/>
    <cellStyle name="Currency0" xfId="55"/>
    <cellStyle name="Currency0 2" xfId="56"/>
    <cellStyle name="Currency0 2 2" xfId="57"/>
    <cellStyle name="Currency0 2 2 2" xfId="8301"/>
    <cellStyle name="Currency0 2 2 3" xfId="8302"/>
    <cellStyle name="Currency0 2 3" xfId="58"/>
    <cellStyle name="Currency0 2 3 2" xfId="8303"/>
    <cellStyle name="Currency0 2 4" xfId="8304"/>
    <cellStyle name="Currency0 2 5" xfId="8305"/>
    <cellStyle name="Currency0 3" xfId="59"/>
    <cellStyle name="Currency0 3 2" xfId="60"/>
    <cellStyle name="Currency0 3 2 2" xfId="8306"/>
    <cellStyle name="Currency0 3 3" xfId="8307"/>
    <cellStyle name="Currency0 3 4" xfId="8308"/>
    <cellStyle name="Currency0 4" xfId="61"/>
    <cellStyle name="Currency0 4 2" xfId="8309"/>
    <cellStyle name="Currency0 4 2 2" xfId="8310"/>
    <cellStyle name="Currency0 4 3" xfId="8311"/>
    <cellStyle name="Currency0 4 4" xfId="8312"/>
    <cellStyle name="Currency0 5" xfId="8313"/>
    <cellStyle name="Currency0 6" xfId="8314"/>
    <cellStyle name="Date" xfId="62"/>
    <cellStyle name="Date 2" xfId="63"/>
    <cellStyle name="Date 2 2" xfId="64"/>
    <cellStyle name="Date 2 2 2" xfId="8315"/>
    <cellStyle name="Date 2 2 3" xfId="8316"/>
    <cellStyle name="Date 2 3" xfId="65"/>
    <cellStyle name="Date 2 3 2" xfId="8317"/>
    <cellStyle name="Date 2 4" xfId="8318"/>
    <cellStyle name="Date 3" xfId="66"/>
    <cellStyle name="Date 3 2" xfId="67"/>
    <cellStyle name="Date 3 2 2" xfId="8319"/>
    <cellStyle name="Date 3 2 3" xfId="8320"/>
    <cellStyle name="Date 3 3" xfId="8321"/>
    <cellStyle name="Date 4" xfId="68"/>
    <cellStyle name="Date 4 2" xfId="8322"/>
    <cellStyle name="Date 5" xfId="8323"/>
    <cellStyle name="Date 6" xfId="8324"/>
    <cellStyle name="Emphasis 1" xfId="354"/>
    <cellStyle name="Emphasis 2" xfId="355"/>
    <cellStyle name="Emphasis 3" xfId="356"/>
    <cellStyle name="Explanatory Text" xfId="69" builtinId="53" customBuiltin="1"/>
    <cellStyle name="Explanatory Text 2" xfId="436"/>
    <cellStyle name="Explanatory Text 2 2" xfId="8325"/>
    <cellStyle name="Explanatory Text 2 3" xfId="8326"/>
    <cellStyle name="Explanatory Text 2 4" xfId="8327"/>
    <cellStyle name="Explanatory Text 2 5" xfId="8328"/>
    <cellStyle name="Explanatory Text 3" xfId="8329"/>
    <cellStyle name="Explanatory Text 4" xfId="8330"/>
    <cellStyle name="Fixed" xfId="70"/>
    <cellStyle name="Fixed 2" xfId="71"/>
    <cellStyle name="Fixed 2 2" xfId="72"/>
    <cellStyle name="Fixed 2 2 2" xfId="8331"/>
    <cellStyle name="Fixed 2 3" xfId="73"/>
    <cellStyle name="Fixed 2 3 2" xfId="8332"/>
    <cellStyle name="Fixed 2 4" xfId="8333"/>
    <cellStyle name="Fixed 3" xfId="74"/>
    <cellStyle name="Fixed 3 2" xfId="75"/>
    <cellStyle name="Fixed 3 2 2" xfId="8334"/>
    <cellStyle name="Fixed 3 3" xfId="8335"/>
    <cellStyle name="Fixed 4" xfId="76"/>
    <cellStyle name="Fixed 4 2" xfId="8336"/>
    <cellStyle name="Fixed 5" xfId="8337"/>
    <cellStyle name="Fixed 6" xfId="8338"/>
    <cellStyle name="Good" xfId="77" builtinId="26" customBuiltin="1"/>
    <cellStyle name="Good 2" xfId="437"/>
    <cellStyle name="Good 2 2" xfId="8339"/>
    <cellStyle name="Good 2 3" xfId="8340"/>
    <cellStyle name="Good 2 4" xfId="8341"/>
    <cellStyle name="Good 2 5" xfId="8342"/>
    <cellStyle name="Good 3" xfId="8343"/>
    <cellStyle name="Good 4" xfId="8344"/>
    <cellStyle name="Grey" xfId="78"/>
    <cellStyle name="Grey 2" xfId="79"/>
    <cellStyle name="Grey 2 2" xfId="8345"/>
    <cellStyle name="Grey 3" xfId="80"/>
    <cellStyle name="Grey_SCG ESAP 2011 Annual Report Tables" xfId="8346"/>
    <cellStyle name="HEADER" xfId="81"/>
    <cellStyle name="HEADER 2" xfId="8347"/>
    <cellStyle name="HEADER 2 2" xfId="8348"/>
    <cellStyle name="HEADER 2 3" xfId="8349"/>
    <cellStyle name="HEADER 2 4" xfId="8350"/>
    <cellStyle name="HEADER 3" xfId="8351"/>
    <cellStyle name="HEADER 4" xfId="8352"/>
    <cellStyle name="Header1" xfId="82"/>
    <cellStyle name="Header1 2" xfId="8353"/>
    <cellStyle name="Header1 3" xfId="8354"/>
    <cellStyle name="Header1 4" xfId="8355"/>
    <cellStyle name="Header2" xfId="83"/>
    <cellStyle name="Header2 2" xfId="8356"/>
    <cellStyle name="Header2 3" xfId="8357"/>
    <cellStyle name="Header2 4" xfId="8358"/>
    <cellStyle name="Heading 1" xfId="84" builtinId="16" customBuiltin="1"/>
    <cellStyle name="Heading 1 2" xfId="85"/>
    <cellStyle name="Heading 1 2 2" xfId="438"/>
    <cellStyle name="Heading 1 2 3" xfId="8359"/>
    <cellStyle name="Heading 1 2 4" xfId="8360"/>
    <cellStyle name="Heading 1 2 5" xfId="8361"/>
    <cellStyle name="Heading 1 2 6" xfId="8362"/>
    <cellStyle name="Heading 1 3" xfId="8363"/>
    <cellStyle name="Heading 1 3 2" xfId="8364"/>
    <cellStyle name="Heading 1 3 3" xfId="8365"/>
    <cellStyle name="Heading 1 4" xfId="8366"/>
    <cellStyle name="Heading 1 5" xfId="8367"/>
    <cellStyle name="Heading 1 5 2" xfId="8368"/>
    <cellStyle name="Heading 1 6" xfId="8369"/>
    <cellStyle name="Heading 1 7" xfId="8370"/>
    <cellStyle name="Heading 2" xfId="86" builtinId="17" customBuiltin="1"/>
    <cellStyle name="Heading 2 2" xfId="87"/>
    <cellStyle name="Heading 2 2 2" xfId="88"/>
    <cellStyle name="Heading 2 2 2 2" xfId="8371"/>
    <cellStyle name="Heading 2 2 3" xfId="439"/>
    <cellStyle name="Heading 2 2 4" xfId="8372"/>
    <cellStyle name="Heading 2 2 5" xfId="8373"/>
    <cellStyle name="Heading 2 2 6" xfId="8374"/>
    <cellStyle name="Heading 2 3" xfId="89"/>
    <cellStyle name="Heading 2 3 2" xfId="8375"/>
    <cellStyle name="Heading 2 3 3" xfId="8376"/>
    <cellStyle name="Heading 2 4" xfId="8377"/>
    <cellStyle name="Heading 2 5" xfId="8378"/>
    <cellStyle name="Heading 2 5 2" xfId="8379"/>
    <cellStyle name="Heading 2 6" xfId="8380"/>
    <cellStyle name="Heading 2 7" xfId="8381"/>
    <cellStyle name="Heading 3" xfId="90" builtinId="18" customBuiltin="1"/>
    <cellStyle name="Heading 3 2" xfId="440"/>
    <cellStyle name="Heading 3 2 2" xfId="8382"/>
    <cellStyle name="Heading 3 2 3" xfId="8383"/>
    <cellStyle name="Heading 3 2 4" xfId="8384"/>
    <cellStyle name="Heading 3 2 5" xfId="8385"/>
    <cellStyle name="Heading 3 3" xfId="8386"/>
    <cellStyle name="Heading 3 4" xfId="8387"/>
    <cellStyle name="Heading 3 5" xfId="8388"/>
    <cellStyle name="Heading 4" xfId="91" builtinId="19" customBuiltin="1"/>
    <cellStyle name="Heading 4 2" xfId="441"/>
    <cellStyle name="Heading 4 2 2" xfId="8389"/>
    <cellStyle name="Heading 4 2 3" xfId="8390"/>
    <cellStyle name="Heading 4 2 4" xfId="8391"/>
    <cellStyle name="Heading 4 2 5" xfId="8392"/>
    <cellStyle name="Heading 4 3" xfId="8393"/>
    <cellStyle name="Heading 4 4" xfId="8394"/>
    <cellStyle name="Heading 4 5" xfId="8395"/>
    <cellStyle name="Heading1" xfId="92"/>
    <cellStyle name="Heading1 2" xfId="93"/>
    <cellStyle name="Heading1 2 2" xfId="94"/>
    <cellStyle name="Heading1 2 2 2" xfId="8396"/>
    <cellStyle name="Heading1 2 3" xfId="95"/>
    <cellStyle name="Heading1 2 3 2" xfId="8397"/>
    <cellStyle name="Heading1 2 4" xfId="8398"/>
    <cellStyle name="Heading1 3" xfId="96"/>
    <cellStyle name="Heading1 3 2" xfId="97"/>
    <cellStyle name="Heading1 3 2 2" xfId="8399"/>
    <cellStyle name="Heading1 3 3" xfId="8400"/>
    <cellStyle name="Heading1 4" xfId="98"/>
    <cellStyle name="Heading1 4 2" xfId="8401"/>
    <cellStyle name="Heading1_2011-10 LIEE Table 6 (2)" xfId="99"/>
    <cellStyle name="Heading2" xfId="100"/>
    <cellStyle name="Heading2 2" xfId="101"/>
    <cellStyle name="Heading2 2 2" xfId="102"/>
    <cellStyle name="Heading2 2 2 2" xfId="8402"/>
    <cellStyle name="Heading2 2 3" xfId="103"/>
    <cellStyle name="Heading2 2 3 2" xfId="8403"/>
    <cellStyle name="Heading2 2 4" xfId="8404"/>
    <cellStyle name="Heading2 3" xfId="104"/>
    <cellStyle name="Heading2 3 2" xfId="105"/>
    <cellStyle name="Heading2 3 2 2" xfId="8405"/>
    <cellStyle name="Heading2 3 3" xfId="8406"/>
    <cellStyle name="Heading2 4" xfId="106"/>
    <cellStyle name="Heading2 4 2" xfId="8407"/>
    <cellStyle name="Heading2_2011-10 LIEE Table 6 (2)" xfId="107"/>
    <cellStyle name="Hidden" xfId="108"/>
    <cellStyle name="Hidden 2" xfId="8408"/>
    <cellStyle name="HIGHLIGHT" xfId="109"/>
    <cellStyle name="HIGHLIGHT 2" xfId="8409"/>
    <cellStyle name="HIGHLIGHT 2 2" xfId="8410"/>
    <cellStyle name="HIGHLIGHT 2 3" xfId="8411"/>
    <cellStyle name="HIGHLIGHT 2 4" xfId="8412"/>
    <cellStyle name="HIGHLIGHT 3" xfId="8413"/>
    <cellStyle name="HIGHLIGHT 4" xfId="8414"/>
    <cellStyle name="Hyperlink 2" xfId="8415"/>
    <cellStyle name="Input" xfId="110" builtinId="20" customBuiltin="1"/>
    <cellStyle name="Input [yellow]" xfId="111"/>
    <cellStyle name="Input [yellow] 2" xfId="112"/>
    <cellStyle name="Input [yellow] 3" xfId="113"/>
    <cellStyle name="Input [yellow]_SCG ESAP 2011 Annual Report Tables" xfId="8416"/>
    <cellStyle name="Input 10" xfId="8417"/>
    <cellStyle name="Input 100" xfId="8418"/>
    <cellStyle name="Input 101" xfId="8419"/>
    <cellStyle name="Input 102" xfId="8420"/>
    <cellStyle name="Input 103" xfId="8421"/>
    <cellStyle name="Input 104" xfId="8422"/>
    <cellStyle name="Input 105" xfId="8423"/>
    <cellStyle name="Input 106" xfId="8424"/>
    <cellStyle name="Input 107" xfId="8425"/>
    <cellStyle name="Input 108" xfId="8426"/>
    <cellStyle name="Input 109" xfId="8427"/>
    <cellStyle name="Input 11" xfId="8428"/>
    <cellStyle name="Input 110" xfId="8429"/>
    <cellStyle name="Input 111" xfId="8430"/>
    <cellStyle name="Input 112" xfId="8431"/>
    <cellStyle name="Input 113" xfId="8432"/>
    <cellStyle name="Input 114" xfId="8433"/>
    <cellStyle name="Input 115" xfId="8434"/>
    <cellStyle name="Input 116" xfId="8435"/>
    <cellStyle name="Input 117" xfId="8436"/>
    <cellStyle name="Input 118" xfId="8437"/>
    <cellStyle name="Input 119" xfId="8438"/>
    <cellStyle name="Input 12" xfId="8439"/>
    <cellStyle name="Input 120" xfId="8440"/>
    <cellStyle name="Input 121" xfId="8441"/>
    <cellStyle name="Input 122" xfId="8442"/>
    <cellStyle name="Input 123" xfId="8443"/>
    <cellStyle name="Input 124" xfId="8444"/>
    <cellStyle name="Input 125" xfId="8445"/>
    <cellStyle name="Input 126" xfId="8446"/>
    <cellStyle name="Input 127" xfId="8447"/>
    <cellStyle name="Input 128" xfId="8448"/>
    <cellStyle name="Input 129" xfId="8449"/>
    <cellStyle name="Input 13" xfId="8450"/>
    <cellStyle name="Input 130" xfId="8451"/>
    <cellStyle name="Input 131" xfId="8452"/>
    <cellStyle name="Input 132" xfId="8453"/>
    <cellStyle name="Input 133" xfId="8454"/>
    <cellStyle name="Input 134" xfId="8455"/>
    <cellStyle name="Input 135" xfId="8456"/>
    <cellStyle name="Input 136" xfId="8457"/>
    <cellStyle name="Input 137" xfId="8458"/>
    <cellStyle name="Input 138" xfId="8459"/>
    <cellStyle name="Input 139" xfId="8460"/>
    <cellStyle name="Input 14" xfId="8461"/>
    <cellStyle name="Input 140" xfId="8462"/>
    <cellStyle name="Input 141" xfId="8463"/>
    <cellStyle name="Input 142" xfId="8464"/>
    <cellStyle name="Input 143" xfId="8465"/>
    <cellStyle name="Input 144" xfId="8466"/>
    <cellStyle name="Input 145" xfId="8467"/>
    <cellStyle name="Input 146" xfId="8468"/>
    <cellStyle name="Input 147" xfId="8469"/>
    <cellStyle name="Input 148" xfId="8470"/>
    <cellStyle name="Input 149" xfId="8471"/>
    <cellStyle name="Input 15" xfId="8472"/>
    <cellStyle name="Input 150" xfId="8473"/>
    <cellStyle name="Input 151" xfId="8474"/>
    <cellStyle name="Input 152" xfId="8475"/>
    <cellStyle name="Input 153" xfId="8476"/>
    <cellStyle name="Input 154" xfId="8477"/>
    <cellStyle name="Input 155" xfId="8478"/>
    <cellStyle name="Input 156" xfId="8479"/>
    <cellStyle name="Input 157" xfId="8480"/>
    <cellStyle name="Input 158" xfId="8481"/>
    <cellStyle name="Input 159" xfId="8482"/>
    <cellStyle name="Input 16" xfId="8483"/>
    <cellStyle name="Input 160" xfId="8484"/>
    <cellStyle name="Input 161" xfId="8485"/>
    <cellStyle name="Input 162" xfId="8486"/>
    <cellStyle name="Input 163" xfId="8487"/>
    <cellStyle name="Input 164" xfId="8488"/>
    <cellStyle name="Input 165" xfId="8489"/>
    <cellStyle name="Input 166" xfId="8490"/>
    <cellStyle name="Input 167" xfId="8491"/>
    <cellStyle name="Input 168" xfId="8492"/>
    <cellStyle name="Input 169" xfId="8493"/>
    <cellStyle name="Input 17" xfId="8494"/>
    <cellStyle name="Input 170" xfId="8495"/>
    <cellStyle name="Input 171" xfId="8496"/>
    <cellStyle name="Input 172" xfId="8497"/>
    <cellStyle name="Input 173" xfId="8498"/>
    <cellStyle name="Input 174" xfId="8499"/>
    <cellStyle name="Input 175" xfId="8500"/>
    <cellStyle name="Input 176" xfId="8501"/>
    <cellStyle name="Input 177" xfId="8502"/>
    <cellStyle name="Input 178" xfId="8503"/>
    <cellStyle name="Input 179" xfId="8504"/>
    <cellStyle name="Input 18" xfId="8505"/>
    <cellStyle name="Input 180" xfId="8506"/>
    <cellStyle name="Input 181" xfId="8507"/>
    <cellStyle name="Input 182" xfId="8508"/>
    <cellStyle name="Input 183" xfId="8509"/>
    <cellStyle name="Input 184" xfId="8510"/>
    <cellStyle name="Input 185" xfId="8511"/>
    <cellStyle name="Input 186" xfId="8512"/>
    <cellStyle name="Input 187" xfId="8513"/>
    <cellStyle name="Input 188" xfId="8514"/>
    <cellStyle name="Input 189" xfId="8515"/>
    <cellStyle name="Input 19" xfId="8516"/>
    <cellStyle name="Input 190" xfId="8517"/>
    <cellStyle name="Input 191" xfId="8518"/>
    <cellStyle name="Input 192" xfId="8519"/>
    <cellStyle name="Input 193" xfId="8520"/>
    <cellStyle name="Input 194" xfId="8521"/>
    <cellStyle name="Input 195" xfId="8522"/>
    <cellStyle name="Input 196" xfId="8523"/>
    <cellStyle name="Input 197" xfId="8524"/>
    <cellStyle name="Input 198" xfId="8525"/>
    <cellStyle name="Input 199" xfId="8526"/>
    <cellStyle name="Input 2" xfId="442"/>
    <cellStyle name="Input 2 2" xfId="8527"/>
    <cellStyle name="Input 2 3" xfId="8528"/>
    <cellStyle name="Input 2 4" xfId="8529"/>
    <cellStyle name="Input 2 5" xfId="8530"/>
    <cellStyle name="Input 20" xfId="8531"/>
    <cellStyle name="Input 200" xfId="8532"/>
    <cellStyle name="Input 201" xfId="8533"/>
    <cellStyle name="Input 202" xfId="8534"/>
    <cellStyle name="Input 203" xfId="8535"/>
    <cellStyle name="Input 204" xfId="8536"/>
    <cellStyle name="Input 205" xfId="8537"/>
    <cellStyle name="Input 206" xfId="8538"/>
    <cellStyle name="Input 207" xfId="8539"/>
    <cellStyle name="Input 208" xfId="8540"/>
    <cellStyle name="Input 209" xfId="8541"/>
    <cellStyle name="Input 21" xfId="8542"/>
    <cellStyle name="Input 210" xfId="8543"/>
    <cellStyle name="Input 211" xfId="8544"/>
    <cellStyle name="Input 212" xfId="8545"/>
    <cellStyle name="Input 213" xfId="8546"/>
    <cellStyle name="Input 214" xfId="8547"/>
    <cellStyle name="Input 215" xfId="8548"/>
    <cellStyle name="Input 216" xfId="8549"/>
    <cellStyle name="Input 217" xfId="8550"/>
    <cellStyle name="Input 218" xfId="8551"/>
    <cellStyle name="Input 219" xfId="8552"/>
    <cellStyle name="Input 22" xfId="8553"/>
    <cellStyle name="Input 220" xfId="8554"/>
    <cellStyle name="Input 221" xfId="8555"/>
    <cellStyle name="Input 222" xfId="8556"/>
    <cellStyle name="Input 223" xfId="8557"/>
    <cellStyle name="Input 224" xfId="8558"/>
    <cellStyle name="Input 225" xfId="8559"/>
    <cellStyle name="Input 226" xfId="8560"/>
    <cellStyle name="Input 227" xfId="8561"/>
    <cellStyle name="Input 228" xfId="8562"/>
    <cellStyle name="Input 229" xfId="8563"/>
    <cellStyle name="Input 23" xfId="8564"/>
    <cellStyle name="Input 230" xfId="8565"/>
    <cellStyle name="Input 231" xfId="8566"/>
    <cellStyle name="Input 231 2" xfId="8567"/>
    <cellStyle name="Input 232" xfId="8568"/>
    <cellStyle name="Input 232 2" xfId="8569"/>
    <cellStyle name="Input 233" xfId="8570"/>
    <cellStyle name="Input 233 2" xfId="8571"/>
    <cellStyle name="Input 234" xfId="8572"/>
    <cellStyle name="Input 234 2" xfId="8573"/>
    <cellStyle name="Input 235" xfId="8574"/>
    <cellStyle name="Input 235 2" xfId="8575"/>
    <cellStyle name="Input 236" xfId="8576"/>
    <cellStyle name="Input 236 2" xfId="8577"/>
    <cellStyle name="Input 237" xfId="8578"/>
    <cellStyle name="Input 237 2" xfId="8579"/>
    <cellStyle name="Input 238" xfId="8580"/>
    <cellStyle name="Input 238 2" xfId="8581"/>
    <cellStyle name="Input 239" xfId="8582"/>
    <cellStyle name="Input 239 2" xfId="8583"/>
    <cellStyle name="Input 24" xfId="8584"/>
    <cellStyle name="Input 240" xfId="8585"/>
    <cellStyle name="Input 240 2" xfId="8586"/>
    <cellStyle name="Input 241" xfId="8587"/>
    <cellStyle name="Input 241 2" xfId="8588"/>
    <cellStyle name="Input 242" xfId="8589"/>
    <cellStyle name="Input 242 2" xfId="8590"/>
    <cellStyle name="Input 243" xfId="8591"/>
    <cellStyle name="Input 243 2" xfId="8592"/>
    <cellStyle name="Input 244" xfId="8593"/>
    <cellStyle name="Input 244 2" xfId="8594"/>
    <cellStyle name="Input 245" xfId="8595"/>
    <cellStyle name="Input 245 2" xfId="8596"/>
    <cellStyle name="Input 246" xfId="8597"/>
    <cellStyle name="Input 247" xfId="8598"/>
    <cellStyle name="Input 248" xfId="8599"/>
    <cellStyle name="Input 248 2" xfId="8600"/>
    <cellStyle name="Input 249" xfId="8601"/>
    <cellStyle name="Input 249 2" xfId="8602"/>
    <cellStyle name="Input 25" xfId="8603"/>
    <cellStyle name="Input 250" xfId="8604"/>
    <cellStyle name="Input 250 2" xfId="8605"/>
    <cellStyle name="Input 251" xfId="8606"/>
    <cellStyle name="Input 251 2" xfId="8607"/>
    <cellStyle name="Input 252" xfId="8608"/>
    <cellStyle name="Input 252 2" xfId="8609"/>
    <cellStyle name="Input 253" xfId="8610"/>
    <cellStyle name="Input 253 2" xfId="8611"/>
    <cellStyle name="Input 254" xfId="8612"/>
    <cellStyle name="Input 254 2" xfId="8613"/>
    <cellStyle name="Input 255" xfId="8614"/>
    <cellStyle name="Input 255 2" xfId="8615"/>
    <cellStyle name="Input 256" xfId="8616"/>
    <cellStyle name="Input 256 2" xfId="8617"/>
    <cellStyle name="Input 257" xfId="8618"/>
    <cellStyle name="Input 257 2" xfId="8619"/>
    <cellStyle name="Input 258" xfId="8620"/>
    <cellStyle name="Input 258 2" xfId="8621"/>
    <cellStyle name="Input 259" xfId="8622"/>
    <cellStyle name="Input 26" xfId="8623"/>
    <cellStyle name="Input 260" xfId="8624"/>
    <cellStyle name="Input 261" xfId="8625"/>
    <cellStyle name="Input 262" xfId="8626"/>
    <cellStyle name="Input 263" xfId="8627"/>
    <cellStyle name="Input 264" xfId="8628"/>
    <cellStyle name="Input 265" xfId="8629"/>
    <cellStyle name="Input 266" xfId="8630"/>
    <cellStyle name="Input 267" xfId="8631"/>
    <cellStyle name="Input 27" xfId="8632"/>
    <cellStyle name="Input 28" xfId="8633"/>
    <cellStyle name="Input 29" xfId="8634"/>
    <cellStyle name="Input 3" xfId="8635"/>
    <cellStyle name="Input 3 2" xfId="8636"/>
    <cellStyle name="Input 3 3" xfId="8637"/>
    <cellStyle name="Input 3 4" xfId="8638"/>
    <cellStyle name="Input 30" xfId="8639"/>
    <cellStyle name="Input 31" xfId="8640"/>
    <cellStyle name="Input 32" xfId="8641"/>
    <cellStyle name="Input 33" xfId="8642"/>
    <cellStyle name="Input 34" xfId="8643"/>
    <cellStyle name="Input 35" xfId="8644"/>
    <cellStyle name="Input 36" xfId="8645"/>
    <cellStyle name="Input 37" xfId="8646"/>
    <cellStyle name="Input 38" xfId="8647"/>
    <cellStyle name="Input 39" xfId="8648"/>
    <cellStyle name="Input 4" xfId="8649"/>
    <cellStyle name="Input 4 2" xfId="8650"/>
    <cellStyle name="Input 4 3" xfId="8651"/>
    <cellStyle name="Input 4 4" xfId="8652"/>
    <cellStyle name="Input 4 5" xfId="8653"/>
    <cellStyle name="Input 40" xfId="8654"/>
    <cellStyle name="Input 41" xfId="8655"/>
    <cellStyle name="Input 42" xfId="8656"/>
    <cellStyle name="Input 43" xfId="8657"/>
    <cellStyle name="Input 44" xfId="8658"/>
    <cellStyle name="Input 45" xfId="8659"/>
    <cellStyle name="Input 46" xfId="8660"/>
    <cellStyle name="Input 47" xfId="8661"/>
    <cellStyle name="Input 48" xfId="8662"/>
    <cellStyle name="Input 49" xfId="8663"/>
    <cellStyle name="Input 5" xfId="8664"/>
    <cellStyle name="Input 5 2" xfId="8665"/>
    <cellStyle name="Input 5 3" xfId="8666"/>
    <cellStyle name="Input 50" xfId="8667"/>
    <cellStyle name="Input 51" xfId="8668"/>
    <cellStyle name="Input 52" xfId="8669"/>
    <cellStyle name="Input 53" xfId="8670"/>
    <cellStyle name="Input 54" xfId="8671"/>
    <cellStyle name="Input 55" xfId="8672"/>
    <cellStyle name="Input 56" xfId="8673"/>
    <cellStyle name="Input 57" xfId="8674"/>
    <cellStyle name="Input 58" xfId="8675"/>
    <cellStyle name="Input 59" xfId="8676"/>
    <cellStyle name="Input 6" xfId="8677"/>
    <cellStyle name="Input 6 2" xfId="8678"/>
    <cellStyle name="Input 6 3" xfId="8679"/>
    <cellStyle name="Input 60" xfId="8680"/>
    <cellStyle name="Input 61" xfId="8681"/>
    <cellStyle name="Input 62" xfId="8682"/>
    <cellStyle name="Input 63" xfId="8683"/>
    <cellStyle name="Input 64" xfId="8684"/>
    <cellStyle name="Input 65" xfId="8685"/>
    <cellStyle name="Input 66" xfId="8686"/>
    <cellStyle name="Input 67" xfId="8687"/>
    <cellStyle name="Input 68" xfId="8688"/>
    <cellStyle name="Input 69" xfId="8689"/>
    <cellStyle name="Input 7" xfId="8690"/>
    <cellStyle name="Input 70" xfId="8691"/>
    <cellStyle name="Input 71" xfId="8692"/>
    <cellStyle name="Input 72" xfId="8693"/>
    <cellStyle name="Input 73" xfId="8694"/>
    <cellStyle name="Input 74" xfId="8695"/>
    <cellStyle name="Input 75" xfId="8696"/>
    <cellStyle name="Input 76" xfId="8697"/>
    <cellStyle name="Input 77" xfId="8698"/>
    <cellStyle name="Input 78" xfId="8699"/>
    <cellStyle name="Input 79" xfId="8700"/>
    <cellStyle name="Input 8" xfId="8701"/>
    <cellStyle name="Input 80" xfId="8702"/>
    <cellStyle name="Input 81" xfId="8703"/>
    <cellStyle name="Input 82" xfId="8704"/>
    <cellStyle name="Input 83" xfId="8705"/>
    <cellStyle name="Input 84" xfId="8706"/>
    <cellStyle name="Input 85" xfId="8707"/>
    <cellStyle name="Input 86" xfId="8708"/>
    <cellStyle name="Input 87" xfId="8709"/>
    <cellStyle name="Input 88" xfId="8710"/>
    <cellStyle name="Input 89" xfId="8711"/>
    <cellStyle name="Input 9" xfId="8712"/>
    <cellStyle name="Input 90" xfId="8713"/>
    <cellStyle name="Input 91" xfId="8714"/>
    <cellStyle name="Input 92" xfId="8715"/>
    <cellStyle name="Input 93" xfId="8716"/>
    <cellStyle name="Input 94" xfId="8717"/>
    <cellStyle name="Input 95" xfId="8718"/>
    <cellStyle name="Input 96" xfId="8719"/>
    <cellStyle name="Input 97" xfId="8720"/>
    <cellStyle name="Input 98" xfId="8721"/>
    <cellStyle name="Input 99" xfId="8722"/>
    <cellStyle name="LINE (right)" xfId="8723"/>
    <cellStyle name="LINE/GAS SUPPLY" xfId="8724"/>
    <cellStyle name="Linked Cell" xfId="114" builtinId="24" customBuiltin="1"/>
    <cellStyle name="Linked Cell 2" xfId="443"/>
    <cellStyle name="Linked Cell 2 2" xfId="8725"/>
    <cellStyle name="Linked Cell 2 3" xfId="8726"/>
    <cellStyle name="Linked Cell 2 4" xfId="8727"/>
    <cellStyle name="Linked Cell 2 5" xfId="8728"/>
    <cellStyle name="Linked Cell 3" xfId="8729"/>
    <cellStyle name="Linked Cell 4" xfId="8730"/>
    <cellStyle name="Neutral" xfId="115" builtinId="28" customBuiltin="1"/>
    <cellStyle name="Neutral 2" xfId="444"/>
    <cellStyle name="Neutral 2 2" xfId="8731"/>
    <cellStyle name="Neutral 2 3" xfId="8732"/>
    <cellStyle name="Neutral 2 4" xfId="8733"/>
    <cellStyle name="Neutral 2 5" xfId="8734"/>
    <cellStyle name="Neutral 3" xfId="8735"/>
    <cellStyle name="Neutral 4" xfId="8736"/>
    <cellStyle name="no dec" xfId="116"/>
    <cellStyle name="no dec 2" xfId="117"/>
    <cellStyle name="no dec 2 2" xfId="8737"/>
    <cellStyle name="no dec 2 3" xfId="8738"/>
    <cellStyle name="no dec 3" xfId="8739"/>
    <cellStyle name="no dec 4" xfId="8740"/>
    <cellStyle name="no dec 5" xfId="8741"/>
    <cellStyle name="no dec_2011-12 LIEE Table 1 Updated budget" xfId="118"/>
    <cellStyle name="Normal" xfId="0" builtinId="0"/>
    <cellStyle name="Normal - Style1" xfId="119"/>
    <cellStyle name="Normal - Style1 2" xfId="120"/>
    <cellStyle name="Normal - Style1 2 2" xfId="8742"/>
    <cellStyle name="Normal - Style1 3" xfId="8743"/>
    <cellStyle name="Normal - Style1 4" xfId="8744"/>
    <cellStyle name="Normal - Style1 5" xfId="8745"/>
    <cellStyle name="Normal - Style1_2011-12 LIEE Table 1 Updated budget" xfId="121"/>
    <cellStyle name="Normal 10" xfId="445"/>
    <cellStyle name="Normal 10 2" xfId="331"/>
    <cellStyle name="Normal 10 2 10" xfId="8746"/>
    <cellStyle name="Normal 10 2 10 2" xfId="8747"/>
    <cellStyle name="Normal 10 2 10 2 2" xfId="8748"/>
    <cellStyle name="Normal 10 2 10 2 3" xfId="8749"/>
    <cellStyle name="Normal 10 2 10 3" xfId="8750"/>
    <cellStyle name="Normal 10 2 10 3 2" xfId="8751"/>
    <cellStyle name="Normal 10 2 10 4" xfId="8752"/>
    <cellStyle name="Normal 10 2 10 5" xfId="8753"/>
    <cellStyle name="Normal 10 2 11" xfId="8754"/>
    <cellStyle name="Normal 10 2 2" xfId="8755"/>
    <cellStyle name="Normal 10 2 2 10" xfId="8756"/>
    <cellStyle name="Normal 10 2 2 2" xfId="8757"/>
    <cellStyle name="Normal 10 2 2 2 2" xfId="8758"/>
    <cellStyle name="Normal 10 2 2 2 2 2" xfId="8759"/>
    <cellStyle name="Normal 10 2 2 2 2 3" xfId="8760"/>
    <cellStyle name="Normal 10 2 2 2 2 4" xfId="8761"/>
    <cellStyle name="Normal 10 2 2 2 3" xfId="8762"/>
    <cellStyle name="Normal 10 2 2 2 3 2" xfId="8763"/>
    <cellStyle name="Normal 10 2 2 2 3 3" xfId="8764"/>
    <cellStyle name="Normal 10 2 2 2 4" xfId="8765"/>
    <cellStyle name="Normal 10 2 2 2 4 2" xfId="8766"/>
    <cellStyle name="Normal 10 2 2 2 5" xfId="8767"/>
    <cellStyle name="Normal 10 2 2 2 5 2" xfId="8768"/>
    <cellStyle name="Normal 10 2 2 2 6" xfId="8769"/>
    <cellStyle name="Normal 10 2 2 2 6 2" xfId="8770"/>
    <cellStyle name="Normal 10 2 2 2 7" xfId="8771"/>
    <cellStyle name="Normal 10 2 2 2 8" xfId="8772"/>
    <cellStyle name="Normal 10 2 2 3" xfId="8773"/>
    <cellStyle name="Normal 10 2 2 3 2" xfId="8774"/>
    <cellStyle name="Normal 10 2 2 3 2 2" xfId="8775"/>
    <cellStyle name="Normal 10 2 2 3 2 3" xfId="8776"/>
    <cellStyle name="Normal 10 2 2 3 2 4" xfId="8777"/>
    <cellStyle name="Normal 10 2 2 3 3" xfId="8778"/>
    <cellStyle name="Normal 10 2 2 3 3 2" xfId="8779"/>
    <cellStyle name="Normal 10 2 2 3 3 3" xfId="8780"/>
    <cellStyle name="Normal 10 2 2 3 4" xfId="8781"/>
    <cellStyle name="Normal 10 2 2 3 4 2" xfId="8782"/>
    <cellStyle name="Normal 10 2 2 3 5" xfId="8783"/>
    <cellStyle name="Normal 10 2 2 3 5 2" xfId="8784"/>
    <cellStyle name="Normal 10 2 2 3 6" xfId="8785"/>
    <cellStyle name="Normal 10 2 2 3 6 2" xfId="8786"/>
    <cellStyle name="Normal 10 2 2 3 7" xfId="8787"/>
    <cellStyle name="Normal 10 2 2 3 8" xfId="8788"/>
    <cellStyle name="Normal 10 2 2 4" xfId="8789"/>
    <cellStyle name="Normal 10 2 2 4 2" xfId="8790"/>
    <cellStyle name="Normal 10 2 2 4 2 2" xfId="8791"/>
    <cellStyle name="Normal 10 2 2 4 2 3" xfId="8792"/>
    <cellStyle name="Normal 10 2 2 4 2 4" xfId="8793"/>
    <cellStyle name="Normal 10 2 2 4 3" xfId="8794"/>
    <cellStyle name="Normal 10 2 2 4 3 2" xfId="8795"/>
    <cellStyle name="Normal 10 2 2 4 3 3" xfId="8796"/>
    <cellStyle name="Normal 10 2 2 4 4" xfId="8797"/>
    <cellStyle name="Normal 10 2 2 4 4 2" xfId="8798"/>
    <cellStyle name="Normal 10 2 2 4 5" xfId="8799"/>
    <cellStyle name="Normal 10 2 2 4 6" xfId="8800"/>
    <cellStyle name="Normal 10 2 2 5" xfId="8801"/>
    <cellStyle name="Normal 10 2 2 5 2" xfId="8802"/>
    <cellStyle name="Normal 10 2 2 5 2 2" xfId="8803"/>
    <cellStyle name="Normal 10 2 2 5 2 3" xfId="8804"/>
    <cellStyle name="Normal 10 2 2 5 2 4" xfId="8805"/>
    <cellStyle name="Normal 10 2 2 5 3" xfId="8806"/>
    <cellStyle name="Normal 10 2 2 5 3 2" xfId="8807"/>
    <cellStyle name="Normal 10 2 2 5 4" xfId="8808"/>
    <cellStyle name="Normal 10 2 2 6" xfId="8809"/>
    <cellStyle name="Normal 10 2 2 6 2" xfId="8810"/>
    <cellStyle name="Normal 10 2 2 6 2 2" xfId="8811"/>
    <cellStyle name="Normal 10 2 2 6 2 3" xfId="8812"/>
    <cellStyle name="Normal 10 2 2 6 3" xfId="8813"/>
    <cellStyle name="Normal 10 2 2 6 3 2" xfId="8814"/>
    <cellStyle name="Normal 10 2 2 6 4" xfId="8815"/>
    <cellStyle name="Normal 10 2 2 7" xfId="8816"/>
    <cellStyle name="Normal 10 2 2 7 2" xfId="8817"/>
    <cellStyle name="Normal 10 2 2 7 3" xfId="8818"/>
    <cellStyle name="Normal 10 2 2 7 4" xfId="8819"/>
    <cellStyle name="Normal 10 2 2 8" xfId="8820"/>
    <cellStyle name="Normal 10 2 2 8 2" xfId="8821"/>
    <cellStyle name="Normal 10 2 2 8 3" xfId="8822"/>
    <cellStyle name="Normal 10 2 2 9" xfId="8823"/>
    <cellStyle name="Normal 10 2 3" xfId="8824"/>
    <cellStyle name="Normal 10 2 3 2" xfId="8825"/>
    <cellStyle name="Normal 10 2 3 2 2" xfId="8826"/>
    <cellStyle name="Normal 10 2 3 2 2 2" xfId="8827"/>
    <cellStyle name="Normal 10 2 3 2 2 3" xfId="8828"/>
    <cellStyle name="Normal 10 2 3 2 3" xfId="8829"/>
    <cellStyle name="Normal 10 2 3 2 3 2" xfId="8830"/>
    <cellStyle name="Normal 10 2 3 2 4" xfId="8831"/>
    <cellStyle name="Normal 10 2 3 3" xfId="8832"/>
    <cellStyle name="Normal 10 2 3 3 2" xfId="8833"/>
    <cellStyle name="Normal 10 2 3 3 3" xfId="8834"/>
    <cellStyle name="Normal 10 2 3 3 4" xfId="8835"/>
    <cellStyle name="Normal 10 2 3 4" xfId="8836"/>
    <cellStyle name="Normal 10 2 3 4 2" xfId="8837"/>
    <cellStyle name="Normal 10 2 3 4 3" xfId="8838"/>
    <cellStyle name="Normal 10 2 3 5" xfId="8839"/>
    <cellStyle name="Normal 10 2 3 5 2" xfId="8840"/>
    <cellStyle name="Normal 10 2 3 6" xfId="8841"/>
    <cellStyle name="Normal 10 2 3 6 2" xfId="8842"/>
    <cellStyle name="Normal 10 2 3 7" xfId="8843"/>
    <cellStyle name="Normal 10 2 3 7 2" xfId="8844"/>
    <cellStyle name="Normal 10 2 3 8" xfId="8845"/>
    <cellStyle name="Normal 10 2 3 9" xfId="8846"/>
    <cellStyle name="Normal 10 2 4" xfId="8847"/>
    <cellStyle name="Normal 10 2 4 2" xfId="8848"/>
    <cellStyle name="Normal 10 2 4 2 2" xfId="8849"/>
    <cellStyle name="Normal 10 2 4 2 3" xfId="8850"/>
    <cellStyle name="Normal 10 2 4 2 4" xfId="8851"/>
    <cellStyle name="Normal 10 2 4 3" xfId="8852"/>
    <cellStyle name="Normal 10 2 4 3 2" xfId="8853"/>
    <cellStyle name="Normal 10 2 4 3 3" xfId="8854"/>
    <cellStyle name="Normal 10 2 4 4" xfId="8855"/>
    <cellStyle name="Normal 10 2 4 4 2" xfId="8856"/>
    <cellStyle name="Normal 10 2 4 5" xfId="8857"/>
    <cellStyle name="Normal 10 2 4 5 2" xfId="8858"/>
    <cellStyle name="Normal 10 2 4 6" xfId="8859"/>
    <cellStyle name="Normal 10 2 4 6 2" xfId="8860"/>
    <cellStyle name="Normal 10 2 4 7" xfId="8861"/>
    <cellStyle name="Normal 10 2 4 8" xfId="8862"/>
    <cellStyle name="Normal 10 2 5" xfId="8863"/>
    <cellStyle name="Normal 10 2 5 2" xfId="8864"/>
    <cellStyle name="Normal 10 2 5 2 2" xfId="8865"/>
    <cellStyle name="Normal 10 2 5 2 3" xfId="8866"/>
    <cellStyle name="Normal 10 2 5 2 4" xfId="8867"/>
    <cellStyle name="Normal 10 2 5 3" xfId="8868"/>
    <cellStyle name="Normal 10 2 5 3 2" xfId="8869"/>
    <cellStyle name="Normal 10 2 5 3 3" xfId="8870"/>
    <cellStyle name="Normal 10 2 5 4" xfId="8871"/>
    <cellStyle name="Normal 10 2 5 4 2" xfId="8872"/>
    <cellStyle name="Normal 10 2 5 5" xfId="8873"/>
    <cellStyle name="Normal 10 2 5 5 2" xfId="8874"/>
    <cellStyle name="Normal 10 2 5 6" xfId="8875"/>
    <cellStyle name="Normal 10 2 5 7" xfId="8876"/>
    <cellStyle name="Normal 10 2 6" xfId="8877"/>
    <cellStyle name="Normal 10 2 6 2" xfId="8878"/>
    <cellStyle name="Normal 10 2 6 2 2" xfId="8879"/>
    <cellStyle name="Normal 10 2 6 2 3" xfId="8880"/>
    <cellStyle name="Normal 10 2 6 2 4" xfId="8881"/>
    <cellStyle name="Normal 10 2 6 3" xfId="8882"/>
    <cellStyle name="Normal 10 2 6 3 2" xfId="8883"/>
    <cellStyle name="Normal 10 2 6 3 3" xfId="8884"/>
    <cellStyle name="Normal 10 2 6 4" xfId="8885"/>
    <cellStyle name="Normal 10 2 6 5" xfId="8886"/>
    <cellStyle name="Normal 10 2 7" xfId="8887"/>
    <cellStyle name="Normal 10 2 8" xfId="8888"/>
    <cellStyle name="Normal 10 2 8 2" xfId="8889"/>
    <cellStyle name="Normal 10 2 8 2 2" xfId="8890"/>
    <cellStyle name="Normal 10 2 8 2 3" xfId="8891"/>
    <cellStyle name="Normal 10 2 8 3" xfId="8892"/>
    <cellStyle name="Normal 10 2 8 3 2" xfId="8893"/>
    <cellStyle name="Normal 10 2 8 4" xfId="8894"/>
    <cellStyle name="Normal 10 2 9" xfId="8895"/>
    <cellStyle name="Normal 10 2 9 2" xfId="8896"/>
    <cellStyle name="Normal 10 2 9 2 2" xfId="8897"/>
    <cellStyle name="Normal 10 2 9 2 3" xfId="8898"/>
    <cellStyle name="Normal 10 2 9 3" xfId="8899"/>
    <cellStyle name="Normal 10 2 9 3 2" xfId="8900"/>
    <cellStyle name="Normal 10 2 9 4" xfId="8901"/>
    <cellStyle name="Normal 10 3" xfId="8902"/>
    <cellStyle name="Normal 10 3 2" xfId="8903"/>
    <cellStyle name="Normal 10 3 2 2" xfId="8904"/>
    <cellStyle name="Normal 10 3 2 2 2" xfId="8905"/>
    <cellStyle name="Normal 10 3 2 2 3" xfId="8906"/>
    <cellStyle name="Normal 10 3 2 2 4" xfId="8907"/>
    <cellStyle name="Normal 10 3 2 3" xfId="8908"/>
    <cellStyle name="Normal 10 3 2 3 2" xfId="8909"/>
    <cellStyle name="Normal 10 3 2 3 3" xfId="8910"/>
    <cellStyle name="Normal 10 3 2 4" xfId="8911"/>
    <cellStyle name="Normal 10 3 2 4 2" xfId="8912"/>
    <cellStyle name="Normal 10 3 2 5" xfId="8913"/>
    <cellStyle name="Normal 10 3 2 5 2" xfId="8914"/>
    <cellStyle name="Normal 10 3 2 6" xfId="8915"/>
    <cellStyle name="Normal 10 3 2 6 2" xfId="8916"/>
    <cellStyle name="Normal 10 3 2 7" xfId="8917"/>
    <cellStyle name="Normal 10 3 2 8" xfId="8918"/>
    <cellStyle name="Normal 10 3 3" xfId="8919"/>
    <cellStyle name="Normal 10 3 3 2" xfId="8920"/>
    <cellStyle name="Normal 10 3 3 2 2" xfId="8921"/>
    <cellStyle name="Normal 10 3 3 2 3" xfId="8922"/>
    <cellStyle name="Normal 10 3 3 2 4" xfId="8923"/>
    <cellStyle name="Normal 10 3 3 3" xfId="8924"/>
    <cellStyle name="Normal 10 3 3 3 2" xfId="8925"/>
    <cellStyle name="Normal 10 3 3 3 3" xfId="8926"/>
    <cellStyle name="Normal 10 3 3 4" xfId="8927"/>
    <cellStyle name="Normal 10 3 3 4 2" xfId="8928"/>
    <cellStyle name="Normal 10 3 3 5" xfId="8929"/>
    <cellStyle name="Normal 10 3 3 5 2" xfId="8930"/>
    <cellStyle name="Normal 10 3 3 6" xfId="8931"/>
    <cellStyle name="Normal 10 3 3 7" xfId="8932"/>
    <cellStyle name="Normal 10 3 4" xfId="8933"/>
    <cellStyle name="Normal 10 3 4 2" xfId="8934"/>
    <cellStyle name="Normal 10 3 4 2 2" xfId="8935"/>
    <cellStyle name="Normal 10 3 4 2 3" xfId="8936"/>
    <cellStyle name="Normal 10 3 4 2 4" xfId="8937"/>
    <cellStyle name="Normal 10 3 4 3" xfId="8938"/>
    <cellStyle name="Normal 10 3 4 3 2" xfId="8939"/>
    <cellStyle name="Normal 10 3 4 3 3" xfId="8940"/>
    <cellStyle name="Normal 10 3 4 4" xfId="8941"/>
    <cellStyle name="Normal 10 3 4 5" xfId="8942"/>
    <cellStyle name="Normal 10 3 5" xfId="8943"/>
    <cellStyle name="Normal 10 3 5 2" xfId="8944"/>
    <cellStyle name="Normal 10 3 5 2 2" xfId="8945"/>
    <cellStyle name="Normal 10 3 5 2 3" xfId="8946"/>
    <cellStyle name="Normal 10 3 5 3" xfId="8947"/>
    <cellStyle name="Normal 10 3 5 3 2" xfId="8948"/>
    <cellStyle name="Normal 10 3 5 4" xfId="8949"/>
    <cellStyle name="Normal 10 3 6" xfId="8950"/>
    <cellStyle name="Normal 10 3 6 2" xfId="8951"/>
    <cellStyle name="Normal 10 3 6 2 2" xfId="8952"/>
    <cellStyle name="Normal 10 3 6 2 3" xfId="8953"/>
    <cellStyle name="Normal 10 3 6 3" xfId="8954"/>
    <cellStyle name="Normal 10 3 6 3 2" xfId="8955"/>
    <cellStyle name="Normal 10 3 6 4" xfId="8956"/>
    <cellStyle name="Normal 10 4" xfId="8957"/>
    <cellStyle name="Normal 10 4 2" xfId="8958"/>
    <cellStyle name="Normal 10 4 2 2" xfId="8959"/>
    <cellStyle name="Normal 10 4 2 3" xfId="8960"/>
    <cellStyle name="Normal 10 4 3" xfId="8961"/>
    <cellStyle name="Normal 10 4 3 2" xfId="8962"/>
    <cellStyle name="Normal 10 4 3 3" xfId="8963"/>
    <cellStyle name="Normal 10 4 3 4" xfId="8964"/>
    <cellStyle name="Normal 10 4 4" xfId="8965"/>
    <cellStyle name="Normal 10 4 4 2" xfId="8966"/>
    <cellStyle name="Normal 10 4 4 3" xfId="8967"/>
    <cellStyle name="Normal 10 4 5" xfId="8968"/>
    <cellStyle name="Normal 10 4 5 2" xfId="8969"/>
    <cellStyle name="Normal 10 4 6" xfId="8970"/>
    <cellStyle name="Normal 10 4 6 2" xfId="8971"/>
    <cellStyle name="Normal 10 4 7" xfId="8972"/>
    <cellStyle name="Normal 10 4 7 2" xfId="8973"/>
    <cellStyle name="Normal 10 4 8" xfId="8974"/>
    <cellStyle name="Normal 10 4 9" xfId="8975"/>
    <cellStyle name="Normal 10 5" xfId="8976"/>
    <cellStyle name="Normal 10 6" xfId="8977"/>
    <cellStyle name="Normal 10 6 2" xfId="8978"/>
    <cellStyle name="Normal 10 6 2 2" xfId="8979"/>
    <cellStyle name="Normal 10 6 2 3" xfId="8980"/>
    <cellStyle name="Normal 10 6 3" xfId="8981"/>
    <cellStyle name="Normal 10 6 3 2" xfId="8982"/>
    <cellStyle name="Normal 10 6 4" xfId="8983"/>
    <cellStyle name="Normal 10 7" xfId="8984"/>
    <cellStyle name="Normal 100" xfId="8985"/>
    <cellStyle name="Normal 100 10" xfId="8986"/>
    <cellStyle name="Normal 100 2" xfId="8987"/>
    <cellStyle name="Normal 100 2 2" xfId="8988"/>
    <cellStyle name="Normal 100 2 2 2" xfId="8989"/>
    <cellStyle name="Normal 100 2 2 2 2" xfId="8990"/>
    <cellStyle name="Normal 100 2 2 2 3" xfId="8991"/>
    <cellStyle name="Normal 100 2 2 2 4" xfId="8992"/>
    <cellStyle name="Normal 100 2 2 3" xfId="8993"/>
    <cellStyle name="Normal 100 2 2 3 2" xfId="8994"/>
    <cellStyle name="Normal 100 2 2 4" xfId="8995"/>
    <cellStyle name="Normal 100 2 3" xfId="8996"/>
    <cellStyle name="Normal 100 2 3 2" xfId="8997"/>
    <cellStyle name="Normal 100 2 3 3" xfId="8998"/>
    <cellStyle name="Normal 100 2 3 4" xfId="8999"/>
    <cellStyle name="Normal 100 2 4" xfId="9000"/>
    <cellStyle name="Normal 100 2 4 2" xfId="9001"/>
    <cellStyle name="Normal 100 2 4 3" xfId="9002"/>
    <cellStyle name="Normal 100 2 5" xfId="9003"/>
    <cellStyle name="Normal 100 2 5 2" xfId="9004"/>
    <cellStyle name="Normal 100 2 6" xfId="9005"/>
    <cellStyle name="Normal 100 2 6 2" xfId="9006"/>
    <cellStyle name="Normal 100 2 7" xfId="9007"/>
    <cellStyle name="Normal 100 2 7 2" xfId="9008"/>
    <cellStyle name="Normal 100 2 8" xfId="9009"/>
    <cellStyle name="Normal 100 2 9" xfId="9010"/>
    <cellStyle name="Normal 100 3" xfId="9011"/>
    <cellStyle name="Normal 100 3 2" xfId="9012"/>
    <cellStyle name="Normal 100 3 2 2" xfId="9013"/>
    <cellStyle name="Normal 100 3 2 3" xfId="9014"/>
    <cellStyle name="Normal 100 3 2 4" xfId="9015"/>
    <cellStyle name="Normal 100 3 3" xfId="9016"/>
    <cellStyle name="Normal 100 3 3 2" xfId="9017"/>
    <cellStyle name="Normal 100 3 4" xfId="9018"/>
    <cellStyle name="Normal 100 4" xfId="9019"/>
    <cellStyle name="Normal 100 4 2" xfId="9020"/>
    <cellStyle name="Normal 100 4 3" xfId="9021"/>
    <cellStyle name="Normal 100 4 4" xfId="9022"/>
    <cellStyle name="Normal 100 5" xfId="9023"/>
    <cellStyle name="Normal 100 5 2" xfId="9024"/>
    <cellStyle name="Normal 100 5 3" xfId="9025"/>
    <cellStyle name="Normal 100 6" xfId="9026"/>
    <cellStyle name="Normal 100 6 2" xfId="9027"/>
    <cellStyle name="Normal 100 7" xfId="9028"/>
    <cellStyle name="Normal 100 7 2" xfId="9029"/>
    <cellStyle name="Normal 100 8" xfId="9030"/>
    <cellStyle name="Normal 100 8 2" xfId="9031"/>
    <cellStyle name="Normal 100 9" xfId="9032"/>
    <cellStyle name="Normal 101" xfId="9033"/>
    <cellStyle name="Normal 101 10" xfId="9034"/>
    <cellStyle name="Normal 101 2" xfId="9035"/>
    <cellStyle name="Normal 101 2 2" xfId="9036"/>
    <cellStyle name="Normal 101 2 2 2" xfId="9037"/>
    <cellStyle name="Normal 101 2 2 2 2" xfId="9038"/>
    <cellStyle name="Normal 101 2 2 2 3" xfId="9039"/>
    <cellStyle name="Normal 101 2 2 2 4" xfId="9040"/>
    <cellStyle name="Normal 101 2 2 3" xfId="9041"/>
    <cellStyle name="Normal 101 2 2 3 2" xfId="9042"/>
    <cellStyle name="Normal 101 2 2 4" xfId="9043"/>
    <cellStyle name="Normal 101 2 3" xfId="9044"/>
    <cellStyle name="Normal 101 2 3 2" xfId="9045"/>
    <cellStyle name="Normal 101 2 3 3" xfId="9046"/>
    <cellStyle name="Normal 101 2 3 4" xfId="9047"/>
    <cellStyle name="Normal 101 2 4" xfId="9048"/>
    <cellStyle name="Normal 101 2 4 2" xfId="9049"/>
    <cellStyle name="Normal 101 2 4 3" xfId="9050"/>
    <cellStyle name="Normal 101 2 5" xfId="9051"/>
    <cellStyle name="Normal 101 2 5 2" xfId="9052"/>
    <cellStyle name="Normal 101 2 6" xfId="9053"/>
    <cellStyle name="Normal 101 2 6 2" xfId="9054"/>
    <cellStyle name="Normal 101 2 7" xfId="9055"/>
    <cellStyle name="Normal 101 2 7 2" xfId="9056"/>
    <cellStyle name="Normal 101 2 8" xfId="9057"/>
    <cellStyle name="Normal 101 2 9" xfId="9058"/>
    <cellStyle name="Normal 101 3" xfId="9059"/>
    <cellStyle name="Normal 101 3 2" xfId="9060"/>
    <cellStyle name="Normal 101 3 2 2" xfId="9061"/>
    <cellStyle name="Normal 101 3 2 3" xfId="9062"/>
    <cellStyle name="Normal 101 3 2 4" xfId="9063"/>
    <cellStyle name="Normal 101 3 3" xfId="9064"/>
    <cellStyle name="Normal 101 3 3 2" xfId="9065"/>
    <cellStyle name="Normal 101 3 4" xfId="9066"/>
    <cellStyle name="Normal 101 4" xfId="9067"/>
    <cellStyle name="Normal 101 4 2" xfId="9068"/>
    <cellStyle name="Normal 101 4 3" xfId="9069"/>
    <cellStyle name="Normal 101 4 4" xfId="9070"/>
    <cellStyle name="Normal 101 5" xfId="9071"/>
    <cellStyle name="Normal 101 5 2" xfId="9072"/>
    <cellStyle name="Normal 101 5 3" xfId="9073"/>
    <cellStyle name="Normal 101 6" xfId="9074"/>
    <cellStyle name="Normal 101 6 2" xfId="9075"/>
    <cellStyle name="Normal 101 7" xfId="9076"/>
    <cellStyle name="Normal 101 7 2" xfId="9077"/>
    <cellStyle name="Normal 101 8" xfId="9078"/>
    <cellStyle name="Normal 101 8 2" xfId="9079"/>
    <cellStyle name="Normal 101 9" xfId="9080"/>
    <cellStyle name="Normal 102" xfId="9081"/>
    <cellStyle name="Normal 102 10" xfId="9082"/>
    <cellStyle name="Normal 102 2" xfId="9083"/>
    <cellStyle name="Normal 102 2 2" xfId="9084"/>
    <cellStyle name="Normal 102 2 2 2" xfId="9085"/>
    <cellStyle name="Normal 102 2 2 2 2" xfId="9086"/>
    <cellStyle name="Normal 102 2 2 2 3" xfId="9087"/>
    <cellStyle name="Normal 102 2 2 2 4" xfId="9088"/>
    <cellStyle name="Normal 102 2 2 3" xfId="9089"/>
    <cellStyle name="Normal 102 2 2 3 2" xfId="9090"/>
    <cellStyle name="Normal 102 2 2 4" xfId="9091"/>
    <cellStyle name="Normal 102 2 3" xfId="9092"/>
    <cellStyle name="Normal 102 2 3 2" xfId="9093"/>
    <cellStyle name="Normal 102 2 3 3" xfId="9094"/>
    <cellStyle name="Normal 102 2 3 4" xfId="9095"/>
    <cellStyle name="Normal 102 2 4" xfId="9096"/>
    <cellStyle name="Normal 102 2 4 2" xfId="9097"/>
    <cellStyle name="Normal 102 2 4 3" xfId="9098"/>
    <cellStyle name="Normal 102 2 5" xfId="9099"/>
    <cellStyle name="Normal 102 2 5 2" xfId="9100"/>
    <cellStyle name="Normal 102 2 6" xfId="9101"/>
    <cellStyle name="Normal 102 2 6 2" xfId="9102"/>
    <cellStyle name="Normal 102 2 7" xfId="9103"/>
    <cellStyle name="Normal 102 2 7 2" xfId="9104"/>
    <cellStyle name="Normal 102 2 8" xfId="9105"/>
    <cellStyle name="Normal 102 2 9" xfId="9106"/>
    <cellStyle name="Normal 102 3" xfId="9107"/>
    <cellStyle name="Normal 102 3 2" xfId="9108"/>
    <cellStyle name="Normal 102 3 2 2" xfId="9109"/>
    <cellStyle name="Normal 102 3 2 3" xfId="9110"/>
    <cellStyle name="Normal 102 3 2 4" xfId="9111"/>
    <cellStyle name="Normal 102 3 3" xfId="9112"/>
    <cellStyle name="Normal 102 3 3 2" xfId="9113"/>
    <cellStyle name="Normal 102 3 4" xfId="9114"/>
    <cellStyle name="Normal 102 4" xfId="9115"/>
    <cellStyle name="Normal 102 4 2" xfId="9116"/>
    <cellStyle name="Normal 102 4 3" xfId="9117"/>
    <cellStyle name="Normal 102 4 4" xfId="9118"/>
    <cellStyle name="Normal 102 5" xfId="9119"/>
    <cellStyle name="Normal 102 5 2" xfId="9120"/>
    <cellStyle name="Normal 102 5 3" xfId="9121"/>
    <cellStyle name="Normal 102 6" xfId="9122"/>
    <cellStyle name="Normal 102 6 2" xfId="9123"/>
    <cellStyle name="Normal 102 7" xfId="9124"/>
    <cellStyle name="Normal 102 7 2" xfId="9125"/>
    <cellStyle name="Normal 102 8" xfId="9126"/>
    <cellStyle name="Normal 102 8 2" xfId="9127"/>
    <cellStyle name="Normal 102 9" xfId="9128"/>
    <cellStyle name="Normal 103" xfId="9129"/>
    <cellStyle name="Normal 103 10" xfId="9130"/>
    <cellStyle name="Normal 103 2" xfId="9131"/>
    <cellStyle name="Normal 103 2 2" xfId="9132"/>
    <cellStyle name="Normal 103 2 2 2" xfId="9133"/>
    <cellStyle name="Normal 103 2 2 2 2" xfId="9134"/>
    <cellStyle name="Normal 103 2 2 2 3" xfId="9135"/>
    <cellStyle name="Normal 103 2 2 2 4" xfId="9136"/>
    <cellStyle name="Normal 103 2 2 3" xfId="9137"/>
    <cellStyle name="Normal 103 2 2 3 2" xfId="9138"/>
    <cellStyle name="Normal 103 2 2 4" xfId="9139"/>
    <cellStyle name="Normal 103 2 3" xfId="9140"/>
    <cellStyle name="Normal 103 2 3 2" xfId="9141"/>
    <cellStyle name="Normal 103 2 3 3" xfId="9142"/>
    <cellStyle name="Normal 103 2 3 4" xfId="9143"/>
    <cellStyle name="Normal 103 2 4" xfId="9144"/>
    <cellStyle name="Normal 103 2 4 2" xfId="9145"/>
    <cellStyle name="Normal 103 2 4 3" xfId="9146"/>
    <cellStyle name="Normal 103 2 5" xfId="9147"/>
    <cellStyle name="Normal 103 2 5 2" xfId="9148"/>
    <cellStyle name="Normal 103 2 6" xfId="9149"/>
    <cellStyle name="Normal 103 2 6 2" xfId="9150"/>
    <cellStyle name="Normal 103 2 7" xfId="9151"/>
    <cellStyle name="Normal 103 2 7 2" xfId="9152"/>
    <cellStyle name="Normal 103 2 8" xfId="9153"/>
    <cellStyle name="Normal 103 2 9" xfId="9154"/>
    <cellStyle name="Normal 103 3" xfId="9155"/>
    <cellStyle name="Normal 103 3 2" xfId="9156"/>
    <cellStyle name="Normal 103 3 2 2" xfId="9157"/>
    <cellStyle name="Normal 103 3 2 3" xfId="9158"/>
    <cellStyle name="Normal 103 3 2 4" xfId="9159"/>
    <cellStyle name="Normal 103 3 3" xfId="9160"/>
    <cellStyle name="Normal 103 3 3 2" xfId="9161"/>
    <cellStyle name="Normal 103 3 4" xfId="9162"/>
    <cellStyle name="Normal 103 4" xfId="9163"/>
    <cellStyle name="Normal 103 4 2" xfId="9164"/>
    <cellStyle name="Normal 103 4 3" xfId="9165"/>
    <cellStyle name="Normal 103 4 4" xfId="9166"/>
    <cellStyle name="Normal 103 5" xfId="9167"/>
    <cellStyle name="Normal 103 5 2" xfId="9168"/>
    <cellStyle name="Normal 103 5 3" xfId="9169"/>
    <cellStyle name="Normal 103 6" xfId="9170"/>
    <cellStyle name="Normal 103 6 2" xfId="9171"/>
    <cellStyle name="Normal 103 7" xfId="9172"/>
    <cellStyle name="Normal 103 7 2" xfId="9173"/>
    <cellStyle name="Normal 103 8" xfId="9174"/>
    <cellStyle name="Normal 103 8 2" xfId="9175"/>
    <cellStyle name="Normal 103 9" xfId="9176"/>
    <cellStyle name="Normal 104" xfId="9177"/>
    <cellStyle name="Normal 104 10" xfId="9178"/>
    <cellStyle name="Normal 104 2" xfId="9179"/>
    <cellStyle name="Normal 104 2 2" xfId="9180"/>
    <cellStyle name="Normal 104 2 2 2" xfId="9181"/>
    <cellStyle name="Normal 104 2 2 2 2" xfId="9182"/>
    <cellStyle name="Normal 104 2 2 2 3" xfId="9183"/>
    <cellStyle name="Normal 104 2 2 2 4" xfId="9184"/>
    <cellStyle name="Normal 104 2 2 3" xfId="9185"/>
    <cellStyle name="Normal 104 2 2 3 2" xfId="9186"/>
    <cellStyle name="Normal 104 2 2 4" xfId="9187"/>
    <cellStyle name="Normal 104 2 3" xfId="9188"/>
    <cellStyle name="Normal 104 2 3 2" xfId="9189"/>
    <cellStyle name="Normal 104 2 3 3" xfId="9190"/>
    <cellStyle name="Normal 104 2 3 4" xfId="9191"/>
    <cellStyle name="Normal 104 2 4" xfId="9192"/>
    <cellStyle name="Normal 104 2 4 2" xfId="9193"/>
    <cellStyle name="Normal 104 2 4 3" xfId="9194"/>
    <cellStyle name="Normal 104 2 5" xfId="9195"/>
    <cellStyle name="Normal 104 2 5 2" xfId="9196"/>
    <cellStyle name="Normal 104 2 6" xfId="9197"/>
    <cellStyle name="Normal 104 2 6 2" xfId="9198"/>
    <cellStyle name="Normal 104 2 7" xfId="9199"/>
    <cellStyle name="Normal 104 2 7 2" xfId="9200"/>
    <cellStyle name="Normal 104 2 8" xfId="9201"/>
    <cellStyle name="Normal 104 2 9" xfId="9202"/>
    <cellStyle name="Normal 104 3" xfId="9203"/>
    <cellStyle name="Normal 104 3 2" xfId="9204"/>
    <cellStyle name="Normal 104 3 2 2" xfId="9205"/>
    <cellStyle name="Normal 104 3 2 3" xfId="9206"/>
    <cellStyle name="Normal 104 3 2 4" xfId="9207"/>
    <cellStyle name="Normal 104 3 3" xfId="9208"/>
    <cellStyle name="Normal 104 3 3 2" xfId="9209"/>
    <cellStyle name="Normal 104 3 4" xfId="9210"/>
    <cellStyle name="Normal 104 4" xfId="9211"/>
    <cellStyle name="Normal 104 4 2" xfId="9212"/>
    <cellStyle name="Normal 104 4 3" xfId="9213"/>
    <cellStyle name="Normal 104 4 4" xfId="9214"/>
    <cellStyle name="Normal 104 5" xfId="9215"/>
    <cellStyle name="Normal 104 5 2" xfId="9216"/>
    <cellStyle name="Normal 104 5 3" xfId="9217"/>
    <cellStyle name="Normal 104 6" xfId="9218"/>
    <cellStyle name="Normal 104 6 2" xfId="9219"/>
    <cellStyle name="Normal 104 7" xfId="9220"/>
    <cellStyle name="Normal 104 7 2" xfId="9221"/>
    <cellStyle name="Normal 104 8" xfId="9222"/>
    <cellStyle name="Normal 104 8 2" xfId="9223"/>
    <cellStyle name="Normal 104 9" xfId="9224"/>
    <cellStyle name="Normal 105" xfId="9225"/>
    <cellStyle name="Normal 105 10" xfId="9226"/>
    <cellStyle name="Normal 105 2" xfId="9227"/>
    <cellStyle name="Normal 105 2 2" xfId="9228"/>
    <cellStyle name="Normal 105 2 2 2" xfId="9229"/>
    <cellStyle name="Normal 105 2 2 2 2" xfId="9230"/>
    <cellStyle name="Normal 105 2 2 2 3" xfId="9231"/>
    <cellStyle name="Normal 105 2 2 2 4" xfId="9232"/>
    <cellStyle name="Normal 105 2 2 3" xfId="9233"/>
    <cellStyle name="Normal 105 2 2 3 2" xfId="9234"/>
    <cellStyle name="Normal 105 2 2 4" xfId="9235"/>
    <cellStyle name="Normal 105 2 3" xfId="9236"/>
    <cellStyle name="Normal 105 2 3 2" xfId="9237"/>
    <cellStyle name="Normal 105 2 3 3" xfId="9238"/>
    <cellStyle name="Normal 105 2 3 4" xfId="9239"/>
    <cellStyle name="Normal 105 2 4" xfId="9240"/>
    <cellStyle name="Normal 105 2 4 2" xfId="9241"/>
    <cellStyle name="Normal 105 2 4 3" xfId="9242"/>
    <cellStyle name="Normal 105 2 5" xfId="9243"/>
    <cellStyle name="Normal 105 2 5 2" xfId="9244"/>
    <cellStyle name="Normal 105 2 6" xfId="9245"/>
    <cellStyle name="Normal 105 2 6 2" xfId="9246"/>
    <cellStyle name="Normal 105 2 7" xfId="9247"/>
    <cellStyle name="Normal 105 2 7 2" xfId="9248"/>
    <cellStyle name="Normal 105 2 8" xfId="9249"/>
    <cellStyle name="Normal 105 2 9" xfId="9250"/>
    <cellStyle name="Normal 105 3" xfId="9251"/>
    <cellStyle name="Normal 105 3 2" xfId="9252"/>
    <cellStyle name="Normal 105 3 2 2" xfId="9253"/>
    <cellStyle name="Normal 105 3 2 3" xfId="9254"/>
    <cellStyle name="Normal 105 3 2 4" xfId="9255"/>
    <cellStyle name="Normal 105 3 3" xfId="9256"/>
    <cellStyle name="Normal 105 3 3 2" xfId="9257"/>
    <cellStyle name="Normal 105 3 4" xfId="9258"/>
    <cellStyle name="Normal 105 4" xfId="9259"/>
    <cellStyle name="Normal 105 4 2" xfId="9260"/>
    <cellStyle name="Normal 105 4 3" xfId="9261"/>
    <cellStyle name="Normal 105 4 4" xfId="9262"/>
    <cellStyle name="Normal 105 5" xfId="9263"/>
    <cellStyle name="Normal 105 5 2" xfId="9264"/>
    <cellStyle name="Normal 105 5 3" xfId="9265"/>
    <cellStyle name="Normal 105 6" xfId="9266"/>
    <cellStyle name="Normal 105 6 2" xfId="9267"/>
    <cellStyle name="Normal 105 7" xfId="9268"/>
    <cellStyle name="Normal 105 7 2" xfId="9269"/>
    <cellStyle name="Normal 105 8" xfId="9270"/>
    <cellStyle name="Normal 105 8 2" xfId="9271"/>
    <cellStyle name="Normal 105 9" xfId="9272"/>
    <cellStyle name="Normal 106" xfId="9273"/>
    <cellStyle name="Normal 106 10" xfId="9274"/>
    <cellStyle name="Normal 106 2" xfId="9275"/>
    <cellStyle name="Normal 106 2 2" xfId="9276"/>
    <cellStyle name="Normal 106 2 2 2" xfId="9277"/>
    <cellStyle name="Normal 106 2 2 2 2" xfId="9278"/>
    <cellStyle name="Normal 106 2 2 2 3" xfId="9279"/>
    <cellStyle name="Normal 106 2 2 2 4" xfId="9280"/>
    <cellStyle name="Normal 106 2 2 3" xfId="9281"/>
    <cellStyle name="Normal 106 2 2 3 2" xfId="9282"/>
    <cellStyle name="Normal 106 2 2 4" xfId="9283"/>
    <cellStyle name="Normal 106 2 3" xfId="9284"/>
    <cellStyle name="Normal 106 2 3 2" xfId="9285"/>
    <cellStyle name="Normal 106 2 3 3" xfId="9286"/>
    <cellStyle name="Normal 106 2 3 4" xfId="9287"/>
    <cellStyle name="Normal 106 2 4" xfId="9288"/>
    <cellStyle name="Normal 106 2 4 2" xfId="9289"/>
    <cellStyle name="Normal 106 2 4 3" xfId="9290"/>
    <cellStyle name="Normal 106 2 5" xfId="9291"/>
    <cellStyle name="Normal 106 2 5 2" xfId="9292"/>
    <cellStyle name="Normal 106 2 6" xfId="9293"/>
    <cellStyle name="Normal 106 2 6 2" xfId="9294"/>
    <cellStyle name="Normal 106 2 7" xfId="9295"/>
    <cellStyle name="Normal 106 2 7 2" xfId="9296"/>
    <cellStyle name="Normal 106 2 8" xfId="9297"/>
    <cellStyle name="Normal 106 2 9" xfId="9298"/>
    <cellStyle name="Normal 106 3" xfId="9299"/>
    <cellStyle name="Normal 106 3 2" xfId="9300"/>
    <cellStyle name="Normal 106 3 2 2" xfId="9301"/>
    <cellStyle name="Normal 106 3 2 3" xfId="9302"/>
    <cellStyle name="Normal 106 3 2 4" xfId="9303"/>
    <cellStyle name="Normal 106 3 3" xfId="9304"/>
    <cellStyle name="Normal 106 3 3 2" xfId="9305"/>
    <cellStyle name="Normal 106 3 4" xfId="9306"/>
    <cellStyle name="Normal 106 4" xfId="9307"/>
    <cellStyle name="Normal 106 4 2" xfId="9308"/>
    <cellStyle name="Normal 106 4 3" xfId="9309"/>
    <cellStyle name="Normal 106 4 4" xfId="9310"/>
    <cellStyle name="Normal 106 5" xfId="9311"/>
    <cellStyle name="Normal 106 5 2" xfId="9312"/>
    <cellStyle name="Normal 106 5 3" xfId="9313"/>
    <cellStyle name="Normal 106 6" xfId="9314"/>
    <cellStyle name="Normal 106 6 2" xfId="9315"/>
    <cellStyle name="Normal 106 7" xfId="9316"/>
    <cellStyle name="Normal 106 7 2" xfId="9317"/>
    <cellStyle name="Normal 106 8" xfId="9318"/>
    <cellStyle name="Normal 106 8 2" xfId="9319"/>
    <cellStyle name="Normal 106 9" xfId="9320"/>
    <cellStyle name="Normal 107" xfId="9321"/>
    <cellStyle name="Normal 107 10" xfId="9322"/>
    <cellStyle name="Normal 107 2" xfId="9323"/>
    <cellStyle name="Normal 107 2 2" xfId="9324"/>
    <cellStyle name="Normal 107 2 2 2" xfId="9325"/>
    <cellStyle name="Normal 107 2 2 2 2" xfId="9326"/>
    <cellStyle name="Normal 107 2 2 2 3" xfId="9327"/>
    <cellStyle name="Normal 107 2 2 2 4" xfId="9328"/>
    <cellStyle name="Normal 107 2 2 3" xfId="9329"/>
    <cellStyle name="Normal 107 2 2 3 2" xfId="9330"/>
    <cellStyle name="Normal 107 2 2 4" xfId="9331"/>
    <cellStyle name="Normal 107 2 3" xfId="9332"/>
    <cellStyle name="Normal 107 2 3 2" xfId="9333"/>
    <cellStyle name="Normal 107 2 3 3" xfId="9334"/>
    <cellStyle name="Normal 107 2 3 4" xfId="9335"/>
    <cellStyle name="Normal 107 2 4" xfId="9336"/>
    <cellStyle name="Normal 107 2 4 2" xfId="9337"/>
    <cellStyle name="Normal 107 2 4 3" xfId="9338"/>
    <cellStyle name="Normal 107 2 5" xfId="9339"/>
    <cellStyle name="Normal 107 2 5 2" xfId="9340"/>
    <cellStyle name="Normal 107 2 6" xfId="9341"/>
    <cellStyle name="Normal 107 2 6 2" xfId="9342"/>
    <cellStyle name="Normal 107 2 7" xfId="9343"/>
    <cellStyle name="Normal 107 2 7 2" xfId="9344"/>
    <cellStyle name="Normal 107 2 8" xfId="9345"/>
    <cellStyle name="Normal 107 2 9" xfId="9346"/>
    <cellStyle name="Normal 107 3" xfId="9347"/>
    <cellStyle name="Normal 107 3 2" xfId="9348"/>
    <cellStyle name="Normal 107 3 2 2" xfId="9349"/>
    <cellStyle name="Normal 107 3 2 3" xfId="9350"/>
    <cellStyle name="Normal 107 3 2 4" xfId="9351"/>
    <cellStyle name="Normal 107 3 3" xfId="9352"/>
    <cellStyle name="Normal 107 3 3 2" xfId="9353"/>
    <cellStyle name="Normal 107 3 4" xfId="9354"/>
    <cellStyle name="Normal 107 4" xfId="9355"/>
    <cellStyle name="Normal 107 4 2" xfId="9356"/>
    <cellStyle name="Normal 107 4 3" xfId="9357"/>
    <cellStyle name="Normal 107 4 4" xfId="9358"/>
    <cellStyle name="Normal 107 5" xfId="9359"/>
    <cellStyle name="Normal 107 5 2" xfId="9360"/>
    <cellStyle name="Normal 107 5 3" xfId="9361"/>
    <cellStyle name="Normal 107 6" xfId="9362"/>
    <cellStyle name="Normal 107 6 2" xfId="9363"/>
    <cellStyle name="Normal 107 7" xfId="9364"/>
    <cellStyle name="Normal 107 7 2" xfId="9365"/>
    <cellStyle name="Normal 107 8" xfId="9366"/>
    <cellStyle name="Normal 107 8 2" xfId="9367"/>
    <cellStyle name="Normal 107 9" xfId="9368"/>
    <cellStyle name="Normal 108" xfId="9369"/>
    <cellStyle name="Normal 108 10" xfId="9370"/>
    <cellStyle name="Normal 108 2" xfId="9371"/>
    <cellStyle name="Normal 108 2 2" xfId="9372"/>
    <cellStyle name="Normal 108 2 2 2" xfId="9373"/>
    <cellStyle name="Normal 108 2 2 2 2" xfId="9374"/>
    <cellStyle name="Normal 108 2 2 2 3" xfId="9375"/>
    <cellStyle name="Normal 108 2 2 2 4" xfId="9376"/>
    <cellStyle name="Normal 108 2 2 3" xfId="9377"/>
    <cellStyle name="Normal 108 2 2 3 2" xfId="9378"/>
    <cellStyle name="Normal 108 2 2 4" xfId="9379"/>
    <cellStyle name="Normal 108 2 3" xfId="9380"/>
    <cellStyle name="Normal 108 2 3 2" xfId="9381"/>
    <cellStyle name="Normal 108 2 3 3" xfId="9382"/>
    <cellStyle name="Normal 108 2 3 4" xfId="9383"/>
    <cellStyle name="Normal 108 2 4" xfId="9384"/>
    <cellStyle name="Normal 108 2 4 2" xfId="9385"/>
    <cellStyle name="Normal 108 2 4 3" xfId="9386"/>
    <cellStyle name="Normal 108 2 5" xfId="9387"/>
    <cellStyle name="Normal 108 2 5 2" xfId="9388"/>
    <cellStyle name="Normal 108 2 6" xfId="9389"/>
    <cellStyle name="Normal 108 2 6 2" xfId="9390"/>
    <cellStyle name="Normal 108 2 7" xfId="9391"/>
    <cellStyle name="Normal 108 2 7 2" xfId="9392"/>
    <cellStyle name="Normal 108 2 8" xfId="9393"/>
    <cellStyle name="Normal 108 2 9" xfId="9394"/>
    <cellStyle name="Normal 108 3" xfId="9395"/>
    <cellStyle name="Normal 108 3 2" xfId="9396"/>
    <cellStyle name="Normal 108 3 2 2" xfId="9397"/>
    <cellStyle name="Normal 108 3 2 3" xfId="9398"/>
    <cellStyle name="Normal 108 3 2 4" xfId="9399"/>
    <cellStyle name="Normal 108 3 3" xfId="9400"/>
    <cellStyle name="Normal 108 3 3 2" xfId="9401"/>
    <cellStyle name="Normal 108 3 4" xfId="9402"/>
    <cellStyle name="Normal 108 4" xfId="9403"/>
    <cellStyle name="Normal 108 4 2" xfId="9404"/>
    <cellStyle name="Normal 108 4 3" xfId="9405"/>
    <cellStyle name="Normal 108 4 4" xfId="9406"/>
    <cellStyle name="Normal 108 5" xfId="9407"/>
    <cellStyle name="Normal 108 5 2" xfId="9408"/>
    <cellStyle name="Normal 108 5 3" xfId="9409"/>
    <cellStyle name="Normal 108 6" xfId="9410"/>
    <cellStyle name="Normal 108 6 2" xfId="9411"/>
    <cellStyle name="Normal 108 7" xfId="9412"/>
    <cellStyle name="Normal 108 7 2" xfId="9413"/>
    <cellStyle name="Normal 108 8" xfId="9414"/>
    <cellStyle name="Normal 108 8 2" xfId="9415"/>
    <cellStyle name="Normal 108 9" xfId="9416"/>
    <cellStyle name="Normal 109" xfId="9417"/>
    <cellStyle name="Normal 109 10" xfId="9418"/>
    <cellStyle name="Normal 109 2" xfId="9419"/>
    <cellStyle name="Normal 109 2 2" xfId="9420"/>
    <cellStyle name="Normal 109 2 2 2" xfId="9421"/>
    <cellStyle name="Normal 109 2 2 2 2" xfId="9422"/>
    <cellStyle name="Normal 109 2 2 2 3" xfId="9423"/>
    <cellStyle name="Normal 109 2 2 2 4" xfId="9424"/>
    <cellStyle name="Normal 109 2 2 3" xfId="9425"/>
    <cellStyle name="Normal 109 2 2 3 2" xfId="9426"/>
    <cellStyle name="Normal 109 2 2 4" xfId="9427"/>
    <cellStyle name="Normal 109 2 3" xfId="9428"/>
    <cellStyle name="Normal 109 2 3 2" xfId="9429"/>
    <cellStyle name="Normal 109 2 3 3" xfId="9430"/>
    <cellStyle name="Normal 109 2 3 4" xfId="9431"/>
    <cellStyle name="Normal 109 2 4" xfId="9432"/>
    <cellStyle name="Normal 109 2 4 2" xfId="9433"/>
    <cellStyle name="Normal 109 2 4 3" xfId="9434"/>
    <cellStyle name="Normal 109 2 5" xfId="9435"/>
    <cellStyle name="Normal 109 2 5 2" xfId="9436"/>
    <cellStyle name="Normal 109 2 6" xfId="9437"/>
    <cellStyle name="Normal 109 2 6 2" xfId="9438"/>
    <cellStyle name="Normal 109 2 7" xfId="9439"/>
    <cellStyle name="Normal 109 2 7 2" xfId="9440"/>
    <cellStyle name="Normal 109 2 8" xfId="9441"/>
    <cellStyle name="Normal 109 2 9" xfId="9442"/>
    <cellStyle name="Normal 109 3" xfId="9443"/>
    <cellStyle name="Normal 109 3 2" xfId="9444"/>
    <cellStyle name="Normal 109 3 2 2" xfId="9445"/>
    <cellStyle name="Normal 109 3 2 3" xfId="9446"/>
    <cellStyle name="Normal 109 3 2 4" xfId="9447"/>
    <cellStyle name="Normal 109 3 3" xfId="9448"/>
    <cellStyle name="Normal 109 3 3 2" xfId="9449"/>
    <cellStyle name="Normal 109 3 4" xfId="9450"/>
    <cellStyle name="Normal 109 4" xfId="9451"/>
    <cellStyle name="Normal 109 4 2" xfId="9452"/>
    <cellStyle name="Normal 109 4 3" xfId="9453"/>
    <cellStyle name="Normal 109 4 4" xfId="9454"/>
    <cellStyle name="Normal 109 5" xfId="9455"/>
    <cellStyle name="Normal 109 5 2" xfId="9456"/>
    <cellStyle name="Normal 109 5 3" xfId="9457"/>
    <cellStyle name="Normal 109 6" xfId="9458"/>
    <cellStyle name="Normal 109 6 2" xfId="9459"/>
    <cellStyle name="Normal 109 7" xfId="9460"/>
    <cellStyle name="Normal 109 7 2" xfId="9461"/>
    <cellStyle name="Normal 109 8" xfId="9462"/>
    <cellStyle name="Normal 109 8 2" xfId="9463"/>
    <cellStyle name="Normal 109 9" xfId="9464"/>
    <cellStyle name="Normal 11" xfId="446"/>
    <cellStyle name="Normal 11 2" xfId="9465"/>
    <cellStyle name="Normal 11 3" xfId="9466"/>
    <cellStyle name="Normal 11 4" xfId="9467"/>
    <cellStyle name="Normal 11 4 2" xfId="9468"/>
    <cellStyle name="Normal 11 5" xfId="9469"/>
    <cellStyle name="Normal 11 6" xfId="9470"/>
    <cellStyle name="Normal 11 6 2" xfId="9471"/>
    <cellStyle name="Normal 11 6 3" xfId="9472"/>
    <cellStyle name="Normal 110" xfId="9473"/>
    <cellStyle name="Normal 110 10" xfId="9474"/>
    <cellStyle name="Normal 110 2" xfId="9475"/>
    <cellStyle name="Normal 110 2 2" xfId="9476"/>
    <cellStyle name="Normal 110 2 2 2" xfId="9477"/>
    <cellStyle name="Normal 110 2 2 2 2" xfId="9478"/>
    <cellStyle name="Normal 110 2 2 2 3" xfId="9479"/>
    <cellStyle name="Normal 110 2 2 2 4" xfId="9480"/>
    <cellStyle name="Normal 110 2 2 3" xfId="9481"/>
    <cellStyle name="Normal 110 2 2 3 2" xfId="9482"/>
    <cellStyle name="Normal 110 2 2 4" xfId="9483"/>
    <cellStyle name="Normal 110 2 3" xfId="9484"/>
    <cellStyle name="Normal 110 2 3 2" xfId="9485"/>
    <cellStyle name="Normal 110 2 3 3" xfId="9486"/>
    <cellStyle name="Normal 110 2 3 4" xfId="9487"/>
    <cellStyle name="Normal 110 2 4" xfId="9488"/>
    <cellStyle name="Normal 110 2 4 2" xfId="9489"/>
    <cellStyle name="Normal 110 2 4 3" xfId="9490"/>
    <cellStyle name="Normal 110 2 5" xfId="9491"/>
    <cellStyle name="Normal 110 2 5 2" xfId="9492"/>
    <cellStyle name="Normal 110 2 6" xfId="9493"/>
    <cellStyle name="Normal 110 2 6 2" xfId="9494"/>
    <cellStyle name="Normal 110 2 7" xfId="9495"/>
    <cellStyle name="Normal 110 2 7 2" xfId="9496"/>
    <cellStyle name="Normal 110 2 8" xfId="9497"/>
    <cellStyle name="Normal 110 2 9" xfId="9498"/>
    <cellStyle name="Normal 110 3" xfId="9499"/>
    <cellStyle name="Normal 110 3 2" xfId="9500"/>
    <cellStyle name="Normal 110 3 2 2" xfId="9501"/>
    <cellStyle name="Normal 110 3 2 3" xfId="9502"/>
    <cellStyle name="Normal 110 3 2 4" xfId="9503"/>
    <cellStyle name="Normal 110 3 3" xfId="9504"/>
    <cellStyle name="Normal 110 3 3 2" xfId="9505"/>
    <cellStyle name="Normal 110 3 4" xfId="9506"/>
    <cellStyle name="Normal 110 4" xfId="9507"/>
    <cellStyle name="Normal 110 4 2" xfId="9508"/>
    <cellStyle name="Normal 110 4 3" xfId="9509"/>
    <cellStyle name="Normal 110 4 4" xfId="9510"/>
    <cellStyle name="Normal 110 5" xfId="9511"/>
    <cellStyle name="Normal 110 5 2" xfId="9512"/>
    <cellStyle name="Normal 110 5 3" xfId="9513"/>
    <cellStyle name="Normal 110 6" xfId="9514"/>
    <cellStyle name="Normal 110 6 2" xfId="9515"/>
    <cellStyle name="Normal 110 7" xfId="9516"/>
    <cellStyle name="Normal 110 7 2" xfId="9517"/>
    <cellStyle name="Normal 110 8" xfId="9518"/>
    <cellStyle name="Normal 110 8 2" xfId="9519"/>
    <cellStyle name="Normal 110 9" xfId="9520"/>
    <cellStyle name="Normal 111" xfId="9521"/>
    <cellStyle name="Normal 111 10" xfId="9522"/>
    <cellStyle name="Normal 111 2" xfId="9523"/>
    <cellStyle name="Normal 111 2 2" xfId="9524"/>
    <cellStyle name="Normal 111 2 2 2" xfId="9525"/>
    <cellStyle name="Normal 111 2 2 2 2" xfId="9526"/>
    <cellStyle name="Normal 111 2 2 2 3" xfId="9527"/>
    <cellStyle name="Normal 111 2 2 2 4" xfId="9528"/>
    <cellStyle name="Normal 111 2 2 3" xfId="9529"/>
    <cellStyle name="Normal 111 2 2 3 2" xfId="9530"/>
    <cellStyle name="Normal 111 2 2 4" xfId="9531"/>
    <cellStyle name="Normal 111 2 3" xfId="9532"/>
    <cellStyle name="Normal 111 2 3 2" xfId="9533"/>
    <cellStyle name="Normal 111 2 3 3" xfId="9534"/>
    <cellStyle name="Normal 111 2 3 4" xfId="9535"/>
    <cellStyle name="Normal 111 2 4" xfId="9536"/>
    <cellStyle name="Normal 111 2 4 2" xfId="9537"/>
    <cellStyle name="Normal 111 2 4 3" xfId="9538"/>
    <cellStyle name="Normal 111 2 5" xfId="9539"/>
    <cellStyle name="Normal 111 2 5 2" xfId="9540"/>
    <cellStyle name="Normal 111 2 6" xfId="9541"/>
    <cellStyle name="Normal 111 2 6 2" xfId="9542"/>
    <cellStyle name="Normal 111 2 7" xfId="9543"/>
    <cellStyle name="Normal 111 2 7 2" xfId="9544"/>
    <cellStyle name="Normal 111 2 8" xfId="9545"/>
    <cellStyle name="Normal 111 2 9" xfId="9546"/>
    <cellStyle name="Normal 111 3" xfId="9547"/>
    <cellStyle name="Normal 111 3 2" xfId="9548"/>
    <cellStyle name="Normal 111 3 2 2" xfId="9549"/>
    <cellStyle name="Normal 111 3 2 3" xfId="9550"/>
    <cellStyle name="Normal 111 3 2 4" xfId="9551"/>
    <cellStyle name="Normal 111 3 3" xfId="9552"/>
    <cellStyle name="Normal 111 3 3 2" xfId="9553"/>
    <cellStyle name="Normal 111 3 4" xfId="9554"/>
    <cellStyle name="Normal 111 4" xfId="9555"/>
    <cellStyle name="Normal 111 4 2" xfId="9556"/>
    <cellStyle name="Normal 111 4 3" xfId="9557"/>
    <cellStyle name="Normal 111 4 4" xfId="9558"/>
    <cellStyle name="Normal 111 5" xfId="9559"/>
    <cellStyle name="Normal 111 5 2" xfId="9560"/>
    <cellStyle name="Normal 111 5 3" xfId="9561"/>
    <cellStyle name="Normal 111 6" xfId="9562"/>
    <cellStyle name="Normal 111 6 2" xfId="9563"/>
    <cellStyle name="Normal 111 7" xfId="9564"/>
    <cellStyle name="Normal 111 7 2" xfId="9565"/>
    <cellStyle name="Normal 111 8" xfId="9566"/>
    <cellStyle name="Normal 111 8 2" xfId="9567"/>
    <cellStyle name="Normal 111 9" xfId="9568"/>
    <cellStyle name="Normal 112" xfId="9569"/>
    <cellStyle name="Normal 112 10" xfId="9570"/>
    <cellStyle name="Normal 112 2" xfId="9571"/>
    <cellStyle name="Normal 112 2 2" xfId="9572"/>
    <cellStyle name="Normal 112 2 2 2" xfId="9573"/>
    <cellStyle name="Normal 112 2 2 2 2" xfId="9574"/>
    <cellStyle name="Normal 112 2 2 2 3" xfId="9575"/>
    <cellStyle name="Normal 112 2 2 2 4" xfId="9576"/>
    <cellStyle name="Normal 112 2 2 3" xfId="9577"/>
    <cellStyle name="Normal 112 2 2 3 2" xfId="9578"/>
    <cellStyle name="Normal 112 2 2 4" xfId="9579"/>
    <cellStyle name="Normal 112 2 3" xfId="9580"/>
    <cellStyle name="Normal 112 2 3 2" xfId="9581"/>
    <cellStyle name="Normal 112 2 3 3" xfId="9582"/>
    <cellStyle name="Normal 112 2 3 4" xfId="9583"/>
    <cellStyle name="Normal 112 2 4" xfId="9584"/>
    <cellStyle name="Normal 112 2 4 2" xfId="9585"/>
    <cellStyle name="Normal 112 2 4 3" xfId="9586"/>
    <cellStyle name="Normal 112 2 5" xfId="9587"/>
    <cellStyle name="Normal 112 2 5 2" xfId="9588"/>
    <cellStyle name="Normal 112 2 6" xfId="9589"/>
    <cellStyle name="Normal 112 2 6 2" xfId="9590"/>
    <cellStyle name="Normal 112 2 7" xfId="9591"/>
    <cellStyle name="Normal 112 2 7 2" xfId="9592"/>
    <cellStyle name="Normal 112 2 8" xfId="9593"/>
    <cellStyle name="Normal 112 2 9" xfId="9594"/>
    <cellStyle name="Normal 112 3" xfId="9595"/>
    <cellStyle name="Normal 112 3 2" xfId="9596"/>
    <cellStyle name="Normal 112 3 2 2" xfId="9597"/>
    <cellStyle name="Normal 112 3 2 3" xfId="9598"/>
    <cellStyle name="Normal 112 3 2 4" xfId="9599"/>
    <cellStyle name="Normal 112 3 3" xfId="9600"/>
    <cellStyle name="Normal 112 3 3 2" xfId="9601"/>
    <cellStyle name="Normal 112 3 4" xfId="9602"/>
    <cellStyle name="Normal 112 4" xfId="9603"/>
    <cellStyle name="Normal 112 4 2" xfId="9604"/>
    <cellStyle name="Normal 112 4 3" xfId="9605"/>
    <cellStyle name="Normal 112 4 4" xfId="9606"/>
    <cellStyle name="Normal 112 5" xfId="9607"/>
    <cellStyle name="Normal 112 5 2" xfId="9608"/>
    <cellStyle name="Normal 112 5 3" xfId="9609"/>
    <cellStyle name="Normal 112 6" xfId="9610"/>
    <cellStyle name="Normal 112 6 2" xfId="9611"/>
    <cellStyle name="Normal 112 7" xfId="9612"/>
    <cellStyle name="Normal 112 7 2" xfId="9613"/>
    <cellStyle name="Normal 112 8" xfId="9614"/>
    <cellStyle name="Normal 112 8 2" xfId="9615"/>
    <cellStyle name="Normal 112 9" xfId="9616"/>
    <cellStyle name="Normal 113" xfId="9617"/>
    <cellStyle name="Normal 113 10" xfId="9618"/>
    <cellStyle name="Normal 113 2" xfId="9619"/>
    <cellStyle name="Normal 113 2 2" xfId="9620"/>
    <cellStyle name="Normal 113 2 2 2" xfId="9621"/>
    <cellStyle name="Normal 113 2 2 2 2" xfId="9622"/>
    <cellStyle name="Normal 113 2 2 2 3" xfId="9623"/>
    <cellStyle name="Normal 113 2 2 2 4" xfId="9624"/>
    <cellStyle name="Normal 113 2 2 3" xfId="9625"/>
    <cellStyle name="Normal 113 2 2 3 2" xfId="9626"/>
    <cellStyle name="Normal 113 2 2 4" xfId="9627"/>
    <cellStyle name="Normal 113 2 3" xfId="9628"/>
    <cellStyle name="Normal 113 2 3 2" xfId="9629"/>
    <cellStyle name="Normal 113 2 3 3" xfId="9630"/>
    <cellStyle name="Normal 113 2 3 4" xfId="9631"/>
    <cellStyle name="Normal 113 2 4" xfId="9632"/>
    <cellStyle name="Normal 113 2 4 2" xfId="9633"/>
    <cellStyle name="Normal 113 2 4 3" xfId="9634"/>
    <cellStyle name="Normal 113 2 5" xfId="9635"/>
    <cellStyle name="Normal 113 2 5 2" xfId="9636"/>
    <cellStyle name="Normal 113 2 6" xfId="9637"/>
    <cellStyle name="Normal 113 2 6 2" xfId="9638"/>
    <cellStyle name="Normal 113 2 7" xfId="9639"/>
    <cellStyle name="Normal 113 2 7 2" xfId="9640"/>
    <cellStyle name="Normal 113 2 8" xfId="9641"/>
    <cellStyle name="Normal 113 2 9" xfId="9642"/>
    <cellStyle name="Normal 113 3" xfId="9643"/>
    <cellStyle name="Normal 113 3 2" xfId="9644"/>
    <cellStyle name="Normal 113 3 2 2" xfId="9645"/>
    <cellStyle name="Normal 113 3 2 3" xfId="9646"/>
    <cellStyle name="Normal 113 3 2 4" xfId="9647"/>
    <cellStyle name="Normal 113 3 3" xfId="9648"/>
    <cellStyle name="Normal 113 3 3 2" xfId="9649"/>
    <cellStyle name="Normal 113 3 4" xfId="9650"/>
    <cellStyle name="Normal 113 4" xfId="9651"/>
    <cellStyle name="Normal 113 4 2" xfId="9652"/>
    <cellStyle name="Normal 113 4 3" xfId="9653"/>
    <cellStyle name="Normal 113 4 4" xfId="9654"/>
    <cellStyle name="Normal 113 5" xfId="9655"/>
    <cellStyle name="Normal 113 5 2" xfId="9656"/>
    <cellStyle name="Normal 113 5 3" xfId="9657"/>
    <cellStyle name="Normal 113 6" xfId="9658"/>
    <cellStyle name="Normal 113 6 2" xfId="9659"/>
    <cellStyle name="Normal 113 7" xfId="9660"/>
    <cellStyle name="Normal 113 7 2" xfId="9661"/>
    <cellStyle name="Normal 113 8" xfId="9662"/>
    <cellStyle name="Normal 113 8 2" xfId="9663"/>
    <cellStyle name="Normal 113 9" xfId="9664"/>
    <cellStyle name="Normal 114" xfId="9665"/>
    <cellStyle name="Normal 114 10" xfId="9666"/>
    <cellStyle name="Normal 114 2" xfId="9667"/>
    <cellStyle name="Normal 114 2 2" xfId="9668"/>
    <cellStyle name="Normal 114 2 2 2" xfId="9669"/>
    <cellStyle name="Normal 114 2 2 2 2" xfId="9670"/>
    <cellStyle name="Normal 114 2 2 2 3" xfId="9671"/>
    <cellStyle name="Normal 114 2 2 2 4" xfId="9672"/>
    <cellStyle name="Normal 114 2 2 3" xfId="9673"/>
    <cellStyle name="Normal 114 2 2 3 2" xfId="9674"/>
    <cellStyle name="Normal 114 2 2 4" xfId="9675"/>
    <cellStyle name="Normal 114 2 3" xfId="9676"/>
    <cellStyle name="Normal 114 2 3 2" xfId="9677"/>
    <cellStyle name="Normal 114 2 3 3" xfId="9678"/>
    <cellStyle name="Normal 114 2 3 4" xfId="9679"/>
    <cellStyle name="Normal 114 2 4" xfId="9680"/>
    <cellStyle name="Normal 114 2 4 2" xfId="9681"/>
    <cellStyle name="Normal 114 2 4 3" xfId="9682"/>
    <cellStyle name="Normal 114 2 5" xfId="9683"/>
    <cellStyle name="Normal 114 2 5 2" xfId="9684"/>
    <cellStyle name="Normal 114 2 6" xfId="9685"/>
    <cellStyle name="Normal 114 2 6 2" xfId="9686"/>
    <cellStyle name="Normal 114 2 7" xfId="9687"/>
    <cellStyle name="Normal 114 2 7 2" xfId="9688"/>
    <cellStyle name="Normal 114 2 8" xfId="9689"/>
    <cellStyle name="Normal 114 2 9" xfId="9690"/>
    <cellStyle name="Normal 114 3" xfId="9691"/>
    <cellStyle name="Normal 114 3 2" xfId="9692"/>
    <cellStyle name="Normal 114 3 2 2" xfId="9693"/>
    <cellStyle name="Normal 114 3 2 3" xfId="9694"/>
    <cellStyle name="Normal 114 3 2 4" xfId="9695"/>
    <cellStyle name="Normal 114 3 3" xfId="9696"/>
    <cellStyle name="Normal 114 3 3 2" xfId="9697"/>
    <cellStyle name="Normal 114 3 4" xfId="9698"/>
    <cellStyle name="Normal 114 4" xfId="9699"/>
    <cellStyle name="Normal 114 4 2" xfId="9700"/>
    <cellStyle name="Normal 114 4 3" xfId="9701"/>
    <cellStyle name="Normal 114 4 4" xfId="9702"/>
    <cellStyle name="Normal 114 5" xfId="9703"/>
    <cellStyle name="Normal 114 5 2" xfId="9704"/>
    <cellStyle name="Normal 114 5 3" xfId="9705"/>
    <cellStyle name="Normal 114 6" xfId="9706"/>
    <cellStyle name="Normal 114 6 2" xfId="9707"/>
    <cellStyle name="Normal 114 7" xfId="9708"/>
    <cellStyle name="Normal 114 7 2" xfId="9709"/>
    <cellStyle name="Normal 114 8" xfId="9710"/>
    <cellStyle name="Normal 114 8 2" xfId="9711"/>
    <cellStyle name="Normal 114 9" xfId="9712"/>
    <cellStyle name="Normal 115" xfId="9713"/>
    <cellStyle name="Normal 115 10" xfId="9714"/>
    <cellStyle name="Normal 115 2" xfId="9715"/>
    <cellStyle name="Normal 115 2 2" xfId="9716"/>
    <cellStyle name="Normal 115 2 2 2" xfId="9717"/>
    <cellStyle name="Normal 115 2 2 2 2" xfId="9718"/>
    <cellStyle name="Normal 115 2 2 2 3" xfId="9719"/>
    <cellStyle name="Normal 115 2 2 2 4" xfId="9720"/>
    <cellStyle name="Normal 115 2 2 3" xfId="9721"/>
    <cellStyle name="Normal 115 2 2 3 2" xfId="9722"/>
    <cellStyle name="Normal 115 2 2 4" xfId="9723"/>
    <cellStyle name="Normal 115 2 3" xfId="9724"/>
    <cellStyle name="Normal 115 2 3 2" xfId="9725"/>
    <cellStyle name="Normal 115 2 3 3" xfId="9726"/>
    <cellStyle name="Normal 115 2 3 4" xfId="9727"/>
    <cellStyle name="Normal 115 2 4" xfId="9728"/>
    <cellStyle name="Normal 115 2 4 2" xfId="9729"/>
    <cellStyle name="Normal 115 2 4 3" xfId="9730"/>
    <cellStyle name="Normal 115 2 5" xfId="9731"/>
    <cellStyle name="Normal 115 2 5 2" xfId="9732"/>
    <cellStyle name="Normal 115 2 6" xfId="9733"/>
    <cellStyle name="Normal 115 2 6 2" xfId="9734"/>
    <cellStyle name="Normal 115 2 7" xfId="9735"/>
    <cellStyle name="Normal 115 2 7 2" xfId="9736"/>
    <cellStyle name="Normal 115 2 8" xfId="9737"/>
    <cellStyle name="Normal 115 2 9" xfId="9738"/>
    <cellStyle name="Normal 115 3" xfId="9739"/>
    <cellStyle name="Normal 115 3 2" xfId="9740"/>
    <cellStyle name="Normal 115 3 2 2" xfId="9741"/>
    <cellStyle name="Normal 115 3 2 3" xfId="9742"/>
    <cellStyle name="Normal 115 3 2 4" xfId="9743"/>
    <cellStyle name="Normal 115 3 3" xfId="9744"/>
    <cellStyle name="Normal 115 3 3 2" xfId="9745"/>
    <cellStyle name="Normal 115 3 4" xfId="9746"/>
    <cellStyle name="Normal 115 4" xfId="9747"/>
    <cellStyle name="Normal 115 4 2" xfId="9748"/>
    <cellStyle name="Normal 115 4 3" xfId="9749"/>
    <cellStyle name="Normal 115 4 4" xfId="9750"/>
    <cellStyle name="Normal 115 5" xfId="9751"/>
    <cellStyle name="Normal 115 5 2" xfId="9752"/>
    <cellStyle name="Normal 115 5 3" xfId="9753"/>
    <cellStyle name="Normal 115 6" xfId="9754"/>
    <cellStyle name="Normal 115 6 2" xfId="9755"/>
    <cellStyle name="Normal 115 7" xfId="9756"/>
    <cellStyle name="Normal 115 7 2" xfId="9757"/>
    <cellStyle name="Normal 115 8" xfId="9758"/>
    <cellStyle name="Normal 115 8 2" xfId="9759"/>
    <cellStyle name="Normal 115 9" xfId="9760"/>
    <cellStyle name="Normal 116" xfId="9761"/>
    <cellStyle name="Normal 116 10" xfId="9762"/>
    <cellStyle name="Normal 116 2" xfId="9763"/>
    <cellStyle name="Normal 116 2 2" xfId="9764"/>
    <cellStyle name="Normal 116 2 2 2" xfId="9765"/>
    <cellStyle name="Normal 116 2 2 2 2" xfId="9766"/>
    <cellStyle name="Normal 116 2 2 2 3" xfId="9767"/>
    <cellStyle name="Normal 116 2 2 2 4" xfId="9768"/>
    <cellStyle name="Normal 116 2 2 3" xfId="9769"/>
    <cellStyle name="Normal 116 2 2 3 2" xfId="9770"/>
    <cellStyle name="Normal 116 2 2 4" xfId="9771"/>
    <cellStyle name="Normal 116 2 3" xfId="9772"/>
    <cellStyle name="Normal 116 2 3 2" xfId="9773"/>
    <cellStyle name="Normal 116 2 3 3" xfId="9774"/>
    <cellStyle name="Normal 116 2 3 4" xfId="9775"/>
    <cellStyle name="Normal 116 2 4" xfId="9776"/>
    <cellStyle name="Normal 116 2 4 2" xfId="9777"/>
    <cellStyle name="Normal 116 2 4 3" xfId="9778"/>
    <cellStyle name="Normal 116 2 5" xfId="9779"/>
    <cellStyle name="Normal 116 2 5 2" xfId="9780"/>
    <cellStyle name="Normal 116 2 6" xfId="9781"/>
    <cellStyle name="Normal 116 2 6 2" xfId="9782"/>
    <cellStyle name="Normal 116 2 7" xfId="9783"/>
    <cellStyle name="Normal 116 2 7 2" xfId="9784"/>
    <cellStyle name="Normal 116 2 8" xfId="9785"/>
    <cellStyle name="Normal 116 2 9" xfId="9786"/>
    <cellStyle name="Normal 116 3" xfId="9787"/>
    <cellStyle name="Normal 116 3 2" xfId="9788"/>
    <cellStyle name="Normal 116 3 2 2" xfId="9789"/>
    <cellStyle name="Normal 116 3 2 3" xfId="9790"/>
    <cellStyle name="Normal 116 3 2 4" xfId="9791"/>
    <cellStyle name="Normal 116 3 3" xfId="9792"/>
    <cellStyle name="Normal 116 3 3 2" xfId="9793"/>
    <cellStyle name="Normal 116 3 4" xfId="9794"/>
    <cellStyle name="Normal 116 4" xfId="9795"/>
    <cellStyle name="Normal 116 4 2" xfId="9796"/>
    <cellStyle name="Normal 116 4 3" xfId="9797"/>
    <cellStyle name="Normal 116 4 4" xfId="9798"/>
    <cellStyle name="Normal 116 5" xfId="9799"/>
    <cellStyle name="Normal 116 5 2" xfId="9800"/>
    <cellStyle name="Normal 116 5 3" xfId="9801"/>
    <cellStyle name="Normal 116 6" xfId="9802"/>
    <cellStyle name="Normal 116 6 2" xfId="9803"/>
    <cellStyle name="Normal 116 7" xfId="9804"/>
    <cellStyle name="Normal 116 7 2" xfId="9805"/>
    <cellStyle name="Normal 116 8" xfId="9806"/>
    <cellStyle name="Normal 116 8 2" xfId="9807"/>
    <cellStyle name="Normal 116 9" xfId="9808"/>
    <cellStyle name="Normal 117" xfId="9809"/>
    <cellStyle name="Normal 117 10" xfId="9810"/>
    <cellStyle name="Normal 117 2" xfId="9811"/>
    <cellStyle name="Normal 117 2 2" xfId="9812"/>
    <cellStyle name="Normal 117 2 2 2" xfId="9813"/>
    <cellStyle name="Normal 117 2 2 2 2" xfId="9814"/>
    <cellStyle name="Normal 117 2 2 2 3" xfId="9815"/>
    <cellStyle name="Normal 117 2 2 2 4" xfId="9816"/>
    <cellStyle name="Normal 117 2 2 3" xfId="9817"/>
    <cellStyle name="Normal 117 2 2 3 2" xfId="9818"/>
    <cellStyle name="Normal 117 2 2 4" xfId="9819"/>
    <cellStyle name="Normal 117 2 3" xfId="9820"/>
    <cellStyle name="Normal 117 2 3 2" xfId="9821"/>
    <cellStyle name="Normal 117 2 3 3" xfId="9822"/>
    <cellStyle name="Normal 117 2 3 4" xfId="9823"/>
    <cellStyle name="Normal 117 2 4" xfId="9824"/>
    <cellStyle name="Normal 117 2 4 2" xfId="9825"/>
    <cellStyle name="Normal 117 2 4 3" xfId="9826"/>
    <cellStyle name="Normal 117 2 5" xfId="9827"/>
    <cellStyle name="Normal 117 2 5 2" xfId="9828"/>
    <cellStyle name="Normal 117 2 6" xfId="9829"/>
    <cellStyle name="Normal 117 2 6 2" xfId="9830"/>
    <cellStyle name="Normal 117 2 7" xfId="9831"/>
    <cellStyle name="Normal 117 2 7 2" xfId="9832"/>
    <cellStyle name="Normal 117 2 8" xfId="9833"/>
    <cellStyle name="Normal 117 2 9" xfId="9834"/>
    <cellStyle name="Normal 117 3" xfId="9835"/>
    <cellStyle name="Normal 117 3 2" xfId="9836"/>
    <cellStyle name="Normal 117 3 2 2" xfId="9837"/>
    <cellStyle name="Normal 117 3 2 3" xfId="9838"/>
    <cellStyle name="Normal 117 3 2 4" xfId="9839"/>
    <cellStyle name="Normal 117 3 3" xfId="9840"/>
    <cellStyle name="Normal 117 3 3 2" xfId="9841"/>
    <cellStyle name="Normal 117 3 4" xfId="9842"/>
    <cellStyle name="Normal 117 4" xfId="9843"/>
    <cellStyle name="Normal 117 4 2" xfId="9844"/>
    <cellStyle name="Normal 117 4 3" xfId="9845"/>
    <cellStyle name="Normal 117 4 4" xfId="9846"/>
    <cellStyle name="Normal 117 5" xfId="9847"/>
    <cellStyle name="Normal 117 5 2" xfId="9848"/>
    <cellStyle name="Normal 117 5 3" xfId="9849"/>
    <cellStyle name="Normal 117 6" xfId="9850"/>
    <cellStyle name="Normal 117 6 2" xfId="9851"/>
    <cellStyle name="Normal 117 7" xfId="9852"/>
    <cellStyle name="Normal 117 7 2" xfId="9853"/>
    <cellStyle name="Normal 117 8" xfId="9854"/>
    <cellStyle name="Normal 117 8 2" xfId="9855"/>
    <cellStyle name="Normal 117 9" xfId="9856"/>
    <cellStyle name="Normal 118" xfId="9857"/>
    <cellStyle name="Normal 118 10" xfId="9858"/>
    <cellStyle name="Normal 118 2" xfId="9859"/>
    <cellStyle name="Normal 118 2 2" xfId="9860"/>
    <cellStyle name="Normal 118 2 2 2" xfId="9861"/>
    <cellStyle name="Normal 118 2 2 2 2" xfId="9862"/>
    <cellStyle name="Normal 118 2 2 2 3" xfId="9863"/>
    <cellStyle name="Normal 118 2 2 2 4" xfId="9864"/>
    <cellStyle name="Normal 118 2 2 3" xfId="9865"/>
    <cellStyle name="Normal 118 2 2 3 2" xfId="9866"/>
    <cellStyle name="Normal 118 2 2 4" xfId="9867"/>
    <cellStyle name="Normal 118 2 3" xfId="9868"/>
    <cellStyle name="Normal 118 2 3 2" xfId="9869"/>
    <cellStyle name="Normal 118 2 3 3" xfId="9870"/>
    <cellStyle name="Normal 118 2 3 4" xfId="9871"/>
    <cellStyle name="Normal 118 2 4" xfId="9872"/>
    <cellStyle name="Normal 118 2 4 2" xfId="9873"/>
    <cellStyle name="Normal 118 2 4 3" xfId="9874"/>
    <cellStyle name="Normal 118 2 5" xfId="9875"/>
    <cellStyle name="Normal 118 2 5 2" xfId="9876"/>
    <cellStyle name="Normal 118 2 6" xfId="9877"/>
    <cellStyle name="Normal 118 2 6 2" xfId="9878"/>
    <cellStyle name="Normal 118 2 7" xfId="9879"/>
    <cellStyle name="Normal 118 2 7 2" xfId="9880"/>
    <cellStyle name="Normal 118 2 8" xfId="9881"/>
    <cellStyle name="Normal 118 2 9" xfId="9882"/>
    <cellStyle name="Normal 118 3" xfId="9883"/>
    <cellStyle name="Normal 118 3 2" xfId="9884"/>
    <cellStyle name="Normal 118 3 2 2" xfId="9885"/>
    <cellStyle name="Normal 118 3 2 3" xfId="9886"/>
    <cellStyle name="Normal 118 3 2 4" xfId="9887"/>
    <cellStyle name="Normal 118 3 3" xfId="9888"/>
    <cellStyle name="Normal 118 3 3 2" xfId="9889"/>
    <cellStyle name="Normal 118 3 4" xfId="9890"/>
    <cellStyle name="Normal 118 4" xfId="9891"/>
    <cellStyle name="Normal 118 4 2" xfId="9892"/>
    <cellStyle name="Normal 118 4 3" xfId="9893"/>
    <cellStyle name="Normal 118 4 4" xfId="9894"/>
    <cellStyle name="Normal 118 5" xfId="9895"/>
    <cellStyle name="Normal 118 5 2" xfId="9896"/>
    <cellStyle name="Normal 118 5 3" xfId="9897"/>
    <cellStyle name="Normal 118 6" xfId="9898"/>
    <cellStyle name="Normal 118 6 2" xfId="9899"/>
    <cellStyle name="Normal 118 7" xfId="9900"/>
    <cellStyle name="Normal 118 7 2" xfId="9901"/>
    <cellStyle name="Normal 118 8" xfId="9902"/>
    <cellStyle name="Normal 118 8 2" xfId="9903"/>
    <cellStyle name="Normal 118 9" xfId="9904"/>
    <cellStyle name="Normal 119" xfId="9905"/>
    <cellStyle name="Normal 119 10" xfId="9906"/>
    <cellStyle name="Normal 119 2" xfId="9907"/>
    <cellStyle name="Normal 119 2 2" xfId="9908"/>
    <cellStyle name="Normal 119 2 2 2" xfId="9909"/>
    <cellStyle name="Normal 119 2 2 2 2" xfId="9910"/>
    <cellStyle name="Normal 119 2 2 2 3" xfId="9911"/>
    <cellStyle name="Normal 119 2 2 2 4" xfId="9912"/>
    <cellStyle name="Normal 119 2 2 3" xfId="9913"/>
    <cellStyle name="Normal 119 2 2 3 2" xfId="9914"/>
    <cellStyle name="Normal 119 2 2 4" xfId="9915"/>
    <cellStyle name="Normal 119 2 3" xfId="9916"/>
    <cellStyle name="Normal 119 2 3 2" xfId="9917"/>
    <cellStyle name="Normal 119 2 3 3" xfId="9918"/>
    <cellStyle name="Normal 119 2 3 4" xfId="9919"/>
    <cellStyle name="Normal 119 2 4" xfId="9920"/>
    <cellStyle name="Normal 119 2 4 2" xfId="9921"/>
    <cellStyle name="Normal 119 2 4 3" xfId="9922"/>
    <cellStyle name="Normal 119 2 5" xfId="9923"/>
    <cellStyle name="Normal 119 2 5 2" xfId="9924"/>
    <cellStyle name="Normal 119 2 6" xfId="9925"/>
    <cellStyle name="Normal 119 2 6 2" xfId="9926"/>
    <cellStyle name="Normal 119 2 7" xfId="9927"/>
    <cellStyle name="Normal 119 2 7 2" xfId="9928"/>
    <cellStyle name="Normal 119 2 8" xfId="9929"/>
    <cellStyle name="Normal 119 2 9" xfId="9930"/>
    <cellStyle name="Normal 119 3" xfId="9931"/>
    <cellStyle name="Normal 119 3 2" xfId="9932"/>
    <cellStyle name="Normal 119 3 2 2" xfId="9933"/>
    <cellStyle name="Normal 119 3 2 3" xfId="9934"/>
    <cellStyle name="Normal 119 3 2 4" xfId="9935"/>
    <cellStyle name="Normal 119 3 3" xfId="9936"/>
    <cellStyle name="Normal 119 3 3 2" xfId="9937"/>
    <cellStyle name="Normal 119 3 4" xfId="9938"/>
    <cellStyle name="Normal 119 4" xfId="9939"/>
    <cellStyle name="Normal 119 4 2" xfId="9940"/>
    <cellStyle name="Normal 119 4 3" xfId="9941"/>
    <cellStyle name="Normal 119 4 4" xfId="9942"/>
    <cellStyle name="Normal 119 5" xfId="9943"/>
    <cellStyle name="Normal 119 5 2" xfId="9944"/>
    <cellStyle name="Normal 119 5 3" xfId="9945"/>
    <cellStyle name="Normal 119 6" xfId="9946"/>
    <cellStyle name="Normal 119 6 2" xfId="9947"/>
    <cellStyle name="Normal 119 7" xfId="9948"/>
    <cellStyle name="Normal 119 7 2" xfId="9949"/>
    <cellStyle name="Normal 119 8" xfId="9950"/>
    <cellStyle name="Normal 119 8 2" xfId="9951"/>
    <cellStyle name="Normal 119 9" xfId="9952"/>
    <cellStyle name="Normal 12" xfId="447"/>
    <cellStyle name="Normal 12 2" xfId="9953"/>
    <cellStyle name="Normal 12 2 10" xfId="9954"/>
    <cellStyle name="Normal 12 2 2" xfId="9955"/>
    <cellStyle name="Normal 12 2 3" xfId="9956"/>
    <cellStyle name="Normal 12 2 3 2" xfId="9957"/>
    <cellStyle name="Normal 12 2 3 2 2" xfId="9958"/>
    <cellStyle name="Normal 12 2 3 2 3" xfId="9959"/>
    <cellStyle name="Normal 12 2 3 2 4" xfId="9960"/>
    <cellStyle name="Normal 12 2 3 3" xfId="9961"/>
    <cellStyle name="Normal 12 2 3 3 2" xfId="9962"/>
    <cellStyle name="Normal 12 2 3 4" xfId="9963"/>
    <cellStyle name="Normal 12 2 4" xfId="9964"/>
    <cellStyle name="Normal 12 2 4 2" xfId="9965"/>
    <cellStyle name="Normal 12 2 4 3" xfId="9966"/>
    <cellStyle name="Normal 12 2 4 4" xfId="9967"/>
    <cellStyle name="Normal 12 2 5" xfId="9968"/>
    <cellStyle name="Normal 12 2 5 2" xfId="9969"/>
    <cellStyle name="Normal 12 2 5 3" xfId="9970"/>
    <cellStyle name="Normal 12 2 6" xfId="9971"/>
    <cellStyle name="Normal 12 2 6 2" xfId="9972"/>
    <cellStyle name="Normal 12 2 7" xfId="9973"/>
    <cellStyle name="Normal 12 2 7 2" xfId="9974"/>
    <cellStyle name="Normal 12 2 8" xfId="9975"/>
    <cellStyle name="Normal 12 2 8 2" xfId="9976"/>
    <cellStyle name="Normal 12 2 9" xfId="9977"/>
    <cellStyle name="Normal 12 3" xfId="9978"/>
    <cellStyle name="Normal 12 3 2" xfId="9979"/>
    <cellStyle name="Normal 12 3 2 2" xfId="9980"/>
    <cellStyle name="Normal 12 3 2 3" xfId="9981"/>
    <cellStyle name="Normal 12 3 2 4" xfId="9982"/>
    <cellStyle name="Normal 12 3 3" xfId="9983"/>
    <cellStyle name="Normal 12 3 3 2" xfId="9984"/>
    <cellStyle name="Normal 12 3 3 3" xfId="9985"/>
    <cellStyle name="Normal 12 3 4" xfId="9986"/>
    <cellStyle name="Normal 12 3 4 2" xfId="9987"/>
    <cellStyle name="Normal 12 3 5" xfId="9988"/>
    <cellStyle name="Normal 12 3 5 2" xfId="9989"/>
    <cellStyle name="Normal 12 3 6" xfId="9990"/>
    <cellStyle name="Normal 12 3 6 2" xfId="9991"/>
    <cellStyle name="Normal 12 3 7" xfId="9992"/>
    <cellStyle name="Normal 12 3 7 2" xfId="9993"/>
    <cellStyle name="Normal 12 3 8" xfId="9994"/>
    <cellStyle name="Normal 12 3 9" xfId="9995"/>
    <cellStyle name="Normal 12 4" xfId="9996"/>
    <cellStyle name="Normal 12 5" xfId="9997"/>
    <cellStyle name="Normal 12 6" xfId="9998"/>
    <cellStyle name="Normal 12 6 2" xfId="9999"/>
    <cellStyle name="Normal 12 6 2 2" xfId="10000"/>
    <cellStyle name="Normal 12 6 2 3" xfId="10001"/>
    <cellStyle name="Normal 12 6 3" xfId="10002"/>
    <cellStyle name="Normal 12 6 3 2" xfId="10003"/>
    <cellStyle name="Normal 12 6 4" xfId="10004"/>
    <cellStyle name="Normal 12 7" xfId="10005"/>
    <cellStyle name="Normal 120" xfId="10006"/>
    <cellStyle name="Normal 120 10" xfId="10007"/>
    <cellStyle name="Normal 120 2" xfId="10008"/>
    <cellStyle name="Normal 120 2 2" xfId="10009"/>
    <cellStyle name="Normal 120 2 2 2" xfId="10010"/>
    <cellStyle name="Normal 120 2 2 2 2" xfId="10011"/>
    <cellStyle name="Normal 120 2 2 2 3" xfId="10012"/>
    <cellStyle name="Normal 120 2 2 2 4" xfId="10013"/>
    <cellStyle name="Normal 120 2 2 3" xfId="10014"/>
    <cellStyle name="Normal 120 2 2 3 2" xfId="10015"/>
    <cellStyle name="Normal 120 2 2 4" xfId="10016"/>
    <cellStyle name="Normal 120 2 3" xfId="10017"/>
    <cellStyle name="Normal 120 2 3 2" xfId="10018"/>
    <cellStyle name="Normal 120 2 3 3" xfId="10019"/>
    <cellStyle name="Normal 120 2 3 4" xfId="10020"/>
    <cellStyle name="Normal 120 2 4" xfId="10021"/>
    <cellStyle name="Normal 120 2 4 2" xfId="10022"/>
    <cellStyle name="Normal 120 2 4 3" xfId="10023"/>
    <cellStyle name="Normal 120 2 5" xfId="10024"/>
    <cellStyle name="Normal 120 2 5 2" xfId="10025"/>
    <cellStyle name="Normal 120 2 6" xfId="10026"/>
    <cellStyle name="Normal 120 2 6 2" xfId="10027"/>
    <cellStyle name="Normal 120 2 7" xfId="10028"/>
    <cellStyle name="Normal 120 2 7 2" xfId="10029"/>
    <cellStyle name="Normal 120 2 8" xfId="10030"/>
    <cellStyle name="Normal 120 2 9" xfId="10031"/>
    <cellStyle name="Normal 120 3" xfId="10032"/>
    <cellStyle name="Normal 120 3 2" xfId="10033"/>
    <cellStyle name="Normal 120 3 2 2" xfId="10034"/>
    <cellStyle name="Normal 120 3 2 3" xfId="10035"/>
    <cellStyle name="Normal 120 3 2 4" xfId="10036"/>
    <cellStyle name="Normal 120 3 3" xfId="10037"/>
    <cellStyle name="Normal 120 3 3 2" xfId="10038"/>
    <cellStyle name="Normal 120 3 4" xfId="10039"/>
    <cellStyle name="Normal 120 4" xfId="10040"/>
    <cellStyle name="Normal 120 4 2" xfId="10041"/>
    <cellStyle name="Normal 120 4 3" xfId="10042"/>
    <cellStyle name="Normal 120 4 4" xfId="10043"/>
    <cellStyle name="Normal 120 5" xfId="10044"/>
    <cellStyle name="Normal 120 5 2" xfId="10045"/>
    <cellStyle name="Normal 120 5 3" xfId="10046"/>
    <cellStyle name="Normal 120 6" xfId="10047"/>
    <cellStyle name="Normal 120 6 2" xfId="10048"/>
    <cellStyle name="Normal 120 7" xfId="10049"/>
    <cellStyle name="Normal 120 7 2" xfId="10050"/>
    <cellStyle name="Normal 120 8" xfId="10051"/>
    <cellStyle name="Normal 120 8 2" xfId="10052"/>
    <cellStyle name="Normal 120 9" xfId="10053"/>
    <cellStyle name="Normal 121" xfId="10054"/>
    <cellStyle name="Normal 121 10" xfId="10055"/>
    <cellStyle name="Normal 121 2" xfId="10056"/>
    <cellStyle name="Normal 121 2 2" xfId="10057"/>
    <cellStyle name="Normal 121 2 2 2" xfId="10058"/>
    <cellStyle name="Normal 121 2 2 2 2" xfId="10059"/>
    <cellStyle name="Normal 121 2 2 2 3" xfId="10060"/>
    <cellStyle name="Normal 121 2 2 2 4" xfId="10061"/>
    <cellStyle name="Normal 121 2 2 3" xfId="10062"/>
    <cellStyle name="Normal 121 2 2 3 2" xfId="10063"/>
    <cellStyle name="Normal 121 2 2 4" xfId="10064"/>
    <cellStyle name="Normal 121 2 3" xfId="10065"/>
    <cellStyle name="Normal 121 2 3 2" xfId="10066"/>
    <cellStyle name="Normal 121 2 3 3" xfId="10067"/>
    <cellStyle name="Normal 121 2 3 4" xfId="10068"/>
    <cellStyle name="Normal 121 2 4" xfId="10069"/>
    <cellStyle name="Normal 121 2 4 2" xfId="10070"/>
    <cellStyle name="Normal 121 2 4 3" xfId="10071"/>
    <cellStyle name="Normal 121 2 5" xfId="10072"/>
    <cellStyle name="Normal 121 2 5 2" xfId="10073"/>
    <cellStyle name="Normal 121 2 6" xfId="10074"/>
    <cellStyle name="Normal 121 2 6 2" xfId="10075"/>
    <cellStyle name="Normal 121 2 7" xfId="10076"/>
    <cellStyle name="Normal 121 2 7 2" xfId="10077"/>
    <cellStyle name="Normal 121 2 8" xfId="10078"/>
    <cellStyle name="Normal 121 2 9" xfId="10079"/>
    <cellStyle name="Normal 121 3" xfId="10080"/>
    <cellStyle name="Normal 121 3 2" xfId="10081"/>
    <cellStyle name="Normal 121 3 2 2" xfId="10082"/>
    <cellStyle name="Normal 121 3 2 3" xfId="10083"/>
    <cellStyle name="Normal 121 3 2 4" xfId="10084"/>
    <cellStyle name="Normal 121 3 3" xfId="10085"/>
    <cellStyle name="Normal 121 3 3 2" xfId="10086"/>
    <cellStyle name="Normal 121 3 4" xfId="10087"/>
    <cellStyle name="Normal 121 4" xfId="10088"/>
    <cellStyle name="Normal 121 4 2" xfId="10089"/>
    <cellStyle name="Normal 121 4 3" xfId="10090"/>
    <cellStyle name="Normal 121 4 4" xfId="10091"/>
    <cellStyle name="Normal 121 5" xfId="10092"/>
    <cellStyle name="Normal 121 5 2" xfId="10093"/>
    <cellStyle name="Normal 121 5 3" xfId="10094"/>
    <cellStyle name="Normal 121 6" xfId="10095"/>
    <cellStyle name="Normal 121 6 2" xfId="10096"/>
    <cellStyle name="Normal 121 7" xfId="10097"/>
    <cellStyle name="Normal 121 7 2" xfId="10098"/>
    <cellStyle name="Normal 121 8" xfId="10099"/>
    <cellStyle name="Normal 121 8 2" xfId="10100"/>
    <cellStyle name="Normal 121 9" xfId="10101"/>
    <cellStyle name="Normal 122" xfId="10102"/>
    <cellStyle name="Normal 122 10" xfId="10103"/>
    <cellStyle name="Normal 122 2" xfId="10104"/>
    <cellStyle name="Normal 122 2 2" xfId="10105"/>
    <cellStyle name="Normal 122 2 2 2" xfId="10106"/>
    <cellStyle name="Normal 122 2 2 2 2" xfId="10107"/>
    <cellStyle name="Normal 122 2 2 2 3" xfId="10108"/>
    <cellStyle name="Normal 122 2 2 2 4" xfId="10109"/>
    <cellStyle name="Normal 122 2 2 3" xfId="10110"/>
    <cellStyle name="Normal 122 2 2 3 2" xfId="10111"/>
    <cellStyle name="Normal 122 2 2 4" xfId="10112"/>
    <cellStyle name="Normal 122 2 3" xfId="10113"/>
    <cellStyle name="Normal 122 2 3 2" xfId="10114"/>
    <cellStyle name="Normal 122 2 3 3" xfId="10115"/>
    <cellStyle name="Normal 122 2 3 4" xfId="10116"/>
    <cellStyle name="Normal 122 2 4" xfId="10117"/>
    <cellStyle name="Normal 122 2 4 2" xfId="10118"/>
    <cellStyle name="Normal 122 2 4 3" xfId="10119"/>
    <cellStyle name="Normal 122 2 5" xfId="10120"/>
    <cellStyle name="Normal 122 2 5 2" xfId="10121"/>
    <cellStyle name="Normal 122 2 6" xfId="10122"/>
    <cellStyle name="Normal 122 2 6 2" xfId="10123"/>
    <cellStyle name="Normal 122 2 7" xfId="10124"/>
    <cellStyle name="Normal 122 2 7 2" xfId="10125"/>
    <cellStyle name="Normal 122 2 8" xfId="10126"/>
    <cellStyle name="Normal 122 2 9" xfId="10127"/>
    <cellStyle name="Normal 122 3" xfId="10128"/>
    <cellStyle name="Normal 122 3 2" xfId="10129"/>
    <cellStyle name="Normal 122 3 2 2" xfId="10130"/>
    <cellStyle name="Normal 122 3 2 3" xfId="10131"/>
    <cellStyle name="Normal 122 3 2 4" xfId="10132"/>
    <cellStyle name="Normal 122 3 3" xfId="10133"/>
    <cellStyle name="Normal 122 3 3 2" xfId="10134"/>
    <cellStyle name="Normal 122 3 4" xfId="10135"/>
    <cellStyle name="Normal 122 4" xfId="10136"/>
    <cellStyle name="Normal 122 4 2" xfId="10137"/>
    <cellStyle name="Normal 122 4 3" xfId="10138"/>
    <cellStyle name="Normal 122 4 4" xfId="10139"/>
    <cellStyle name="Normal 122 5" xfId="10140"/>
    <cellStyle name="Normal 122 5 2" xfId="10141"/>
    <cellStyle name="Normal 122 5 3" xfId="10142"/>
    <cellStyle name="Normal 122 6" xfId="10143"/>
    <cellStyle name="Normal 122 6 2" xfId="10144"/>
    <cellStyle name="Normal 122 7" xfId="10145"/>
    <cellStyle name="Normal 122 7 2" xfId="10146"/>
    <cellStyle name="Normal 122 8" xfId="10147"/>
    <cellStyle name="Normal 122 8 2" xfId="10148"/>
    <cellStyle name="Normal 122 9" xfId="10149"/>
    <cellStyle name="Normal 123" xfId="10150"/>
    <cellStyle name="Normal 123 10" xfId="10151"/>
    <cellStyle name="Normal 123 2" xfId="10152"/>
    <cellStyle name="Normal 123 2 2" xfId="10153"/>
    <cellStyle name="Normal 123 2 2 2" xfId="10154"/>
    <cellStyle name="Normal 123 2 2 2 2" xfId="10155"/>
    <cellStyle name="Normal 123 2 2 2 3" xfId="10156"/>
    <cellStyle name="Normal 123 2 2 2 4" xfId="10157"/>
    <cellStyle name="Normal 123 2 2 3" xfId="10158"/>
    <cellStyle name="Normal 123 2 2 3 2" xfId="10159"/>
    <cellStyle name="Normal 123 2 2 4" xfId="10160"/>
    <cellStyle name="Normal 123 2 3" xfId="10161"/>
    <cellStyle name="Normal 123 2 3 2" xfId="10162"/>
    <cellStyle name="Normal 123 2 3 3" xfId="10163"/>
    <cellStyle name="Normal 123 2 3 4" xfId="10164"/>
    <cellStyle name="Normal 123 2 4" xfId="10165"/>
    <cellStyle name="Normal 123 2 4 2" xfId="10166"/>
    <cellStyle name="Normal 123 2 4 3" xfId="10167"/>
    <cellStyle name="Normal 123 2 5" xfId="10168"/>
    <cellStyle name="Normal 123 2 5 2" xfId="10169"/>
    <cellStyle name="Normal 123 2 6" xfId="10170"/>
    <cellStyle name="Normal 123 2 6 2" xfId="10171"/>
    <cellStyle name="Normal 123 2 7" xfId="10172"/>
    <cellStyle name="Normal 123 2 7 2" xfId="10173"/>
    <cellStyle name="Normal 123 2 8" xfId="10174"/>
    <cellStyle name="Normal 123 2 9" xfId="10175"/>
    <cellStyle name="Normal 123 3" xfId="10176"/>
    <cellStyle name="Normal 123 3 2" xfId="10177"/>
    <cellStyle name="Normal 123 3 2 2" xfId="10178"/>
    <cellStyle name="Normal 123 3 2 3" xfId="10179"/>
    <cellStyle name="Normal 123 3 2 4" xfId="10180"/>
    <cellStyle name="Normal 123 3 3" xfId="10181"/>
    <cellStyle name="Normal 123 3 3 2" xfId="10182"/>
    <cellStyle name="Normal 123 3 4" xfId="10183"/>
    <cellStyle name="Normal 123 4" xfId="10184"/>
    <cellStyle name="Normal 123 4 2" xfId="10185"/>
    <cellStyle name="Normal 123 4 3" xfId="10186"/>
    <cellStyle name="Normal 123 4 4" xfId="10187"/>
    <cellStyle name="Normal 123 5" xfId="10188"/>
    <cellStyle name="Normal 123 5 2" xfId="10189"/>
    <cellStyle name="Normal 123 5 3" xfId="10190"/>
    <cellStyle name="Normal 123 6" xfId="10191"/>
    <cellStyle name="Normal 123 6 2" xfId="10192"/>
    <cellStyle name="Normal 123 7" xfId="10193"/>
    <cellStyle name="Normal 123 7 2" xfId="10194"/>
    <cellStyle name="Normal 123 8" xfId="10195"/>
    <cellStyle name="Normal 123 8 2" xfId="10196"/>
    <cellStyle name="Normal 123 9" xfId="10197"/>
    <cellStyle name="Normal 124" xfId="10198"/>
    <cellStyle name="Normal 124 10" xfId="10199"/>
    <cellStyle name="Normal 124 2" xfId="10200"/>
    <cellStyle name="Normal 124 2 2" xfId="10201"/>
    <cellStyle name="Normal 124 2 2 2" xfId="10202"/>
    <cellStyle name="Normal 124 2 2 2 2" xfId="10203"/>
    <cellStyle name="Normal 124 2 2 2 3" xfId="10204"/>
    <cellStyle name="Normal 124 2 2 2 4" xfId="10205"/>
    <cellStyle name="Normal 124 2 2 3" xfId="10206"/>
    <cellStyle name="Normal 124 2 2 3 2" xfId="10207"/>
    <cellStyle name="Normal 124 2 2 4" xfId="10208"/>
    <cellStyle name="Normal 124 2 3" xfId="10209"/>
    <cellStyle name="Normal 124 2 3 2" xfId="10210"/>
    <cellStyle name="Normal 124 2 3 3" xfId="10211"/>
    <cellStyle name="Normal 124 2 3 4" xfId="10212"/>
    <cellStyle name="Normal 124 2 4" xfId="10213"/>
    <cellStyle name="Normal 124 2 4 2" xfId="10214"/>
    <cellStyle name="Normal 124 2 4 3" xfId="10215"/>
    <cellStyle name="Normal 124 2 5" xfId="10216"/>
    <cellStyle name="Normal 124 2 5 2" xfId="10217"/>
    <cellStyle name="Normal 124 2 6" xfId="10218"/>
    <cellStyle name="Normal 124 2 6 2" xfId="10219"/>
    <cellStyle name="Normal 124 2 7" xfId="10220"/>
    <cellStyle name="Normal 124 2 7 2" xfId="10221"/>
    <cellStyle name="Normal 124 2 8" xfId="10222"/>
    <cellStyle name="Normal 124 2 9" xfId="10223"/>
    <cellStyle name="Normal 124 3" xfId="10224"/>
    <cellStyle name="Normal 124 3 2" xfId="10225"/>
    <cellStyle name="Normal 124 3 2 2" xfId="10226"/>
    <cellStyle name="Normal 124 3 2 3" xfId="10227"/>
    <cellStyle name="Normal 124 3 2 4" xfId="10228"/>
    <cellStyle name="Normal 124 3 3" xfId="10229"/>
    <cellStyle name="Normal 124 3 3 2" xfId="10230"/>
    <cellStyle name="Normal 124 3 4" xfId="10231"/>
    <cellStyle name="Normal 124 4" xfId="10232"/>
    <cellStyle name="Normal 124 4 2" xfId="10233"/>
    <cellStyle name="Normal 124 4 3" xfId="10234"/>
    <cellStyle name="Normal 124 4 4" xfId="10235"/>
    <cellStyle name="Normal 124 5" xfId="10236"/>
    <cellStyle name="Normal 124 5 2" xfId="10237"/>
    <cellStyle name="Normal 124 5 3" xfId="10238"/>
    <cellStyle name="Normal 124 6" xfId="10239"/>
    <cellStyle name="Normal 124 6 2" xfId="10240"/>
    <cellStyle name="Normal 124 7" xfId="10241"/>
    <cellStyle name="Normal 124 7 2" xfId="10242"/>
    <cellStyle name="Normal 124 8" xfId="10243"/>
    <cellStyle name="Normal 124 8 2" xfId="10244"/>
    <cellStyle name="Normal 124 9" xfId="10245"/>
    <cellStyle name="Normal 125" xfId="10246"/>
    <cellStyle name="Normal 125 10" xfId="10247"/>
    <cellStyle name="Normal 125 2" xfId="10248"/>
    <cellStyle name="Normal 125 2 2" xfId="10249"/>
    <cellStyle name="Normal 125 2 2 2" xfId="10250"/>
    <cellStyle name="Normal 125 2 2 2 2" xfId="10251"/>
    <cellStyle name="Normal 125 2 2 2 3" xfId="10252"/>
    <cellStyle name="Normal 125 2 2 2 4" xfId="10253"/>
    <cellStyle name="Normal 125 2 2 3" xfId="10254"/>
    <cellStyle name="Normal 125 2 2 3 2" xfId="10255"/>
    <cellStyle name="Normal 125 2 2 4" xfId="10256"/>
    <cellStyle name="Normal 125 2 3" xfId="10257"/>
    <cellStyle name="Normal 125 2 3 2" xfId="10258"/>
    <cellStyle name="Normal 125 2 3 3" xfId="10259"/>
    <cellStyle name="Normal 125 2 3 4" xfId="10260"/>
    <cellStyle name="Normal 125 2 4" xfId="10261"/>
    <cellStyle name="Normal 125 2 4 2" xfId="10262"/>
    <cellStyle name="Normal 125 2 4 3" xfId="10263"/>
    <cellStyle name="Normal 125 2 5" xfId="10264"/>
    <cellStyle name="Normal 125 2 5 2" xfId="10265"/>
    <cellStyle name="Normal 125 2 6" xfId="10266"/>
    <cellStyle name="Normal 125 2 6 2" xfId="10267"/>
    <cellStyle name="Normal 125 2 7" xfId="10268"/>
    <cellStyle name="Normal 125 2 7 2" xfId="10269"/>
    <cellStyle name="Normal 125 2 8" xfId="10270"/>
    <cellStyle name="Normal 125 2 9" xfId="10271"/>
    <cellStyle name="Normal 125 3" xfId="10272"/>
    <cellStyle name="Normal 125 3 2" xfId="10273"/>
    <cellStyle name="Normal 125 3 2 2" xfId="10274"/>
    <cellStyle name="Normal 125 3 2 3" xfId="10275"/>
    <cellStyle name="Normal 125 3 2 4" xfId="10276"/>
    <cellStyle name="Normal 125 3 3" xfId="10277"/>
    <cellStyle name="Normal 125 3 3 2" xfId="10278"/>
    <cellStyle name="Normal 125 3 4" xfId="10279"/>
    <cellStyle name="Normal 125 4" xfId="10280"/>
    <cellStyle name="Normal 125 4 2" xfId="10281"/>
    <cellStyle name="Normal 125 4 3" xfId="10282"/>
    <cellStyle name="Normal 125 4 4" xfId="10283"/>
    <cellStyle name="Normal 125 5" xfId="10284"/>
    <cellStyle name="Normal 125 5 2" xfId="10285"/>
    <cellStyle name="Normal 125 5 3" xfId="10286"/>
    <cellStyle name="Normal 125 6" xfId="10287"/>
    <cellStyle name="Normal 125 6 2" xfId="10288"/>
    <cellStyle name="Normal 125 7" xfId="10289"/>
    <cellStyle name="Normal 125 7 2" xfId="10290"/>
    <cellStyle name="Normal 125 8" xfId="10291"/>
    <cellStyle name="Normal 125 8 2" xfId="10292"/>
    <cellStyle name="Normal 125 9" xfId="10293"/>
    <cellStyle name="Normal 126" xfId="10294"/>
    <cellStyle name="Normal 126 10" xfId="10295"/>
    <cellStyle name="Normal 126 2" xfId="10296"/>
    <cellStyle name="Normal 126 2 2" xfId="10297"/>
    <cellStyle name="Normal 126 2 2 2" xfId="10298"/>
    <cellStyle name="Normal 126 2 2 2 2" xfId="10299"/>
    <cellStyle name="Normal 126 2 2 2 3" xfId="10300"/>
    <cellStyle name="Normal 126 2 2 2 4" xfId="10301"/>
    <cellStyle name="Normal 126 2 2 3" xfId="10302"/>
    <cellStyle name="Normal 126 2 2 3 2" xfId="10303"/>
    <cellStyle name="Normal 126 2 2 4" xfId="10304"/>
    <cellStyle name="Normal 126 2 3" xfId="10305"/>
    <cellStyle name="Normal 126 2 3 2" xfId="10306"/>
    <cellStyle name="Normal 126 2 3 3" xfId="10307"/>
    <cellStyle name="Normal 126 2 3 4" xfId="10308"/>
    <cellStyle name="Normal 126 2 4" xfId="10309"/>
    <cellStyle name="Normal 126 2 4 2" xfId="10310"/>
    <cellStyle name="Normal 126 2 4 3" xfId="10311"/>
    <cellStyle name="Normal 126 2 5" xfId="10312"/>
    <cellStyle name="Normal 126 2 5 2" xfId="10313"/>
    <cellStyle name="Normal 126 2 6" xfId="10314"/>
    <cellStyle name="Normal 126 2 6 2" xfId="10315"/>
    <cellStyle name="Normal 126 2 7" xfId="10316"/>
    <cellStyle name="Normal 126 2 7 2" xfId="10317"/>
    <cellStyle name="Normal 126 2 8" xfId="10318"/>
    <cellStyle name="Normal 126 2 9" xfId="10319"/>
    <cellStyle name="Normal 126 3" xfId="10320"/>
    <cellStyle name="Normal 126 3 2" xfId="10321"/>
    <cellStyle name="Normal 126 3 2 2" xfId="10322"/>
    <cellStyle name="Normal 126 3 2 3" xfId="10323"/>
    <cellStyle name="Normal 126 3 2 4" xfId="10324"/>
    <cellStyle name="Normal 126 3 3" xfId="10325"/>
    <cellStyle name="Normal 126 3 3 2" xfId="10326"/>
    <cellStyle name="Normal 126 3 4" xfId="10327"/>
    <cellStyle name="Normal 126 4" xfId="10328"/>
    <cellStyle name="Normal 126 4 2" xfId="10329"/>
    <cellStyle name="Normal 126 4 3" xfId="10330"/>
    <cellStyle name="Normal 126 4 4" xfId="10331"/>
    <cellStyle name="Normal 126 5" xfId="10332"/>
    <cellStyle name="Normal 126 5 2" xfId="10333"/>
    <cellStyle name="Normal 126 5 3" xfId="10334"/>
    <cellStyle name="Normal 126 6" xfId="10335"/>
    <cellStyle name="Normal 126 6 2" xfId="10336"/>
    <cellStyle name="Normal 126 7" xfId="10337"/>
    <cellStyle name="Normal 126 7 2" xfId="10338"/>
    <cellStyle name="Normal 126 8" xfId="10339"/>
    <cellStyle name="Normal 126 8 2" xfId="10340"/>
    <cellStyle name="Normal 126 9" xfId="10341"/>
    <cellStyle name="Normal 127" xfId="10342"/>
    <cellStyle name="Normal 127 10" xfId="10343"/>
    <cellStyle name="Normal 127 2" xfId="10344"/>
    <cellStyle name="Normal 127 2 2" xfId="10345"/>
    <cellStyle name="Normal 127 2 2 2" xfId="10346"/>
    <cellStyle name="Normal 127 2 2 2 2" xfId="10347"/>
    <cellStyle name="Normal 127 2 2 2 3" xfId="10348"/>
    <cellStyle name="Normal 127 2 2 2 4" xfId="10349"/>
    <cellStyle name="Normal 127 2 2 3" xfId="10350"/>
    <cellStyle name="Normal 127 2 2 3 2" xfId="10351"/>
    <cellStyle name="Normal 127 2 2 4" xfId="10352"/>
    <cellStyle name="Normal 127 2 3" xfId="10353"/>
    <cellStyle name="Normal 127 2 3 2" xfId="10354"/>
    <cellStyle name="Normal 127 2 3 3" xfId="10355"/>
    <cellStyle name="Normal 127 2 3 4" xfId="10356"/>
    <cellStyle name="Normal 127 2 4" xfId="10357"/>
    <cellStyle name="Normal 127 2 4 2" xfId="10358"/>
    <cellStyle name="Normal 127 2 4 3" xfId="10359"/>
    <cellStyle name="Normal 127 2 5" xfId="10360"/>
    <cellStyle name="Normal 127 2 5 2" xfId="10361"/>
    <cellStyle name="Normal 127 2 6" xfId="10362"/>
    <cellStyle name="Normal 127 2 6 2" xfId="10363"/>
    <cellStyle name="Normal 127 2 7" xfId="10364"/>
    <cellStyle name="Normal 127 2 7 2" xfId="10365"/>
    <cellStyle name="Normal 127 2 8" xfId="10366"/>
    <cellStyle name="Normal 127 2 9" xfId="10367"/>
    <cellStyle name="Normal 127 3" xfId="10368"/>
    <cellStyle name="Normal 127 3 2" xfId="10369"/>
    <cellStyle name="Normal 127 3 2 2" xfId="10370"/>
    <cellStyle name="Normal 127 3 2 3" xfId="10371"/>
    <cellStyle name="Normal 127 3 2 4" xfId="10372"/>
    <cellStyle name="Normal 127 3 3" xfId="10373"/>
    <cellStyle name="Normal 127 3 3 2" xfId="10374"/>
    <cellStyle name="Normal 127 3 4" xfId="10375"/>
    <cellStyle name="Normal 127 4" xfId="10376"/>
    <cellStyle name="Normal 127 4 2" xfId="10377"/>
    <cellStyle name="Normal 127 4 3" xfId="10378"/>
    <cellStyle name="Normal 127 4 4" xfId="10379"/>
    <cellStyle name="Normal 127 5" xfId="10380"/>
    <cellStyle name="Normal 127 5 2" xfId="10381"/>
    <cellStyle name="Normal 127 5 3" xfId="10382"/>
    <cellStyle name="Normal 127 6" xfId="10383"/>
    <cellStyle name="Normal 127 6 2" xfId="10384"/>
    <cellStyle name="Normal 127 7" xfId="10385"/>
    <cellStyle name="Normal 127 7 2" xfId="10386"/>
    <cellStyle name="Normal 127 8" xfId="10387"/>
    <cellStyle name="Normal 127 8 2" xfId="10388"/>
    <cellStyle name="Normal 127 9" xfId="10389"/>
    <cellStyle name="Normal 128" xfId="10390"/>
    <cellStyle name="Normal 128 10" xfId="10391"/>
    <cellStyle name="Normal 128 2" xfId="10392"/>
    <cellStyle name="Normal 128 2 2" xfId="10393"/>
    <cellStyle name="Normal 128 2 2 2" xfId="10394"/>
    <cellStyle name="Normal 128 2 2 2 2" xfId="10395"/>
    <cellStyle name="Normal 128 2 2 2 3" xfId="10396"/>
    <cellStyle name="Normal 128 2 2 2 4" xfId="10397"/>
    <cellStyle name="Normal 128 2 2 3" xfId="10398"/>
    <cellStyle name="Normal 128 2 2 3 2" xfId="10399"/>
    <cellStyle name="Normal 128 2 2 4" xfId="10400"/>
    <cellStyle name="Normal 128 2 3" xfId="10401"/>
    <cellStyle name="Normal 128 2 3 2" xfId="10402"/>
    <cellStyle name="Normal 128 2 3 3" xfId="10403"/>
    <cellStyle name="Normal 128 2 3 4" xfId="10404"/>
    <cellStyle name="Normal 128 2 4" xfId="10405"/>
    <cellStyle name="Normal 128 2 4 2" xfId="10406"/>
    <cellStyle name="Normal 128 2 4 3" xfId="10407"/>
    <cellStyle name="Normal 128 2 5" xfId="10408"/>
    <cellStyle name="Normal 128 2 5 2" xfId="10409"/>
    <cellStyle name="Normal 128 2 6" xfId="10410"/>
    <cellStyle name="Normal 128 2 6 2" xfId="10411"/>
    <cellStyle name="Normal 128 2 7" xfId="10412"/>
    <cellStyle name="Normal 128 2 7 2" xfId="10413"/>
    <cellStyle name="Normal 128 2 8" xfId="10414"/>
    <cellStyle name="Normal 128 2 9" xfId="10415"/>
    <cellStyle name="Normal 128 3" xfId="10416"/>
    <cellStyle name="Normal 128 3 2" xfId="10417"/>
    <cellStyle name="Normal 128 3 2 2" xfId="10418"/>
    <cellStyle name="Normal 128 3 2 3" xfId="10419"/>
    <cellStyle name="Normal 128 3 2 4" xfId="10420"/>
    <cellStyle name="Normal 128 3 3" xfId="10421"/>
    <cellStyle name="Normal 128 3 3 2" xfId="10422"/>
    <cellStyle name="Normal 128 3 4" xfId="10423"/>
    <cellStyle name="Normal 128 4" xfId="10424"/>
    <cellStyle name="Normal 128 4 2" xfId="10425"/>
    <cellStyle name="Normal 128 4 3" xfId="10426"/>
    <cellStyle name="Normal 128 4 4" xfId="10427"/>
    <cellStyle name="Normal 128 5" xfId="10428"/>
    <cellStyle name="Normal 128 5 2" xfId="10429"/>
    <cellStyle name="Normal 128 5 3" xfId="10430"/>
    <cellStyle name="Normal 128 6" xfId="10431"/>
    <cellStyle name="Normal 128 6 2" xfId="10432"/>
    <cellStyle name="Normal 128 7" xfId="10433"/>
    <cellStyle name="Normal 128 7 2" xfId="10434"/>
    <cellStyle name="Normal 128 8" xfId="10435"/>
    <cellStyle name="Normal 128 8 2" xfId="10436"/>
    <cellStyle name="Normal 128 9" xfId="10437"/>
    <cellStyle name="Normal 129" xfId="10438"/>
    <cellStyle name="Normal 129 10" xfId="10439"/>
    <cellStyle name="Normal 129 2" xfId="10440"/>
    <cellStyle name="Normal 129 2 2" xfId="10441"/>
    <cellStyle name="Normal 129 2 2 2" xfId="10442"/>
    <cellStyle name="Normal 129 2 2 2 2" xfId="10443"/>
    <cellStyle name="Normal 129 2 2 2 3" xfId="10444"/>
    <cellStyle name="Normal 129 2 2 2 4" xfId="10445"/>
    <cellStyle name="Normal 129 2 2 3" xfId="10446"/>
    <cellStyle name="Normal 129 2 2 3 2" xfId="10447"/>
    <cellStyle name="Normal 129 2 2 4" xfId="10448"/>
    <cellStyle name="Normal 129 2 3" xfId="10449"/>
    <cellStyle name="Normal 129 2 3 2" xfId="10450"/>
    <cellStyle name="Normal 129 2 3 3" xfId="10451"/>
    <cellStyle name="Normal 129 2 3 4" xfId="10452"/>
    <cellStyle name="Normal 129 2 4" xfId="10453"/>
    <cellStyle name="Normal 129 2 4 2" xfId="10454"/>
    <cellStyle name="Normal 129 2 4 3" xfId="10455"/>
    <cellStyle name="Normal 129 2 5" xfId="10456"/>
    <cellStyle name="Normal 129 2 5 2" xfId="10457"/>
    <cellStyle name="Normal 129 2 6" xfId="10458"/>
    <cellStyle name="Normal 129 2 6 2" xfId="10459"/>
    <cellStyle name="Normal 129 2 7" xfId="10460"/>
    <cellStyle name="Normal 129 2 7 2" xfId="10461"/>
    <cellStyle name="Normal 129 2 8" xfId="10462"/>
    <cellStyle name="Normal 129 2 9" xfId="10463"/>
    <cellStyle name="Normal 129 3" xfId="10464"/>
    <cellStyle name="Normal 129 3 2" xfId="10465"/>
    <cellStyle name="Normal 129 3 2 2" xfId="10466"/>
    <cellStyle name="Normal 129 3 2 3" xfId="10467"/>
    <cellStyle name="Normal 129 3 2 4" xfId="10468"/>
    <cellStyle name="Normal 129 3 3" xfId="10469"/>
    <cellStyle name="Normal 129 3 3 2" xfId="10470"/>
    <cellStyle name="Normal 129 3 4" xfId="10471"/>
    <cellStyle name="Normal 129 4" xfId="10472"/>
    <cellStyle name="Normal 129 4 2" xfId="10473"/>
    <cellStyle name="Normal 129 4 3" xfId="10474"/>
    <cellStyle name="Normal 129 4 4" xfId="10475"/>
    <cellStyle name="Normal 129 5" xfId="10476"/>
    <cellStyle name="Normal 129 5 2" xfId="10477"/>
    <cellStyle name="Normal 129 5 3" xfId="10478"/>
    <cellStyle name="Normal 129 6" xfId="10479"/>
    <cellStyle name="Normal 129 6 2" xfId="10480"/>
    <cellStyle name="Normal 129 7" xfId="10481"/>
    <cellStyle name="Normal 129 7 2" xfId="10482"/>
    <cellStyle name="Normal 129 8" xfId="10483"/>
    <cellStyle name="Normal 129 8 2" xfId="10484"/>
    <cellStyle name="Normal 129 9" xfId="10485"/>
    <cellStyle name="Normal 13" xfId="448"/>
    <cellStyle name="Normal 13 2" xfId="10486"/>
    <cellStyle name="Normal 13 2 2" xfId="10487"/>
    <cellStyle name="Normal 13 2 2 2" xfId="10488"/>
    <cellStyle name="Normal 13 2 2 2 2" xfId="10489"/>
    <cellStyle name="Normal 13 2 2 2 3" xfId="10490"/>
    <cellStyle name="Normal 13 2 2 2 4" xfId="10491"/>
    <cellStyle name="Normal 13 2 2 3" xfId="10492"/>
    <cellStyle name="Normal 13 2 2 3 2" xfId="10493"/>
    <cellStyle name="Normal 13 2 2 4" xfId="10494"/>
    <cellStyle name="Normal 13 2 3" xfId="10495"/>
    <cellStyle name="Normal 13 2 3 2" xfId="10496"/>
    <cellStyle name="Normal 13 2 3 3" xfId="10497"/>
    <cellStyle name="Normal 13 2 3 4" xfId="10498"/>
    <cellStyle name="Normal 13 2 4" xfId="10499"/>
    <cellStyle name="Normal 13 2 4 2" xfId="10500"/>
    <cellStyle name="Normal 13 2 4 3" xfId="10501"/>
    <cellStyle name="Normal 13 2 5" xfId="10502"/>
    <cellStyle name="Normal 13 2 5 2" xfId="10503"/>
    <cellStyle name="Normal 13 2 6" xfId="10504"/>
    <cellStyle name="Normal 13 2 6 2" xfId="10505"/>
    <cellStyle name="Normal 13 2 7" xfId="10506"/>
    <cellStyle name="Normal 13 2 7 2" xfId="10507"/>
    <cellStyle name="Normal 13 2 8" xfId="10508"/>
    <cellStyle name="Normal 13 2 9" xfId="10509"/>
    <cellStyle name="Normal 13 3" xfId="10510"/>
    <cellStyle name="Normal 13 3 2" xfId="10511"/>
    <cellStyle name="Normal 13 3 2 2" xfId="10512"/>
    <cellStyle name="Normal 13 3 2 3" xfId="10513"/>
    <cellStyle name="Normal 13 3 2 4" xfId="10514"/>
    <cellStyle name="Normal 13 3 3" xfId="10515"/>
    <cellStyle name="Normal 13 3 3 2" xfId="10516"/>
    <cellStyle name="Normal 13 3 3 3" xfId="10517"/>
    <cellStyle name="Normal 13 3 4" xfId="10518"/>
    <cellStyle name="Normal 13 3 4 2" xfId="10519"/>
    <cellStyle name="Normal 13 3 5" xfId="10520"/>
    <cellStyle name="Normal 13 3 5 2" xfId="10521"/>
    <cellStyle name="Normal 13 3 6" xfId="10522"/>
    <cellStyle name="Normal 13 3 6 2" xfId="10523"/>
    <cellStyle name="Normal 13 3 7" xfId="10524"/>
    <cellStyle name="Normal 13 3 7 2" xfId="10525"/>
    <cellStyle name="Normal 13 3 8" xfId="10526"/>
    <cellStyle name="Normal 13 3 9" xfId="10527"/>
    <cellStyle name="Normal 13 4" xfId="10528"/>
    <cellStyle name="Normal 13 5" xfId="10529"/>
    <cellStyle name="Normal 13 6" xfId="10530"/>
    <cellStyle name="Normal 13 6 2" xfId="10531"/>
    <cellStyle name="Normal 13 6 2 2" xfId="10532"/>
    <cellStyle name="Normal 13 6 2 3" xfId="10533"/>
    <cellStyle name="Normal 13 6 3" xfId="10534"/>
    <cellStyle name="Normal 13 6 3 2" xfId="10535"/>
    <cellStyle name="Normal 13 6 4" xfId="10536"/>
    <cellStyle name="Normal 13 7" xfId="10537"/>
    <cellStyle name="Normal 130" xfId="10538"/>
    <cellStyle name="Normal 130 10" xfId="10539"/>
    <cellStyle name="Normal 130 2" xfId="10540"/>
    <cellStyle name="Normal 130 2 2" xfId="10541"/>
    <cellStyle name="Normal 130 2 2 2" xfId="10542"/>
    <cellStyle name="Normal 130 2 2 2 2" xfId="10543"/>
    <cellStyle name="Normal 130 2 2 2 3" xfId="10544"/>
    <cellStyle name="Normal 130 2 2 2 4" xfId="10545"/>
    <cellStyle name="Normal 130 2 2 3" xfId="10546"/>
    <cellStyle name="Normal 130 2 2 3 2" xfId="10547"/>
    <cellStyle name="Normal 130 2 2 4" xfId="10548"/>
    <cellStyle name="Normal 130 2 3" xfId="10549"/>
    <cellStyle name="Normal 130 2 3 2" xfId="10550"/>
    <cellStyle name="Normal 130 2 3 3" xfId="10551"/>
    <cellStyle name="Normal 130 2 3 4" xfId="10552"/>
    <cellStyle name="Normal 130 2 4" xfId="10553"/>
    <cellStyle name="Normal 130 2 4 2" xfId="10554"/>
    <cellStyle name="Normal 130 2 4 3" xfId="10555"/>
    <cellStyle name="Normal 130 2 5" xfId="10556"/>
    <cellStyle name="Normal 130 2 5 2" xfId="10557"/>
    <cellStyle name="Normal 130 2 6" xfId="10558"/>
    <cellStyle name="Normal 130 2 6 2" xfId="10559"/>
    <cellStyle name="Normal 130 2 7" xfId="10560"/>
    <cellStyle name="Normal 130 2 7 2" xfId="10561"/>
    <cellStyle name="Normal 130 2 8" xfId="10562"/>
    <cellStyle name="Normal 130 2 9" xfId="10563"/>
    <cellStyle name="Normal 130 3" xfId="10564"/>
    <cellStyle name="Normal 130 3 2" xfId="10565"/>
    <cellStyle name="Normal 130 3 2 2" xfId="10566"/>
    <cellStyle name="Normal 130 3 2 3" xfId="10567"/>
    <cellStyle name="Normal 130 3 2 4" xfId="10568"/>
    <cellStyle name="Normal 130 3 3" xfId="10569"/>
    <cellStyle name="Normal 130 3 3 2" xfId="10570"/>
    <cellStyle name="Normal 130 3 4" xfId="10571"/>
    <cellStyle name="Normal 130 4" xfId="10572"/>
    <cellStyle name="Normal 130 4 2" xfId="10573"/>
    <cellStyle name="Normal 130 4 3" xfId="10574"/>
    <cellStyle name="Normal 130 4 4" xfId="10575"/>
    <cellStyle name="Normal 130 5" xfId="10576"/>
    <cellStyle name="Normal 130 5 2" xfId="10577"/>
    <cellStyle name="Normal 130 5 3" xfId="10578"/>
    <cellStyle name="Normal 130 6" xfId="10579"/>
    <cellStyle name="Normal 130 6 2" xfId="10580"/>
    <cellStyle name="Normal 130 7" xfId="10581"/>
    <cellStyle name="Normal 130 7 2" xfId="10582"/>
    <cellStyle name="Normal 130 8" xfId="10583"/>
    <cellStyle name="Normal 130 8 2" xfId="10584"/>
    <cellStyle name="Normal 130 9" xfId="10585"/>
    <cellStyle name="Normal 131" xfId="10586"/>
    <cellStyle name="Normal 131 10" xfId="10587"/>
    <cellStyle name="Normal 131 2" xfId="10588"/>
    <cellStyle name="Normal 131 2 2" xfId="10589"/>
    <cellStyle name="Normal 131 2 2 2" xfId="10590"/>
    <cellStyle name="Normal 131 2 2 2 2" xfId="10591"/>
    <cellStyle name="Normal 131 2 2 2 3" xfId="10592"/>
    <cellStyle name="Normal 131 2 2 2 4" xfId="10593"/>
    <cellStyle name="Normal 131 2 2 3" xfId="10594"/>
    <cellStyle name="Normal 131 2 2 3 2" xfId="10595"/>
    <cellStyle name="Normal 131 2 2 4" xfId="10596"/>
    <cellStyle name="Normal 131 2 3" xfId="10597"/>
    <cellStyle name="Normal 131 2 3 2" xfId="10598"/>
    <cellStyle name="Normal 131 2 3 3" xfId="10599"/>
    <cellStyle name="Normal 131 2 3 4" xfId="10600"/>
    <cellStyle name="Normal 131 2 4" xfId="10601"/>
    <cellStyle name="Normal 131 2 4 2" xfId="10602"/>
    <cellStyle name="Normal 131 2 4 3" xfId="10603"/>
    <cellStyle name="Normal 131 2 5" xfId="10604"/>
    <cellStyle name="Normal 131 2 5 2" xfId="10605"/>
    <cellStyle name="Normal 131 2 6" xfId="10606"/>
    <cellStyle name="Normal 131 2 6 2" xfId="10607"/>
    <cellStyle name="Normal 131 2 7" xfId="10608"/>
    <cellStyle name="Normal 131 2 7 2" xfId="10609"/>
    <cellStyle name="Normal 131 2 8" xfId="10610"/>
    <cellStyle name="Normal 131 2 9" xfId="10611"/>
    <cellStyle name="Normal 131 3" xfId="10612"/>
    <cellStyle name="Normal 131 3 2" xfId="10613"/>
    <cellStyle name="Normal 131 3 2 2" xfId="10614"/>
    <cellStyle name="Normal 131 3 2 3" xfId="10615"/>
    <cellStyle name="Normal 131 3 2 4" xfId="10616"/>
    <cellStyle name="Normal 131 3 3" xfId="10617"/>
    <cellStyle name="Normal 131 3 3 2" xfId="10618"/>
    <cellStyle name="Normal 131 3 4" xfId="10619"/>
    <cellStyle name="Normal 131 4" xfId="10620"/>
    <cellStyle name="Normal 131 4 2" xfId="10621"/>
    <cellStyle name="Normal 131 4 3" xfId="10622"/>
    <cellStyle name="Normal 131 4 4" xfId="10623"/>
    <cellStyle name="Normal 131 5" xfId="10624"/>
    <cellStyle name="Normal 131 5 2" xfId="10625"/>
    <cellStyle name="Normal 131 5 3" xfId="10626"/>
    <cellStyle name="Normal 131 6" xfId="10627"/>
    <cellStyle name="Normal 131 6 2" xfId="10628"/>
    <cellStyle name="Normal 131 7" xfId="10629"/>
    <cellStyle name="Normal 131 7 2" xfId="10630"/>
    <cellStyle name="Normal 131 8" xfId="10631"/>
    <cellStyle name="Normal 131 8 2" xfId="10632"/>
    <cellStyle name="Normal 131 9" xfId="10633"/>
    <cellStyle name="Normal 132" xfId="10634"/>
    <cellStyle name="Normal 132 10" xfId="10635"/>
    <cellStyle name="Normal 132 2" xfId="10636"/>
    <cellStyle name="Normal 132 2 2" xfId="10637"/>
    <cellStyle name="Normal 132 2 2 2" xfId="10638"/>
    <cellStyle name="Normal 132 2 2 2 2" xfId="10639"/>
    <cellStyle name="Normal 132 2 2 2 3" xfId="10640"/>
    <cellStyle name="Normal 132 2 2 2 4" xfId="10641"/>
    <cellStyle name="Normal 132 2 2 3" xfId="10642"/>
    <cellStyle name="Normal 132 2 2 3 2" xfId="10643"/>
    <cellStyle name="Normal 132 2 2 4" xfId="10644"/>
    <cellStyle name="Normal 132 2 3" xfId="10645"/>
    <cellStyle name="Normal 132 2 3 2" xfId="10646"/>
    <cellStyle name="Normal 132 2 3 3" xfId="10647"/>
    <cellStyle name="Normal 132 2 3 4" xfId="10648"/>
    <cellStyle name="Normal 132 2 4" xfId="10649"/>
    <cellStyle name="Normal 132 2 4 2" xfId="10650"/>
    <cellStyle name="Normal 132 2 4 3" xfId="10651"/>
    <cellStyle name="Normal 132 2 5" xfId="10652"/>
    <cellStyle name="Normal 132 2 5 2" xfId="10653"/>
    <cellStyle name="Normal 132 2 6" xfId="10654"/>
    <cellStyle name="Normal 132 2 6 2" xfId="10655"/>
    <cellStyle name="Normal 132 2 7" xfId="10656"/>
    <cellStyle name="Normal 132 2 7 2" xfId="10657"/>
    <cellStyle name="Normal 132 2 8" xfId="10658"/>
    <cellStyle name="Normal 132 2 9" xfId="10659"/>
    <cellStyle name="Normal 132 3" xfId="10660"/>
    <cellStyle name="Normal 132 3 2" xfId="10661"/>
    <cellStyle name="Normal 132 3 2 2" xfId="10662"/>
    <cellStyle name="Normal 132 3 2 3" xfId="10663"/>
    <cellStyle name="Normal 132 3 2 4" xfId="10664"/>
    <cellStyle name="Normal 132 3 3" xfId="10665"/>
    <cellStyle name="Normal 132 3 3 2" xfId="10666"/>
    <cellStyle name="Normal 132 3 4" xfId="10667"/>
    <cellStyle name="Normal 132 4" xfId="10668"/>
    <cellStyle name="Normal 132 4 2" xfId="10669"/>
    <cellStyle name="Normal 132 4 3" xfId="10670"/>
    <cellStyle name="Normal 132 4 4" xfId="10671"/>
    <cellStyle name="Normal 132 5" xfId="10672"/>
    <cellStyle name="Normal 132 5 2" xfId="10673"/>
    <cellStyle name="Normal 132 5 3" xfId="10674"/>
    <cellStyle name="Normal 132 6" xfId="10675"/>
    <cellStyle name="Normal 132 6 2" xfId="10676"/>
    <cellStyle name="Normal 132 7" xfId="10677"/>
    <cellStyle name="Normal 132 7 2" xfId="10678"/>
    <cellStyle name="Normal 132 8" xfId="10679"/>
    <cellStyle name="Normal 132 8 2" xfId="10680"/>
    <cellStyle name="Normal 132 9" xfId="10681"/>
    <cellStyle name="Normal 133" xfId="10682"/>
    <cellStyle name="Normal 133 10" xfId="10683"/>
    <cellStyle name="Normal 133 2" xfId="10684"/>
    <cellStyle name="Normal 133 2 2" xfId="10685"/>
    <cellStyle name="Normal 133 2 2 2" xfId="10686"/>
    <cellStyle name="Normal 133 2 2 2 2" xfId="10687"/>
    <cellStyle name="Normal 133 2 2 2 3" xfId="10688"/>
    <cellStyle name="Normal 133 2 2 2 4" xfId="10689"/>
    <cellStyle name="Normal 133 2 2 3" xfId="10690"/>
    <cellStyle name="Normal 133 2 2 3 2" xfId="10691"/>
    <cellStyle name="Normal 133 2 2 4" xfId="10692"/>
    <cellStyle name="Normal 133 2 3" xfId="10693"/>
    <cellStyle name="Normal 133 2 3 2" xfId="10694"/>
    <cellStyle name="Normal 133 2 3 3" xfId="10695"/>
    <cellStyle name="Normal 133 2 3 4" xfId="10696"/>
    <cellStyle name="Normal 133 2 4" xfId="10697"/>
    <cellStyle name="Normal 133 2 4 2" xfId="10698"/>
    <cellStyle name="Normal 133 2 4 3" xfId="10699"/>
    <cellStyle name="Normal 133 2 5" xfId="10700"/>
    <cellStyle name="Normal 133 2 5 2" xfId="10701"/>
    <cellStyle name="Normal 133 2 6" xfId="10702"/>
    <cellStyle name="Normal 133 2 6 2" xfId="10703"/>
    <cellStyle name="Normal 133 2 7" xfId="10704"/>
    <cellStyle name="Normal 133 2 7 2" xfId="10705"/>
    <cellStyle name="Normal 133 2 8" xfId="10706"/>
    <cellStyle name="Normal 133 2 9" xfId="10707"/>
    <cellStyle name="Normal 133 3" xfId="10708"/>
    <cellStyle name="Normal 133 3 2" xfId="10709"/>
    <cellStyle name="Normal 133 3 2 2" xfId="10710"/>
    <cellStyle name="Normal 133 3 2 3" xfId="10711"/>
    <cellStyle name="Normal 133 3 2 4" xfId="10712"/>
    <cellStyle name="Normal 133 3 3" xfId="10713"/>
    <cellStyle name="Normal 133 3 3 2" xfId="10714"/>
    <cellStyle name="Normal 133 3 4" xfId="10715"/>
    <cellStyle name="Normal 133 4" xfId="10716"/>
    <cellStyle name="Normal 133 4 2" xfId="10717"/>
    <cellStyle name="Normal 133 4 3" xfId="10718"/>
    <cellStyle name="Normal 133 4 4" xfId="10719"/>
    <cellStyle name="Normal 133 5" xfId="10720"/>
    <cellStyle name="Normal 133 5 2" xfId="10721"/>
    <cellStyle name="Normal 133 5 3" xfId="10722"/>
    <cellStyle name="Normal 133 6" xfId="10723"/>
    <cellStyle name="Normal 133 6 2" xfId="10724"/>
    <cellStyle name="Normal 133 7" xfId="10725"/>
    <cellStyle name="Normal 133 7 2" xfId="10726"/>
    <cellStyle name="Normal 133 8" xfId="10727"/>
    <cellStyle name="Normal 133 8 2" xfId="10728"/>
    <cellStyle name="Normal 133 9" xfId="10729"/>
    <cellStyle name="Normal 134" xfId="10730"/>
    <cellStyle name="Normal 134 10" xfId="10731"/>
    <cellStyle name="Normal 134 2" xfId="10732"/>
    <cellStyle name="Normal 134 2 2" xfId="10733"/>
    <cellStyle name="Normal 134 2 2 2" xfId="10734"/>
    <cellStyle name="Normal 134 2 2 2 2" xfId="10735"/>
    <cellStyle name="Normal 134 2 2 2 3" xfId="10736"/>
    <cellStyle name="Normal 134 2 2 2 4" xfId="10737"/>
    <cellStyle name="Normal 134 2 2 3" xfId="10738"/>
    <cellStyle name="Normal 134 2 2 3 2" xfId="10739"/>
    <cellStyle name="Normal 134 2 2 4" xfId="10740"/>
    <cellStyle name="Normal 134 2 3" xfId="10741"/>
    <cellStyle name="Normal 134 2 3 2" xfId="10742"/>
    <cellStyle name="Normal 134 2 3 3" xfId="10743"/>
    <cellStyle name="Normal 134 2 3 4" xfId="10744"/>
    <cellStyle name="Normal 134 2 4" xfId="10745"/>
    <cellStyle name="Normal 134 2 4 2" xfId="10746"/>
    <cellStyle name="Normal 134 2 4 3" xfId="10747"/>
    <cellStyle name="Normal 134 2 5" xfId="10748"/>
    <cellStyle name="Normal 134 2 5 2" xfId="10749"/>
    <cellStyle name="Normal 134 2 6" xfId="10750"/>
    <cellStyle name="Normal 134 2 6 2" xfId="10751"/>
    <cellStyle name="Normal 134 2 7" xfId="10752"/>
    <cellStyle name="Normal 134 2 7 2" xfId="10753"/>
    <cellStyle name="Normal 134 2 8" xfId="10754"/>
    <cellStyle name="Normal 134 2 9" xfId="10755"/>
    <cellStyle name="Normal 134 3" xfId="10756"/>
    <cellStyle name="Normal 134 3 2" xfId="10757"/>
    <cellStyle name="Normal 134 3 2 2" xfId="10758"/>
    <cellStyle name="Normal 134 3 2 3" xfId="10759"/>
    <cellStyle name="Normal 134 3 2 4" xfId="10760"/>
    <cellStyle name="Normal 134 3 3" xfId="10761"/>
    <cellStyle name="Normal 134 3 3 2" xfId="10762"/>
    <cellStyle name="Normal 134 3 4" xfId="10763"/>
    <cellStyle name="Normal 134 4" xfId="10764"/>
    <cellStyle name="Normal 134 4 2" xfId="10765"/>
    <cellStyle name="Normal 134 4 3" xfId="10766"/>
    <cellStyle name="Normal 134 4 4" xfId="10767"/>
    <cellStyle name="Normal 134 5" xfId="10768"/>
    <cellStyle name="Normal 134 5 2" xfId="10769"/>
    <cellStyle name="Normal 134 5 3" xfId="10770"/>
    <cellStyle name="Normal 134 6" xfId="10771"/>
    <cellStyle name="Normal 134 6 2" xfId="10772"/>
    <cellStyle name="Normal 134 7" xfId="10773"/>
    <cellStyle name="Normal 134 7 2" xfId="10774"/>
    <cellStyle name="Normal 134 8" xfId="10775"/>
    <cellStyle name="Normal 134 8 2" xfId="10776"/>
    <cellStyle name="Normal 134 9" xfId="10777"/>
    <cellStyle name="Normal 135" xfId="10778"/>
    <cellStyle name="Normal 135 10" xfId="10779"/>
    <cellStyle name="Normal 135 2" xfId="10780"/>
    <cellStyle name="Normal 135 2 2" xfId="10781"/>
    <cellStyle name="Normal 135 2 2 2" xfId="10782"/>
    <cellStyle name="Normal 135 2 2 2 2" xfId="10783"/>
    <cellStyle name="Normal 135 2 2 2 3" xfId="10784"/>
    <cellStyle name="Normal 135 2 2 2 4" xfId="10785"/>
    <cellStyle name="Normal 135 2 2 3" xfId="10786"/>
    <cellStyle name="Normal 135 2 2 3 2" xfId="10787"/>
    <cellStyle name="Normal 135 2 2 4" xfId="10788"/>
    <cellStyle name="Normal 135 2 3" xfId="10789"/>
    <cellStyle name="Normal 135 2 3 2" xfId="10790"/>
    <cellStyle name="Normal 135 2 3 3" xfId="10791"/>
    <cellStyle name="Normal 135 2 3 4" xfId="10792"/>
    <cellStyle name="Normal 135 2 4" xfId="10793"/>
    <cellStyle name="Normal 135 2 4 2" xfId="10794"/>
    <cellStyle name="Normal 135 2 4 3" xfId="10795"/>
    <cellStyle name="Normal 135 2 5" xfId="10796"/>
    <cellStyle name="Normal 135 2 5 2" xfId="10797"/>
    <cellStyle name="Normal 135 2 6" xfId="10798"/>
    <cellStyle name="Normal 135 2 6 2" xfId="10799"/>
    <cellStyle name="Normal 135 2 7" xfId="10800"/>
    <cellStyle name="Normal 135 2 7 2" xfId="10801"/>
    <cellStyle name="Normal 135 2 8" xfId="10802"/>
    <cellStyle name="Normal 135 2 9" xfId="10803"/>
    <cellStyle name="Normal 135 3" xfId="10804"/>
    <cellStyle name="Normal 135 3 2" xfId="10805"/>
    <cellStyle name="Normal 135 3 2 2" xfId="10806"/>
    <cellStyle name="Normal 135 3 2 3" xfId="10807"/>
    <cellStyle name="Normal 135 3 2 4" xfId="10808"/>
    <cellStyle name="Normal 135 3 3" xfId="10809"/>
    <cellStyle name="Normal 135 3 3 2" xfId="10810"/>
    <cellStyle name="Normal 135 3 4" xfId="10811"/>
    <cellStyle name="Normal 135 4" xfId="10812"/>
    <cellStyle name="Normal 135 4 2" xfId="10813"/>
    <cellStyle name="Normal 135 4 3" xfId="10814"/>
    <cellStyle name="Normal 135 4 4" xfId="10815"/>
    <cellStyle name="Normal 135 5" xfId="10816"/>
    <cellStyle name="Normal 135 5 2" xfId="10817"/>
    <cellStyle name="Normal 135 5 3" xfId="10818"/>
    <cellStyle name="Normal 135 6" xfId="10819"/>
    <cellStyle name="Normal 135 6 2" xfId="10820"/>
    <cellStyle name="Normal 135 7" xfId="10821"/>
    <cellStyle name="Normal 135 7 2" xfId="10822"/>
    <cellStyle name="Normal 135 8" xfId="10823"/>
    <cellStyle name="Normal 135 8 2" xfId="10824"/>
    <cellStyle name="Normal 135 9" xfId="10825"/>
    <cellStyle name="Normal 136" xfId="10826"/>
    <cellStyle name="Normal 136 10" xfId="10827"/>
    <cellStyle name="Normal 136 2" xfId="10828"/>
    <cellStyle name="Normal 136 2 2" xfId="10829"/>
    <cellStyle name="Normal 136 2 2 2" xfId="10830"/>
    <cellStyle name="Normal 136 2 2 2 2" xfId="10831"/>
    <cellStyle name="Normal 136 2 2 2 3" xfId="10832"/>
    <cellStyle name="Normal 136 2 2 2 4" xfId="10833"/>
    <cellStyle name="Normal 136 2 2 3" xfId="10834"/>
    <cellStyle name="Normal 136 2 2 3 2" xfId="10835"/>
    <cellStyle name="Normal 136 2 2 4" xfId="10836"/>
    <cellStyle name="Normal 136 2 3" xfId="10837"/>
    <cellStyle name="Normal 136 2 3 2" xfId="10838"/>
    <cellStyle name="Normal 136 2 3 3" xfId="10839"/>
    <cellStyle name="Normal 136 2 3 4" xfId="10840"/>
    <cellStyle name="Normal 136 2 4" xfId="10841"/>
    <cellStyle name="Normal 136 2 4 2" xfId="10842"/>
    <cellStyle name="Normal 136 2 4 3" xfId="10843"/>
    <cellStyle name="Normal 136 2 5" xfId="10844"/>
    <cellStyle name="Normal 136 2 5 2" xfId="10845"/>
    <cellStyle name="Normal 136 2 6" xfId="10846"/>
    <cellStyle name="Normal 136 2 6 2" xfId="10847"/>
    <cellStyle name="Normal 136 2 7" xfId="10848"/>
    <cellStyle name="Normal 136 2 7 2" xfId="10849"/>
    <cellStyle name="Normal 136 2 8" xfId="10850"/>
    <cellStyle name="Normal 136 2 9" xfId="10851"/>
    <cellStyle name="Normal 136 3" xfId="10852"/>
    <cellStyle name="Normal 136 3 2" xfId="10853"/>
    <cellStyle name="Normal 136 3 2 2" xfId="10854"/>
    <cellStyle name="Normal 136 3 2 3" xfId="10855"/>
    <cellStyle name="Normal 136 3 2 4" xfId="10856"/>
    <cellStyle name="Normal 136 3 3" xfId="10857"/>
    <cellStyle name="Normal 136 3 3 2" xfId="10858"/>
    <cellStyle name="Normal 136 3 4" xfId="10859"/>
    <cellStyle name="Normal 136 4" xfId="10860"/>
    <cellStyle name="Normal 136 4 2" xfId="10861"/>
    <cellStyle name="Normal 136 4 3" xfId="10862"/>
    <cellStyle name="Normal 136 4 4" xfId="10863"/>
    <cellStyle name="Normal 136 5" xfId="10864"/>
    <cellStyle name="Normal 136 5 2" xfId="10865"/>
    <cellStyle name="Normal 136 5 3" xfId="10866"/>
    <cellStyle name="Normal 136 6" xfId="10867"/>
    <cellStyle name="Normal 136 6 2" xfId="10868"/>
    <cellStyle name="Normal 136 7" xfId="10869"/>
    <cellStyle name="Normal 136 7 2" xfId="10870"/>
    <cellStyle name="Normal 136 8" xfId="10871"/>
    <cellStyle name="Normal 136 8 2" xfId="10872"/>
    <cellStyle name="Normal 136 9" xfId="10873"/>
    <cellStyle name="Normal 137" xfId="10874"/>
    <cellStyle name="Normal 137 10" xfId="10875"/>
    <cellStyle name="Normal 137 2" xfId="10876"/>
    <cellStyle name="Normal 137 2 2" xfId="10877"/>
    <cellStyle name="Normal 137 2 2 2" xfId="10878"/>
    <cellStyle name="Normal 137 2 2 2 2" xfId="10879"/>
    <cellStyle name="Normal 137 2 2 2 3" xfId="10880"/>
    <cellStyle name="Normal 137 2 2 2 4" xfId="10881"/>
    <cellStyle name="Normal 137 2 2 3" xfId="10882"/>
    <cellStyle name="Normal 137 2 2 3 2" xfId="10883"/>
    <cellStyle name="Normal 137 2 2 4" xfId="10884"/>
    <cellStyle name="Normal 137 2 3" xfId="10885"/>
    <cellStyle name="Normal 137 2 3 2" xfId="10886"/>
    <cellStyle name="Normal 137 2 3 3" xfId="10887"/>
    <cellStyle name="Normal 137 2 3 4" xfId="10888"/>
    <cellStyle name="Normal 137 2 4" xfId="10889"/>
    <cellStyle name="Normal 137 2 4 2" xfId="10890"/>
    <cellStyle name="Normal 137 2 4 3" xfId="10891"/>
    <cellStyle name="Normal 137 2 5" xfId="10892"/>
    <cellStyle name="Normal 137 2 5 2" xfId="10893"/>
    <cellStyle name="Normal 137 2 6" xfId="10894"/>
    <cellStyle name="Normal 137 2 6 2" xfId="10895"/>
    <cellStyle name="Normal 137 2 7" xfId="10896"/>
    <cellStyle name="Normal 137 2 7 2" xfId="10897"/>
    <cellStyle name="Normal 137 2 8" xfId="10898"/>
    <cellStyle name="Normal 137 2 9" xfId="10899"/>
    <cellStyle name="Normal 137 3" xfId="10900"/>
    <cellStyle name="Normal 137 3 2" xfId="10901"/>
    <cellStyle name="Normal 137 3 2 2" xfId="10902"/>
    <cellStyle name="Normal 137 3 2 3" xfId="10903"/>
    <cellStyle name="Normal 137 3 2 4" xfId="10904"/>
    <cellStyle name="Normal 137 3 3" xfId="10905"/>
    <cellStyle name="Normal 137 3 3 2" xfId="10906"/>
    <cellStyle name="Normal 137 3 4" xfId="10907"/>
    <cellStyle name="Normal 137 4" xfId="10908"/>
    <cellStyle name="Normal 137 4 2" xfId="10909"/>
    <cellStyle name="Normal 137 4 3" xfId="10910"/>
    <cellStyle name="Normal 137 4 4" xfId="10911"/>
    <cellStyle name="Normal 137 5" xfId="10912"/>
    <cellStyle name="Normal 137 5 2" xfId="10913"/>
    <cellStyle name="Normal 137 5 3" xfId="10914"/>
    <cellStyle name="Normal 137 6" xfId="10915"/>
    <cellStyle name="Normal 137 6 2" xfId="10916"/>
    <cellStyle name="Normal 137 7" xfId="10917"/>
    <cellStyle name="Normal 137 7 2" xfId="10918"/>
    <cellStyle name="Normal 137 8" xfId="10919"/>
    <cellStyle name="Normal 137 8 2" xfId="10920"/>
    <cellStyle name="Normal 137 9" xfId="10921"/>
    <cellStyle name="Normal 138" xfId="10922"/>
    <cellStyle name="Normal 138 10" xfId="10923"/>
    <cellStyle name="Normal 138 2" xfId="10924"/>
    <cellStyle name="Normal 138 2 2" xfId="10925"/>
    <cellStyle name="Normal 138 2 2 2" xfId="10926"/>
    <cellStyle name="Normal 138 2 2 2 2" xfId="10927"/>
    <cellStyle name="Normal 138 2 2 2 3" xfId="10928"/>
    <cellStyle name="Normal 138 2 2 2 4" xfId="10929"/>
    <cellStyle name="Normal 138 2 2 3" xfId="10930"/>
    <cellStyle name="Normal 138 2 2 3 2" xfId="10931"/>
    <cellStyle name="Normal 138 2 2 4" xfId="10932"/>
    <cellStyle name="Normal 138 2 3" xfId="10933"/>
    <cellStyle name="Normal 138 2 3 2" xfId="10934"/>
    <cellStyle name="Normal 138 2 3 3" xfId="10935"/>
    <cellStyle name="Normal 138 2 3 4" xfId="10936"/>
    <cellStyle name="Normal 138 2 4" xfId="10937"/>
    <cellStyle name="Normal 138 2 4 2" xfId="10938"/>
    <cellStyle name="Normal 138 2 4 3" xfId="10939"/>
    <cellStyle name="Normal 138 2 5" xfId="10940"/>
    <cellStyle name="Normal 138 2 5 2" xfId="10941"/>
    <cellStyle name="Normal 138 2 6" xfId="10942"/>
    <cellStyle name="Normal 138 2 6 2" xfId="10943"/>
    <cellStyle name="Normal 138 2 7" xfId="10944"/>
    <cellStyle name="Normal 138 2 7 2" xfId="10945"/>
    <cellStyle name="Normal 138 2 8" xfId="10946"/>
    <cellStyle name="Normal 138 2 9" xfId="10947"/>
    <cellStyle name="Normal 138 3" xfId="10948"/>
    <cellStyle name="Normal 138 3 2" xfId="10949"/>
    <cellStyle name="Normal 138 3 2 2" xfId="10950"/>
    <cellStyle name="Normal 138 3 2 3" xfId="10951"/>
    <cellStyle name="Normal 138 3 2 4" xfId="10952"/>
    <cellStyle name="Normal 138 3 3" xfId="10953"/>
    <cellStyle name="Normal 138 3 3 2" xfId="10954"/>
    <cellStyle name="Normal 138 3 4" xfId="10955"/>
    <cellStyle name="Normal 138 4" xfId="10956"/>
    <cellStyle name="Normal 138 4 2" xfId="10957"/>
    <cellStyle name="Normal 138 4 3" xfId="10958"/>
    <cellStyle name="Normal 138 4 4" xfId="10959"/>
    <cellStyle name="Normal 138 5" xfId="10960"/>
    <cellStyle name="Normal 138 5 2" xfId="10961"/>
    <cellStyle name="Normal 138 5 3" xfId="10962"/>
    <cellStyle name="Normal 138 6" xfId="10963"/>
    <cellStyle name="Normal 138 6 2" xfId="10964"/>
    <cellStyle name="Normal 138 7" xfId="10965"/>
    <cellStyle name="Normal 138 7 2" xfId="10966"/>
    <cellStyle name="Normal 138 8" xfId="10967"/>
    <cellStyle name="Normal 138 8 2" xfId="10968"/>
    <cellStyle name="Normal 138 9" xfId="10969"/>
    <cellStyle name="Normal 139" xfId="10970"/>
    <cellStyle name="Normal 139 10" xfId="10971"/>
    <cellStyle name="Normal 139 2" xfId="10972"/>
    <cellStyle name="Normal 139 2 2" xfId="10973"/>
    <cellStyle name="Normal 139 2 2 2" xfId="10974"/>
    <cellStyle name="Normal 139 2 2 2 2" xfId="10975"/>
    <cellStyle name="Normal 139 2 2 2 3" xfId="10976"/>
    <cellStyle name="Normal 139 2 2 2 4" xfId="10977"/>
    <cellStyle name="Normal 139 2 2 3" xfId="10978"/>
    <cellStyle name="Normal 139 2 2 3 2" xfId="10979"/>
    <cellStyle name="Normal 139 2 2 4" xfId="10980"/>
    <cellStyle name="Normal 139 2 3" xfId="10981"/>
    <cellStyle name="Normal 139 2 3 2" xfId="10982"/>
    <cellStyle name="Normal 139 2 3 3" xfId="10983"/>
    <cellStyle name="Normal 139 2 3 4" xfId="10984"/>
    <cellStyle name="Normal 139 2 4" xfId="10985"/>
    <cellStyle name="Normal 139 2 4 2" xfId="10986"/>
    <cellStyle name="Normal 139 2 4 3" xfId="10987"/>
    <cellStyle name="Normal 139 2 5" xfId="10988"/>
    <cellStyle name="Normal 139 2 5 2" xfId="10989"/>
    <cellStyle name="Normal 139 2 6" xfId="10990"/>
    <cellStyle name="Normal 139 2 6 2" xfId="10991"/>
    <cellStyle name="Normal 139 2 7" xfId="10992"/>
    <cellStyle name="Normal 139 2 7 2" xfId="10993"/>
    <cellStyle name="Normal 139 2 8" xfId="10994"/>
    <cellStyle name="Normal 139 2 9" xfId="10995"/>
    <cellStyle name="Normal 139 3" xfId="10996"/>
    <cellStyle name="Normal 139 3 2" xfId="10997"/>
    <cellStyle name="Normal 139 3 2 2" xfId="10998"/>
    <cellStyle name="Normal 139 3 2 3" xfId="10999"/>
    <cellStyle name="Normal 139 3 2 4" xfId="11000"/>
    <cellStyle name="Normal 139 3 3" xfId="11001"/>
    <cellStyle name="Normal 139 3 3 2" xfId="11002"/>
    <cellStyle name="Normal 139 3 4" xfId="11003"/>
    <cellStyle name="Normal 139 4" xfId="11004"/>
    <cellStyle name="Normal 139 4 2" xfId="11005"/>
    <cellStyle name="Normal 139 4 3" xfId="11006"/>
    <cellStyle name="Normal 139 4 4" xfId="11007"/>
    <cellStyle name="Normal 139 5" xfId="11008"/>
    <cellStyle name="Normal 139 5 2" xfId="11009"/>
    <cellStyle name="Normal 139 5 3" xfId="11010"/>
    <cellStyle name="Normal 139 6" xfId="11011"/>
    <cellStyle name="Normal 139 6 2" xfId="11012"/>
    <cellStyle name="Normal 139 7" xfId="11013"/>
    <cellStyle name="Normal 139 7 2" xfId="11014"/>
    <cellStyle name="Normal 139 8" xfId="11015"/>
    <cellStyle name="Normal 139 8 2" xfId="11016"/>
    <cellStyle name="Normal 139 9" xfId="11017"/>
    <cellStyle name="Normal 14" xfId="449"/>
    <cellStyle name="Normal 14 2" xfId="11018"/>
    <cellStyle name="Normal 14 2 10" xfId="11019"/>
    <cellStyle name="Normal 14 2 2" xfId="11020"/>
    <cellStyle name="Normal 14 2 2 2" xfId="11021"/>
    <cellStyle name="Normal 14 2 2 2 2" xfId="11022"/>
    <cellStyle name="Normal 14 2 2 2 3" xfId="11023"/>
    <cellStyle name="Normal 14 2 2 2 4" xfId="11024"/>
    <cellStyle name="Normal 14 2 2 3" xfId="11025"/>
    <cellStyle name="Normal 14 2 2 3 2" xfId="11026"/>
    <cellStyle name="Normal 14 2 2 3 3" xfId="11027"/>
    <cellStyle name="Normal 14 2 2 4" xfId="11028"/>
    <cellStyle name="Normal 14 2 2 4 2" xfId="11029"/>
    <cellStyle name="Normal 14 2 2 5" xfId="11030"/>
    <cellStyle name="Normal 14 2 2 5 2" xfId="11031"/>
    <cellStyle name="Normal 14 2 2 6" xfId="11032"/>
    <cellStyle name="Normal 14 2 2 6 2" xfId="11033"/>
    <cellStyle name="Normal 14 2 2 7" xfId="11034"/>
    <cellStyle name="Normal 14 2 2 8" xfId="11035"/>
    <cellStyle name="Normal 14 2 3" xfId="11036"/>
    <cellStyle name="Normal 14 2 3 2" xfId="11037"/>
    <cellStyle name="Normal 14 2 3 2 2" xfId="11038"/>
    <cellStyle name="Normal 14 2 3 2 3" xfId="11039"/>
    <cellStyle name="Normal 14 2 3 2 4" xfId="11040"/>
    <cellStyle name="Normal 14 2 3 3" xfId="11041"/>
    <cellStyle name="Normal 14 2 3 3 2" xfId="11042"/>
    <cellStyle name="Normal 14 2 3 3 3" xfId="11043"/>
    <cellStyle name="Normal 14 2 3 4" xfId="11044"/>
    <cellStyle name="Normal 14 2 3 4 2" xfId="11045"/>
    <cellStyle name="Normal 14 2 3 5" xfId="11046"/>
    <cellStyle name="Normal 14 2 3 5 2" xfId="11047"/>
    <cellStyle name="Normal 14 2 3 6" xfId="11048"/>
    <cellStyle name="Normal 14 2 3 6 2" xfId="11049"/>
    <cellStyle name="Normal 14 2 3 7" xfId="11050"/>
    <cellStyle name="Normal 14 2 3 8" xfId="11051"/>
    <cellStyle name="Normal 14 2 4" xfId="11052"/>
    <cellStyle name="Normal 14 2 4 2" xfId="11053"/>
    <cellStyle name="Normal 14 2 4 2 2" xfId="11054"/>
    <cellStyle name="Normal 14 2 4 2 3" xfId="11055"/>
    <cellStyle name="Normal 14 2 4 2 4" xfId="11056"/>
    <cellStyle name="Normal 14 2 4 3" xfId="11057"/>
    <cellStyle name="Normal 14 2 4 3 2" xfId="11058"/>
    <cellStyle name="Normal 14 2 4 3 3" xfId="11059"/>
    <cellStyle name="Normal 14 2 4 4" xfId="11060"/>
    <cellStyle name="Normal 14 2 4 4 2" xfId="11061"/>
    <cellStyle name="Normal 14 2 4 5" xfId="11062"/>
    <cellStyle name="Normal 14 2 4 6" xfId="11063"/>
    <cellStyle name="Normal 14 2 5" xfId="11064"/>
    <cellStyle name="Normal 14 2 5 2" xfId="11065"/>
    <cellStyle name="Normal 14 2 5 2 2" xfId="11066"/>
    <cellStyle name="Normal 14 2 5 2 3" xfId="11067"/>
    <cellStyle name="Normal 14 2 5 2 4" xfId="11068"/>
    <cellStyle name="Normal 14 2 5 3" xfId="11069"/>
    <cellStyle name="Normal 14 2 5 3 2" xfId="11070"/>
    <cellStyle name="Normal 14 2 5 4" xfId="11071"/>
    <cellStyle name="Normal 14 2 6" xfId="11072"/>
    <cellStyle name="Normal 14 2 6 2" xfId="11073"/>
    <cellStyle name="Normal 14 2 6 2 2" xfId="11074"/>
    <cellStyle name="Normal 14 2 6 2 3" xfId="11075"/>
    <cellStyle name="Normal 14 2 6 2 4" xfId="11076"/>
    <cellStyle name="Normal 14 2 6 3" xfId="11077"/>
    <cellStyle name="Normal 14 2 6 3 2" xfId="11078"/>
    <cellStyle name="Normal 14 2 6 4" xfId="11079"/>
    <cellStyle name="Normal 14 2 7" xfId="11080"/>
    <cellStyle name="Normal 14 2 7 2" xfId="11081"/>
    <cellStyle name="Normal 14 2 7 2 2" xfId="11082"/>
    <cellStyle name="Normal 14 2 7 2 3" xfId="11083"/>
    <cellStyle name="Normal 14 2 7 3" xfId="11084"/>
    <cellStyle name="Normal 14 2 7 3 2" xfId="11085"/>
    <cellStyle name="Normal 14 2 7 4" xfId="11086"/>
    <cellStyle name="Normal 14 2 8" xfId="11087"/>
    <cellStyle name="Normal 14 2 8 2" xfId="11088"/>
    <cellStyle name="Normal 14 2 8 3" xfId="11089"/>
    <cellStyle name="Normal 14 2 8 4" xfId="11090"/>
    <cellStyle name="Normal 14 2 9" xfId="11091"/>
    <cellStyle name="Normal 14 2 9 2" xfId="11092"/>
    <cellStyle name="Normal 14 3" xfId="11093"/>
    <cellStyle name="Normal 14 3 2" xfId="11094"/>
    <cellStyle name="Normal 14 3 2 2" xfId="11095"/>
    <cellStyle name="Normal 14 3 2 2 2" xfId="11096"/>
    <cellStyle name="Normal 14 3 2 2 3" xfId="11097"/>
    <cellStyle name="Normal 14 3 2 2 4" xfId="11098"/>
    <cellStyle name="Normal 14 3 2 3" xfId="11099"/>
    <cellStyle name="Normal 14 3 2 3 2" xfId="11100"/>
    <cellStyle name="Normal 14 3 2 3 3" xfId="11101"/>
    <cellStyle name="Normal 14 3 2 4" xfId="11102"/>
    <cellStyle name="Normal 14 3 2 4 2" xfId="11103"/>
    <cellStyle name="Normal 14 3 2 5" xfId="11104"/>
    <cellStyle name="Normal 14 3 2 5 2" xfId="11105"/>
    <cellStyle name="Normal 14 3 2 6" xfId="11106"/>
    <cellStyle name="Normal 14 3 2 7" xfId="11107"/>
    <cellStyle name="Normal 14 3 3" xfId="11108"/>
    <cellStyle name="Normal 14 3 3 2" xfId="11109"/>
    <cellStyle name="Normal 14 3 3 2 2" xfId="11110"/>
    <cellStyle name="Normal 14 3 3 2 3" xfId="11111"/>
    <cellStyle name="Normal 14 3 3 2 4" xfId="11112"/>
    <cellStyle name="Normal 14 3 3 3" xfId="11113"/>
    <cellStyle name="Normal 14 3 3 3 2" xfId="11114"/>
    <cellStyle name="Normal 14 3 3 3 3" xfId="11115"/>
    <cellStyle name="Normal 14 3 3 4" xfId="11116"/>
    <cellStyle name="Normal 14 3 3 5" xfId="11117"/>
    <cellStyle name="Normal 14 3 4" xfId="11118"/>
    <cellStyle name="Normal 14 3 4 2" xfId="11119"/>
    <cellStyle name="Normal 14 3 4 2 2" xfId="11120"/>
    <cellStyle name="Normal 14 3 4 2 3" xfId="11121"/>
    <cellStyle name="Normal 14 3 4 3" xfId="11122"/>
    <cellStyle name="Normal 14 3 4 3 2" xfId="11123"/>
    <cellStyle name="Normal 14 3 4 4" xfId="11124"/>
    <cellStyle name="Normal 14 3 5" xfId="11125"/>
    <cellStyle name="Normal 14 3 5 2" xfId="11126"/>
    <cellStyle name="Normal 14 3 5 2 2" xfId="11127"/>
    <cellStyle name="Normal 14 3 5 2 3" xfId="11128"/>
    <cellStyle name="Normal 14 3 5 3" xfId="11129"/>
    <cellStyle name="Normal 14 3 5 3 2" xfId="11130"/>
    <cellStyle name="Normal 14 3 5 4" xfId="11131"/>
    <cellStyle name="Normal 14 4" xfId="11132"/>
    <cellStyle name="Normal 14 4 2" xfId="11133"/>
    <cellStyle name="Normal 14 4 2 2" xfId="11134"/>
    <cellStyle name="Normal 14 4 2 3" xfId="11135"/>
    <cellStyle name="Normal 14 4 2 4" xfId="11136"/>
    <cellStyle name="Normal 14 4 3" xfId="11137"/>
    <cellStyle name="Normal 14 4 3 2" xfId="11138"/>
    <cellStyle name="Normal 14 4 3 3" xfId="11139"/>
    <cellStyle name="Normal 14 4 4" xfId="11140"/>
    <cellStyle name="Normal 14 4 4 2" xfId="11141"/>
    <cellStyle name="Normal 14 4 5" xfId="11142"/>
    <cellStyle name="Normal 14 4 5 2" xfId="11143"/>
    <cellStyle name="Normal 14 4 6" xfId="11144"/>
    <cellStyle name="Normal 14 4 6 2" xfId="11145"/>
    <cellStyle name="Normal 14 4 7" xfId="11146"/>
    <cellStyle name="Normal 14 4 7 2" xfId="11147"/>
    <cellStyle name="Normal 14 4 8" xfId="11148"/>
    <cellStyle name="Normal 14 4 9" xfId="11149"/>
    <cellStyle name="Normal 14 5" xfId="11150"/>
    <cellStyle name="Normal 14 5 2" xfId="11151"/>
    <cellStyle name="Normal 14 5 2 2" xfId="11152"/>
    <cellStyle name="Normal 14 5 2 3" xfId="11153"/>
    <cellStyle name="Normal 14 5 2 4" xfId="11154"/>
    <cellStyle name="Normal 14 5 3" xfId="11155"/>
    <cellStyle name="Normal 14 5 3 2" xfId="11156"/>
    <cellStyle name="Normal 14 5 3 3" xfId="11157"/>
    <cellStyle name="Normal 14 5 4" xfId="11158"/>
    <cellStyle name="Normal 14 5 4 2" xfId="11159"/>
    <cellStyle name="Normal 14 5 5" xfId="11160"/>
    <cellStyle name="Normal 14 5 5 2" xfId="11161"/>
    <cellStyle name="Normal 14 5 6" xfId="11162"/>
    <cellStyle name="Normal 14 5 6 2" xfId="11163"/>
    <cellStyle name="Normal 14 5 7" xfId="11164"/>
    <cellStyle name="Normal 14 5 8" xfId="11165"/>
    <cellStyle name="Normal 14 6" xfId="11166"/>
    <cellStyle name="Normal 14 7" xfId="11167"/>
    <cellStyle name="Normal 14 8" xfId="11168"/>
    <cellStyle name="Normal 140" xfId="11169"/>
    <cellStyle name="Normal 140 10" xfId="11170"/>
    <cellStyle name="Normal 140 2" xfId="11171"/>
    <cellStyle name="Normal 140 2 2" xfId="11172"/>
    <cellStyle name="Normal 140 2 2 2" xfId="11173"/>
    <cellStyle name="Normal 140 2 2 2 2" xfId="11174"/>
    <cellStyle name="Normal 140 2 2 2 3" xfId="11175"/>
    <cellStyle name="Normal 140 2 2 2 4" xfId="11176"/>
    <cellStyle name="Normal 140 2 2 3" xfId="11177"/>
    <cellStyle name="Normal 140 2 2 3 2" xfId="11178"/>
    <cellStyle name="Normal 140 2 2 4" xfId="11179"/>
    <cellStyle name="Normal 140 2 3" xfId="11180"/>
    <cellStyle name="Normal 140 2 3 2" xfId="11181"/>
    <cellStyle name="Normal 140 2 3 3" xfId="11182"/>
    <cellStyle name="Normal 140 2 3 4" xfId="11183"/>
    <cellStyle name="Normal 140 2 4" xfId="11184"/>
    <cellStyle name="Normal 140 2 4 2" xfId="11185"/>
    <cellStyle name="Normal 140 2 4 3" xfId="11186"/>
    <cellStyle name="Normal 140 2 5" xfId="11187"/>
    <cellStyle name="Normal 140 2 5 2" xfId="11188"/>
    <cellStyle name="Normal 140 2 6" xfId="11189"/>
    <cellStyle name="Normal 140 2 6 2" xfId="11190"/>
    <cellStyle name="Normal 140 2 7" xfId="11191"/>
    <cellStyle name="Normal 140 2 7 2" xfId="11192"/>
    <cellStyle name="Normal 140 2 8" xfId="11193"/>
    <cellStyle name="Normal 140 2 9" xfId="11194"/>
    <cellStyle name="Normal 140 3" xfId="11195"/>
    <cellStyle name="Normal 140 3 2" xfId="11196"/>
    <cellStyle name="Normal 140 3 2 2" xfId="11197"/>
    <cellStyle name="Normal 140 3 2 3" xfId="11198"/>
    <cellStyle name="Normal 140 3 2 4" xfId="11199"/>
    <cellStyle name="Normal 140 3 3" xfId="11200"/>
    <cellStyle name="Normal 140 3 3 2" xfId="11201"/>
    <cellStyle name="Normal 140 3 4" xfId="11202"/>
    <cellStyle name="Normal 140 4" xfId="11203"/>
    <cellStyle name="Normal 140 4 2" xfId="11204"/>
    <cellStyle name="Normal 140 4 3" xfId="11205"/>
    <cellStyle name="Normal 140 4 4" xfId="11206"/>
    <cellStyle name="Normal 140 5" xfId="11207"/>
    <cellStyle name="Normal 140 5 2" xfId="11208"/>
    <cellStyle name="Normal 140 5 3" xfId="11209"/>
    <cellStyle name="Normal 140 6" xfId="11210"/>
    <cellStyle name="Normal 140 6 2" xfId="11211"/>
    <cellStyle name="Normal 140 7" xfId="11212"/>
    <cellStyle name="Normal 140 7 2" xfId="11213"/>
    <cellStyle name="Normal 140 8" xfId="11214"/>
    <cellStyle name="Normal 140 8 2" xfId="11215"/>
    <cellStyle name="Normal 140 9" xfId="11216"/>
    <cellStyle name="Normal 141" xfId="11217"/>
    <cellStyle name="Normal 141 10" xfId="11218"/>
    <cellStyle name="Normal 141 2" xfId="11219"/>
    <cellStyle name="Normal 141 2 2" xfId="11220"/>
    <cellStyle name="Normal 141 2 2 2" xfId="11221"/>
    <cellStyle name="Normal 141 2 2 2 2" xfId="11222"/>
    <cellStyle name="Normal 141 2 2 2 3" xfId="11223"/>
    <cellStyle name="Normal 141 2 2 2 4" xfId="11224"/>
    <cellStyle name="Normal 141 2 2 3" xfId="11225"/>
    <cellStyle name="Normal 141 2 2 3 2" xfId="11226"/>
    <cellStyle name="Normal 141 2 2 4" xfId="11227"/>
    <cellStyle name="Normal 141 2 3" xfId="11228"/>
    <cellStyle name="Normal 141 2 3 2" xfId="11229"/>
    <cellStyle name="Normal 141 2 3 3" xfId="11230"/>
    <cellStyle name="Normal 141 2 3 4" xfId="11231"/>
    <cellStyle name="Normal 141 2 4" xfId="11232"/>
    <cellStyle name="Normal 141 2 4 2" xfId="11233"/>
    <cellStyle name="Normal 141 2 4 3" xfId="11234"/>
    <cellStyle name="Normal 141 2 5" xfId="11235"/>
    <cellStyle name="Normal 141 2 5 2" xfId="11236"/>
    <cellStyle name="Normal 141 2 6" xfId="11237"/>
    <cellStyle name="Normal 141 2 6 2" xfId="11238"/>
    <cellStyle name="Normal 141 2 7" xfId="11239"/>
    <cellStyle name="Normal 141 2 7 2" xfId="11240"/>
    <cellStyle name="Normal 141 2 8" xfId="11241"/>
    <cellStyle name="Normal 141 2 9" xfId="11242"/>
    <cellStyle name="Normal 141 3" xfId="11243"/>
    <cellStyle name="Normal 141 3 2" xfId="11244"/>
    <cellStyle name="Normal 141 3 2 2" xfId="11245"/>
    <cellStyle name="Normal 141 3 2 3" xfId="11246"/>
    <cellStyle name="Normal 141 3 2 4" xfId="11247"/>
    <cellStyle name="Normal 141 3 3" xfId="11248"/>
    <cellStyle name="Normal 141 3 3 2" xfId="11249"/>
    <cellStyle name="Normal 141 3 4" xfId="11250"/>
    <cellStyle name="Normal 141 4" xfId="11251"/>
    <cellStyle name="Normal 141 4 2" xfId="11252"/>
    <cellStyle name="Normal 141 4 3" xfId="11253"/>
    <cellStyle name="Normal 141 4 4" xfId="11254"/>
    <cellStyle name="Normal 141 5" xfId="11255"/>
    <cellStyle name="Normal 141 5 2" xfId="11256"/>
    <cellStyle name="Normal 141 5 3" xfId="11257"/>
    <cellStyle name="Normal 141 6" xfId="11258"/>
    <cellStyle name="Normal 141 6 2" xfId="11259"/>
    <cellStyle name="Normal 141 7" xfId="11260"/>
    <cellStyle name="Normal 141 7 2" xfId="11261"/>
    <cellStyle name="Normal 141 8" xfId="11262"/>
    <cellStyle name="Normal 141 8 2" xfId="11263"/>
    <cellStyle name="Normal 141 9" xfId="11264"/>
    <cellStyle name="Normal 142" xfId="11265"/>
    <cellStyle name="Normal 142 10" xfId="11266"/>
    <cellStyle name="Normal 142 2" xfId="11267"/>
    <cellStyle name="Normal 142 2 2" xfId="11268"/>
    <cellStyle name="Normal 142 2 2 2" xfId="11269"/>
    <cellStyle name="Normal 142 2 2 2 2" xfId="11270"/>
    <cellStyle name="Normal 142 2 2 2 3" xfId="11271"/>
    <cellStyle name="Normal 142 2 2 2 4" xfId="11272"/>
    <cellStyle name="Normal 142 2 2 3" xfId="11273"/>
    <cellStyle name="Normal 142 2 2 3 2" xfId="11274"/>
    <cellStyle name="Normal 142 2 2 4" xfId="11275"/>
    <cellStyle name="Normal 142 2 3" xfId="11276"/>
    <cellStyle name="Normal 142 2 3 2" xfId="11277"/>
    <cellStyle name="Normal 142 2 3 3" xfId="11278"/>
    <cellStyle name="Normal 142 2 3 4" xfId="11279"/>
    <cellStyle name="Normal 142 2 4" xfId="11280"/>
    <cellStyle name="Normal 142 2 4 2" xfId="11281"/>
    <cellStyle name="Normal 142 2 4 3" xfId="11282"/>
    <cellStyle name="Normal 142 2 5" xfId="11283"/>
    <cellStyle name="Normal 142 2 5 2" xfId="11284"/>
    <cellStyle name="Normal 142 2 6" xfId="11285"/>
    <cellStyle name="Normal 142 2 6 2" xfId="11286"/>
    <cellStyle name="Normal 142 2 7" xfId="11287"/>
    <cellStyle name="Normal 142 2 7 2" xfId="11288"/>
    <cellStyle name="Normal 142 2 8" xfId="11289"/>
    <cellStyle name="Normal 142 2 9" xfId="11290"/>
    <cellStyle name="Normal 142 3" xfId="11291"/>
    <cellStyle name="Normal 142 3 2" xfId="11292"/>
    <cellStyle name="Normal 142 3 2 2" xfId="11293"/>
    <cellStyle name="Normal 142 3 2 3" xfId="11294"/>
    <cellStyle name="Normal 142 3 2 4" xfId="11295"/>
    <cellStyle name="Normal 142 3 3" xfId="11296"/>
    <cellStyle name="Normal 142 3 3 2" xfId="11297"/>
    <cellStyle name="Normal 142 3 4" xfId="11298"/>
    <cellStyle name="Normal 142 4" xfId="11299"/>
    <cellStyle name="Normal 142 4 2" xfId="11300"/>
    <cellStyle name="Normal 142 4 3" xfId="11301"/>
    <cellStyle name="Normal 142 4 4" xfId="11302"/>
    <cellStyle name="Normal 142 5" xfId="11303"/>
    <cellStyle name="Normal 142 5 2" xfId="11304"/>
    <cellStyle name="Normal 142 5 3" xfId="11305"/>
    <cellStyle name="Normal 142 6" xfId="11306"/>
    <cellStyle name="Normal 142 6 2" xfId="11307"/>
    <cellStyle name="Normal 142 7" xfId="11308"/>
    <cellStyle name="Normal 142 7 2" xfId="11309"/>
    <cellStyle name="Normal 142 8" xfId="11310"/>
    <cellStyle name="Normal 142 8 2" xfId="11311"/>
    <cellStyle name="Normal 142 9" xfId="11312"/>
    <cellStyle name="Normal 143" xfId="11313"/>
    <cellStyle name="Normal 143 10" xfId="11314"/>
    <cellStyle name="Normal 143 2" xfId="11315"/>
    <cellStyle name="Normal 143 2 2" xfId="11316"/>
    <cellStyle name="Normal 143 2 2 2" xfId="11317"/>
    <cellStyle name="Normal 143 2 2 2 2" xfId="11318"/>
    <cellStyle name="Normal 143 2 2 2 3" xfId="11319"/>
    <cellStyle name="Normal 143 2 2 2 4" xfId="11320"/>
    <cellStyle name="Normal 143 2 2 3" xfId="11321"/>
    <cellStyle name="Normal 143 2 2 3 2" xfId="11322"/>
    <cellStyle name="Normal 143 2 2 4" xfId="11323"/>
    <cellStyle name="Normal 143 2 3" xfId="11324"/>
    <cellStyle name="Normal 143 2 3 2" xfId="11325"/>
    <cellStyle name="Normal 143 2 3 3" xfId="11326"/>
    <cellStyle name="Normal 143 2 3 4" xfId="11327"/>
    <cellStyle name="Normal 143 2 4" xfId="11328"/>
    <cellStyle name="Normal 143 2 4 2" xfId="11329"/>
    <cellStyle name="Normal 143 2 4 3" xfId="11330"/>
    <cellStyle name="Normal 143 2 5" xfId="11331"/>
    <cellStyle name="Normal 143 2 5 2" xfId="11332"/>
    <cellStyle name="Normal 143 2 6" xfId="11333"/>
    <cellStyle name="Normal 143 2 6 2" xfId="11334"/>
    <cellStyle name="Normal 143 2 7" xfId="11335"/>
    <cellStyle name="Normal 143 2 7 2" xfId="11336"/>
    <cellStyle name="Normal 143 2 8" xfId="11337"/>
    <cellStyle name="Normal 143 2 9" xfId="11338"/>
    <cellStyle name="Normal 143 3" xfId="11339"/>
    <cellStyle name="Normal 143 3 2" xfId="11340"/>
    <cellStyle name="Normal 143 3 2 2" xfId="11341"/>
    <cellStyle name="Normal 143 3 2 3" xfId="11342"/>
    <cellStyle name="Normal 143 3 2 4" xfId="11343"/>
    <cellStyle name="Normal 143 3 3" xfId="11344"/>
    <cellStyle name="Normal 143 3 3 2" xfId="11345"/>
    <cellStyle name="Normal 143 3 4" xfId="11346"/>
    <cellStyle name="Normal 143 4" xfId="11347"/>
    <cellStyle name="Normal 143 4 2" xfId="11348"/>
    <cellStyle name="Normal 143 4 3" xfId="11349"/>
    <cellStyle name="Normal 143 4 4" xfId="11350"/>
    <cellStyle name="Normal 143 5" xfId="11351"/>
    <cellStyle name="Normal 143 5 2" xfId="11352"/>
    <cellStyle name="Normal 143 5 3" xfId="11353"/>
    <cellStyle name="Normal 143 6" xfId="11354"/>
    <cellStyle name="Normal 143 6 2" xfId="11355"/>
    <cellStyle name="Normal 143 7" xfId="11356"/>
    <cellStyle name="Normal 143 7 2" xfId="11357"/>
    <cellStyle name="Normal 143 8" xfId="11358"/>
    <cellStyle name="Normal 143 8 2" xfId="11359"/>
    <cellStyle name="Normal 143 9" xfId="11360"/>
    <cellStyle name="Normal 144" xfId="11361"/>
    <cellStyle name="Normal 144 10" xfId="11362"/>
    <cellStyle name="Normal 144 2" xfId="11363"/>
    <cellStyle name="Normal 144 2 2" xfId="11364"/>
    <cellStyle name="Normal 144 2 2 2" xfId="11365"/>
    <cellStyle name="Normal 144 2 2 2 2" xfId="11366"/>
    <cellStyle name="Normal 144 2 2 2 3" xfId="11367"/>
    <cellStyle name="Normal 144 2 2 2 4" xfId="11368"/>
    <cellStyle name="Normal 144 2 2 3" xfId="11369"/>
    <cellStyle name="Normal 144 2 2 3 2" xfId="11370"/>
    <cellStyle name="Normal 144 2 2 4" xfId="11371"/>
    <cellStyle name="Normal 144 2 3" xfId="11372"/>
    <cellStyle name="Normal 144 2 3 2" xfId="11373"/>
    <cellStyle name="Normal 144 2 3 3" xfId="11374"/>
    <cellStyle name="Normal 144 2 3 4" xfId="11375"/>
    <cellStyle name="Normal 144 2 4" xfId="11376"/>
    <cellStyle name="Normal 144 2 4 2" xfId="11377"/>
    <cellStyle name="Normal 144 2 4 3" xfId="11378"/>
    <cellStyle name="Normal 144 2 5" xfId="11379"/>
    <cellStyle name="Normal 144 2 5 2" xfId="11380"/>
    <cellStyle name="Normal 144 2 6" xfId="11381"/>
    <cellStyle name="Normal 144 2 6 2" xfId="11382"/>
    <cellStyle name="Normal 144 2 7" xfId="11383"/>
    <cellStyle name="Normal 144 2 7 2" xfId="11384"/>
    <cellStyle name="Normal 144 2 8" xfId="11385"/>
    <cellStyle name="Normal 144 2 9" xfId="11386"/>
    <cellStyle name="Normal 144 3" xfId="11387"/>
    <cellStyle name="Normal 144 3 2" xfId="11388"/>
    <cellStyle name="Normal 144 3 2 2" xfId="11389"/>
    <cellStyle name="Normal 144 3 2 3" xfId="11390"/>
    <cellStyle name="Normal 144 3 2 4" xfId="11391"/>
    <cellStyle name="Normal 144 3 3" xfId="11392"/>
    <cellStyle name="Normal 144 3 3 2" xfId="11393"/>
    <cellStyle name="Normal 144 3 4" xfId="11394"/>
    <cellStyle name="Normal 144 4" xfId="11395"/>
    <cellStyle name="Normal 144 4 2" xfId="11396"/>
    <cellStyle name="Normal 144 4 3" xfId="11397"/>
    <cellStyle name="Normal 144 4 4" xfId="11398"/>
    <cellStyle name="Normal 144 5" xfId="11399"/>
    <cellStyle name="Normal 144 5 2" xfId="11400"/>
    <cellStyle name="Normal 144 5 3" xfId="11401"/>
    <cellStyle name="Normal 144 6" xfId="11402"/>
    <cellStyle name="Normal 144 6 2" xfId="11403"/>
    <cellStyle name="Normal 144 7" xfId="11404"/>
    <cellStyle name="Normal 144 7 2" xfId="11405"/>
    <cellStyle name="Normal 144 8" xfId="11406"/>
    <cellStyle name="Normal 144 8 2" xfId="11407"/>
    <cellStyle name="Normal 144 9" xfId="11408"/>
    <cellStyle name="Normal 145" xfId="11409"/>
    <cellStyle name="Normal 145 10" xfId="11410"/>
    <cellStyle name="Normal 145 2" xfId="11411"/>
    <cellStyle name="Normal 145 2 2" xfId="11412"/>
    <cellStyle name="Normal 145 2 2 2" xfId="11413"/>
    <cellStyle name="Normal 145 2 2 2 2" xfId="11414"/>
    <cellStyle name="Normal 145 2 2 2 3" xfId="11415"/>
    <cellStyle name="Normal 145 2 2 2 4" xfId="11416"/>
    <cellStyle name="Normal 145 2 2 3" xfId="11417"/>
    <cellStyle name="Normal 145 2 2 3 2" xfId="11418"/>
    <cellStyle name="Normal 145 2 2 4" xfId="11419"/>
    <cellStyle name="Normal 145 2 3" xfId="11420"/>
    <cellStyle name="Normal 145 2 3 2" xfId="11421"/>
    <cellStyle name="Normal 145 2 3 3" xfId="11422"/>
    <cellStyle name="Normal 145 2 3 4" xfId="11423"/>
    <cellStyle name="Normal 145 2 4" xfId="11424"/>
    <cellStyle name="Normal 145 2 4 2" xfId="11425"/>
    <cellStyle name="Normal 145 2 4 3" xfId="11426"/>
    <cellStyle name="Normal 145 2 5" xfId="11427"/>
    <cellStyle name="Normal 145 2 5 2" xfId="11428"/>
    <cellStyle name="Normal 145 2 6" xfId="11429"/>
    <cellStyle name="Normal 145 2 6 2" xfId="11430"/>
    <cellStyle name="Normal 145 2 7" xfId="11431"/>
    <cellStyle name="Normal 145 2 7 2" xfId="11432"/>
    <cellStyle name="Normal 145 2 8" xfId="11433"/>
    <cellStyle name="Normal 145 2 9" xfId="11434"/>
    <cellStyle name="Normal 145 3" xfId="11435"/>
    <cellStyle name="Normal 145 3 2" xfId="11436"/>
    <cellStyle name="Normal 145 3 2 2" xfId="11437"/>
    <cellStyle name="Normal 145 3 2 3" xfId="11438"/>
    <cellStyle name="Normal 145 3 2 4" xfId="11439"/>
    <cellStyle name="Normal 145 3 3" xfId="11440"/>
    <cellStyle name="Normal 145 3 3 2" xfId="11441"/>
    <cellStyle name="Normal 145 3 4" xfId="11442"/>
    <cellStyle name="Normal 145 4" xfId="11443"/>
    <cellStyle name="Normal 145 4 2" xfId="11444"/>
    <cellStyle name="Normal 145 4 3" xfId="11445"/>
    <cellStyle name="Normal 145 4 4" xfId="11446"/>
    <cellStyle name="Normal 145 5" xfId="11447"/>
    <cellStyle name="Normal 145 5 2" xfId="11448"/>
    <cellStyle name="Normal 145 5 3" xfId="11449"/>
    <cellStyle name="Normal 145 6" xfId="11450"/>
    <cellStyle name="Normal 145 6 2" xfId="11451"/>
    <cellStyle name="Normal 145 7" xfId="11452"/>
    <cellStyle name="Normal 145 7 2" xfId="11453"/>
    <cellStyle name="Normal 145 8" xfId="11454"/>
    <cellStyle name="Normal 145 8 2" xfId="11455"/>
    <cellStyle name="Normal 145 9" xfId="11456"/>
    <cellStyle name="Normal 146" xfId="11457"/>
    <cellStyle name="Normal 146 10" xfId="11458"/>
    <cellStyle name="Normal 146 2" xfId="11459"/>
    <cellStyle name="Normal 146 2 2" xfId="11460"/>
    <cellStyle name="Normal 146 2 2 2" xfId="11461"/>
    <cellStyle name="Normal 146 2 2 2 2" xfId="11462"/>
    <cellStyle name="Normal 146 2 2 2 3" xfId="11463"/>
    <cellStyle name="Normal 146 2 2 2 4" xfId="11464"/>
    <cellStyle name="Normal 146 2 2 3" xfId="11465"/>
    <cellStyle name="Normal 146 2 2 3 2" xfId="11466"/>
    <cellStyle name="Normal 146 2 2 4" xfId="11467"/>
    <cellStyle name="Normal 146 2 3" xfId="11468"/>
    <cellStyle name="Normal 146 2 3 2" xfId="11469"/>
    <cellStyle name="Normal 146 2 3 3" xfId="11470"/>
    <cellStyle name="Normal 146 2 3 4" xfId="11471"/>
    <cellStyle name="Normal 146 2 4" xfId="11472"/>
    <cellStyle name="Normal 146 2 4 2" xfId="11473"/>
    <cellStyle name="Normal 146 2 4 3" xfId="11474"/>
    <cellStyle name="Normal 146 2 5" xfId="11475"/>
    <cellStyle name="Normal 146 2 5 2" xfId="11476"/>
    <cellStyle name="Normal 146 2 6" xfId="11477"/>
    <cellStyle name="Normal 146 2 6 2" xfId="11478"/>
    <cellStyle name="Normal 146 2 7" xfId="11479"/>
    <cellStyle name="Normal 146 2 7 2" xfId="11480"/>
    <cellStyle name="Normal 146 2 8" xfId="11481"/>
    <cellStyle name="Normal 146 2 9" xfId="11482"/>
    <cellStyle name="Normal 146 3" xfId="11483"/>
    <cellStyle name="Normal 146 3 2" xfId="11484"/>
    <cellStyle name="Normal 146 3 2 2" xfId="11485"/>
    <cellStyle name="Normal 146 3 2 3" xfId="11486"/>
    <cellStyle name="Normal 146 3 2 4" xfId="11487"/>
    <cellStyle name="Normal 146 3 3" xfId="11488"/>
    <cellStyle name="Normal 146 3 3 2" xfId="11489"/>
    <cellStyle name="Normal 146 3 4" xfId="11490"/>
    <cellStyle name="Normal 146 4" xfId="11491"/>
    <cellStyle name="Normal 146 4 2" xfId="11492"/>
    <cellStyle name="Normal 146 4 3" xfId="11493"/>
    <cellStyle name="Normal 146 4 4" xfId="11494"/>
    <cellStyle name="Normal 146 5" xfId="11495"/>
    <cellStyle name="Normal 146 5 2" xfId="11496"/>
    <cellStyle name="Normal 146 5 3" xfId="11497"/>
    <cellStyle name="Normal 146 6" xfId="11498"/>
    <cellStyle name="Normal 146 6 2" xfId="11499"/>
    <cellStyle name="Normal 146 7" xfId="11500"/>
    <cellStyle name="Normal 146 7 2" xfId="11501"/>
    <cellStyle name="Normal 146 8" xfId="11502"/>
    <cellStyle name="Normal 146 8 2" xfId="11503"/>
    <cellStyle name="Normal 146 9" xfId="11504"/>
    <cellStyle name="Normal 147" xfId="11505"/>
    <cellStyle name="Normal 147 10" xfId="11506"/>
    <cellStyle name="Normal 147 2" xfId="11507"/>
    <cellStyle name="Normal 147 2 2" xfId="11508"/>
    <cellStyle name="Normal 147 2 2 2" xfId="11509"/>
    <cellStyle name="Normal 147 2 2 2 2" xfId="11510"/>
    <cellStyle name="Normal 147 2 2 2 3" xfId="11511"/>
    <cellStyle name="Normal 147 2 2 2 4" xfId="11512"/>
    <cellStyle name="Normal 147 2 2 3" xfId="11513"/>
    <cellStyle name="Normal 147 2 2 3 2" xfId="11514"/>
    <cellStyle name="Normal 147 2 2 4" xfId="11515"/>
    <cellStyle name="Normal 147 2 3" xfId="11516"/>
    <cellStyle name="Normal 147 2 3 2" xfId="11517"/>
    <cellStyle name="Normal 147 2 3 3" xfId="11518"/>
    <cellStyle name="Normal 147 2 3 4" xfId="11519"/>
    <cellStyle name="Normal 147 2 4" xfId="11520"/>
    <cellStyle name="Normal 147 2 4 2" xfId="11521"/>
    <cellStyle name="Normal 147 2 4 3" xfId="11522"/>
    <cellStyle name="Normal 147 2 5" xfId="11523"/>
    <cellStyle name="Normal 147 2 5 2" xfId="11524"/>
    <cellStyle name="Normal 147 2 6" xfId="11525"/>
    <cellStyle name="Normal 147 2 6 2" xfId="11526"/>
    <cellStyle name="Normal 147 2 7" xfId="11527"/>
    <cellStyle name="Normal 147 2 7 2" xfId="11528"/>
    <cellStyle name="Normal 147 2 8" xfId="11529"/>
    <cellStyle name="Normal 147 2 9" xfId="11530"/>
    <cellStyle name="Normal 147 3" xfId="11531"/>
    <cellStyle name="Normal 147 3 2" xfId="11532"/>
    <cellStyle name="Normal 147 3 2 2" xfId="11533"/>
    <cellStyle name="Normal 147 3 2 3" xfId="11534"/>
    <cellStyle name="Normal 147 3 2 4" xfId="11535"/>
    <cellStyle name="Normal 147 3 3" xfId="11536"/>
    <cellStyle name="Normal 147 3 3 2" xfId="11537"/>
    <cellStyle name="Normal 147 3 4" xfId="11538"/>
    <cellStyle name="Normal 147 4" xfId="11539"/>
    <cellStyle name="Normal 147 4 2" xfId="11540"/>
    <cellStyle name="Normal 147 4 3" xfId="11541"/>
    <cellStyle name="Normal 147 4 4" xfId="11542"/>
    <cellStyle name="Normal 147 5" xfId="11543"/>
    <cellStyle name="Normal 147 5 2" xfId="11544"/>
    <cellStyle name="Normal 147 5 3" xfId="11545"/>
    <cellStyle name="Normal 147 6" xfId="11546"/>
    <cellStyle name="Normal 147 6 2" xfId="11547"/>
    <cellStyle name="Normal 147 7" xfId="11548"/>
    <cellStyle name="Normal 147 7 2" xfId="11549"/>
    <cellStyle name="Normal 147 8" xfId="11550"/>
    <cellStyle name="Normal 147 8 2" xfId="11551"/>
    <cellStyle name="Normal 147 9" xfId="11552"/>
    <cellStyle name="Normal 148" xfId="11553"/>
    <cellStyle name="Normal 148 10" xfId="11554"/>
    <cellStyle name="Normal 148 2" xfId="11555"/>
    <cellStyle name="Normal 148 2 2" xfId="11556"/>
    <cellStyle name="Normal 148 2 2 2" xfId="11557"/>
    <cellStyle name="Normal 148 2 2 2 2" xfId="11558"/>
    <cellStyle name="Normal 148 2 2 2 3" xfId="11559"/>
    <cellStyle name="Normal 148 2 2 2 4" xfId="11560"/>
    <cellStyle name="Normal 148 2 2 3" xfId="11561"/>
    <cellStyle name="Normal 148 2 2 3 2" xfId="11562"/>
    <cellStyle name="Normal 148 2 2 4" xfId="11563"/>
    <cellStyle name="Normal 148 2 3" xfId="11564"/>
    <cellStyle name="Normal 148 2 3 2" xfId="11565"/>
    <cellStyle name="Normal 148 2 3 3" xfId="11566"/>
    <cellStyle name="Normal 148 2 3 4" xfId="11567"/>
    <cellStyle name="Normal 148 2 4" xfId="11568"/>
    <cellStyle name="Normal 148 2 4 2" xfId="11569"/>
    <cellStyle name="Normal 148 2 4 3" xfId="11570"/>
    <cellStyle name="Normal 148 2 5" xfId="11571"/>
    <cellStyle name="Normal 148 2 5 2" xfId="11572"/>
    <cellStyle name="Normal 148 2 6" xfId="11573"/>
    <cellStyle name="Normal 148 2 6 2" xfId="11574"/>
    <cellStyle name="Normal 148 2 7" xfId="11575"/>
    <cellStyle name="Normal 148 2 7 2" xfId="11576"/>
    <cellStyle name="Normal 148 2 8" xfId="11577"/>
    <cellStyle name="Normal 148 2 9" xfId="11578"/>
    <cellStyle name="Normal 148 3" xfId="11579"/>
    <cellStyle name="Normal 148 3 2" xfId="11580"/>
    <cellStyle name="Normal 148 3 2 2" xfId="11581"/>
    <cellStyle name="Normal 148 3 2 3" xfId="11582"/>
    <cellStyle name="Normal 148 3 2 4" xfId="11583"/>
    <cellStyle name="Normal 148 3 3" xfId="11584"/>
    <cellStyle name="Normal 148 3 3 2" xfId="11585"/>
    <cellStyle name="Normal 148 3 4" xfId="11586"/>
    <cellStyle name="Normal 148 4" xfId="11587"/>
    <cellStyle name="Normal 148 4 2" xfId="11588"/>
    <cellStyle name="Normal 148 4 3" xfId="11589"/>
    <cellStyle name="Normal 148 4 4" xfId="11590"/>
    <cellStyle name="Normal 148 5" xfId="11591"/>
    <cellStyle name="Normal 148 5 2" xfId="11592"/>
    <cellStyle name="Normal 148 5 3" xfId="11593"/>
    <cellStyle name="Normal 148 6" xfId="11594"/>
    <cellStyle name="Normal 148 6 2" xfId="11595"/>
    <cellStyle name="Normal 148 7" xfId="11596"/>
    <cellStyle name="Normal 148 7 2" xfId="11597"/>
    <cellStyle name="Normal 148 8" xfId="11598"/>
    <cellStyle name="Normal 148 8 2" xfId="11599"/>
    <cellStyle name="Normal 148 9" xfId="11600"/>
    <cellStyle name="Normal 149" xfId="11601"/>
    <cellStyle name="Normal 149 10" xfId="11602"/>
    <cellStyle name="Normal 149 2" xfId="11603"/>
    <cellStyle name="Normal 149 2 2" xfId="11604"/>
    <cellStyle name="Normal 149 2 2 2" xfId="11605"/>
    <cellStyle name="Normal 149 2 2 2 2" xfId="11606"/>
    <cellStyle name="Normal 149 2 2 2 3" xfId="11607"/>
    <cellStyle name="Normal 149 2 2 2 4" xfId="11608"/>
    <cellStyle name="Normal 149 2 2 3" xfId="11609"/>
    <cellStyle name="Normal 149 2 2 3 2" xfId="11610"/>
    <cellStyle name="Normal 149 2 2 4" xfId="11611"/>
    <cellStyle name="Normal 149 2 3" xfId="11612"/>
    <cellStyle name="Normal 149 2 3 2" xfId="11613"/>
    <cellStyle name="Normal 149 2 3 3" xfId="11614"/>
    <cellStyle name="Normal 149 2 3 4" xfId="11615"/>
    <cellStyle name="Normal 149 2 4" xfId="11616"/>
    <cellStyle name="Normal 149 2 4 2" xfId="11617"/>
    <cellStyle name="Normal 149 2 4 3" xfId="11618"/>
    <cellStyle name="Normal 149 2 5" xfId="11619"/>
    <cellStyle name="Normal 149 2 5 2" xfId="11620"/>
    <cellStyle name="Normal 149 2 6" xfId="11621"/>
    <cellStyle name="Normal 149 2 6 2" xfId="11622"/>
    <cellStyle name="Normal 149 2 7" xfId="11623"/>
    <cellStyle name="Normal 149 2 7 2" xfId="11624"/>
    <cellStyle name="Normal 149 2 8" xfId="11625"/>
    <cellStyle name="Normal 149 2 9" xfId="11626"/>
    <cellStyle name="Normal 149 3" xfId="11627"/>
    <cellStyle name="Normal 149 3 2" xfId="11628"/>
    <cellStyle name="Normal 149 3 2 2" xfId="11629"/>
    <cellStyle name="Normal 149 3 2 3" xfId="11630"/>
    <cellStyle name="Normal 149 3 2 4" xfId="11631"/>
    <cellStyle name="Normal 149 3 3" xfId="11632"/>
    <cellStyle name="Normal 149 3 3 2" xfId="11633"/>
    <cellStyle name="Normal 149 3 4" xfId="11634"/>
    <cellStyle name="Normal 149 4" xfId="11635"/>
    <cellStyle name="Normal 149 4 2" xfId="11636"/>
    <cellStyle name="Normal 149 4 3" xfId="11637"/>
    <cellStyle name="Normal 149 4 4" xfId="11638"/>
    <cellStyle name="Normal 149 5" xfId="11639"/>
    <cellStyle name="Normal 149 5 2" xfId="11640"/>
    <cellStyle name="Normal 149 5 3" xfId="11641"/>
    <cellStyle name="Normal 149 6" xfId="11642"/>
    <cellStyle name="Normal 149 6 2" xfId="11643"/>
    <cellStyle name="Normal 149 7" xfId="11644"/>
    <cellStyle name="Normal 149 7 2" xfId="11645"/>
    <cellStyle name="Normal 149 8" xfId="11646"/>
    <cellStyle name="Normal 149 8 2" xfId="11647"/>
    <cellStyle name="Normal 149 9" xfId="11648"/>
    <cellStyle name="Normal 15" xfId="450"/>
    <cellStyle name="Normal 15 2" xfId="11649"/>
    <cellStyle name="Normal 15 2 2" xfId="11650"/>
    <cellStyle name="Normal 15 2 2 2" xfId="11651"/>
    <cellStyle name="Normal 15 2 2 2 2" xfId="11652"/>
    <cellStyle name="Normal 15 2 2 2 3" xfId="11653"/>
    <cellStyle name="Normal 15 2 2 2 4" xfId="11654"/>
    <cellStyle name="Normal 15 2 2 3" xfId="11655"/>
    <cellStyle name="Normal 15 2 2 3 2" xfId="11656"/>
    <cellStyle name="Normal 15 2 2 4" xfId="11657"/>
    <cellStyle name="Normal 15 2 3" xfId="11658"/>
    <cellStyle name="Normal 15 2 3 2" xfId="11659"/>
    <cellStyle name="Normal 15 2 3 3" xfId="11660"/>
    <cellStyle name="Normal 15 2 3 4" xfId="11661"/>
    <cellStyle name="Normal 15 2 4" xfId="11662"/>
    <cellStyle name="Normal 15 2 4 2" xfId="11663"/>
    <cellStyle name="Normal 15 2 4 3" xfId="11664"/>
    <cellStyle name="Normal 15 2 5" xfId="11665"/>
    <cellStyle name="Normal 15 2 5 2" xfId="11666"/>
    <cellStyle name="Normal 15 2 6" xfId="11667"/>
    <cellStyle name="Normal 15 2 6 2" xfId="11668"/>
    <cellStyle name="Normal 15 2 7" xfId="11669"/>
    <cellStyle name="Normal 15 2 7 2" xfId="11670"/>
    <cellStyle name="Normal 15 2 8" xfId="11671"/>
    <cellStyle name="Normal 15 2 9" xfId="11672"/>
    <cellStyle name="Normal 15 3" xfId="11673"/>
    <cellStyle name="Normal 15 3 2" xfId="11674"/>
    <cellStyle name="Normal 15 3 2 2" xfId="11675"/>
    <cellStyle name="Normal 15 3 2 3" xfId="11676"/>
    <cellStyle name="Normal 15 3 2 4" xfId="11677"/>
    <cellStyle name="Normal 15 3 3" xfId="11678"/>
    <cellStyle name="Normal 15 3 3 2" xfId="11679"/>
    <cellStyle name="Normal 15 3 3 3" xfId="11680"/>
    <cellStyle name="Normal 15 3 4" xfId="11681"/>
    <cellStyle name="Normal 15 3 4 2" xfId="11682"/>
    <cellStyle name="Normal 15 3 5" xfId="11683"/>
    <cellStyle name="Normal 15 3 5 2" xfId="11684"/>
    <cellStyle name="Normal 15 3 6" xfId="11685"/>
    <cellStyle name="Normal 15 3 6 2" xfId="11686"/>
    <cellStyle name="Normal 15 3 7" xfId="11687"/>
    <cellStyle name="Normal 15 3 7 2" xfId="11688"/>
    <cellStyle name="Normal 15 3 8" xfId="11689"/>
    <cellStyle name="Normal 15 3 9" xfId="11690"/>
    <cellStyle name="Normal 15 4" xfId="11691"/>
    <cellStyle name="Normal 15 5" xfId="11692"/>
    <cellStyle name="Normal 15 6" xfId="11693"/>
    <cellStyle name="Normal 15 6 2" xfId="11694"/>
    <cellStyle name="Normal 15 6 2 2" xfId="11695"/>
    <cellStyle name="Normal 15 6 2 3" xfId="11696"/>
    <cellStyle name="Normal 15 6 3" xfId="11697"/>
    <cellStyle name="Normal 15 6 3 2" xfId="11698"/>
    <cellStyle name="Normal 15 6 4" xfId="11699"/>
    <cellStyle name="Normal 15 7" xfId="11700"/>
    <cellStyle name="Normal 15 8" xfId="26978"/>
    <cellStyle name="Normal 150" xfId="11701"/>
    <cellStyle name="Normal 150 10" xfId="11702"/>
    <cellStyle name="Normal 150 2" xfId="11703"/>
    <cellStyle name="Normal 150 2 2" xfId="11704"/>
    <cellStyle name="Normal 150 2 2 2" xfId="11705"/>
    <cellStyle name="Normal 150 2 2 2 2" xfId="11706"/>
    <cellStyle name="Normal 150 2 2 2 3" xfId="11707"/>
    <cellStyle name="Normal 150 2 2 2 4" xfId="11708"/>
    <cellStyle name="Normal 150 2 2 3" xfId="11709"/>
    <cellStyle name="Normal 150 2 2 3 2" xfId="11710"/>
    <cellStyle name="Normal 150 2 2 4" xfId="11711"/>
    <cellStyle name="Normal 150 2 3" xfId="11712"/>
    <cellStyle name="Normal 150 2 3 2" xfId="11713"/>
    <cellStyle name="Normal 150 2 3 3" xfId="11714"/>
    <cellStyle name="Normal 150 2 3 4" xfId="11715"/>
    <cellStyle name="Normal 150 2 4" xfId="11716"/>
    <cellStyle name="Normal 150 2 4 2" xfId="11717"/>
    <cellStyle name="Normal 150 2 4 3" xfId="11718"/>
    <cellStyle name="Normal 150 2 5" xfId="11719"/>
    <cellStyle name="Normal 150 2 5 2" xfId="11720"/>
    <cellStyle name="Normal 150 2 6" xfId="11721"/>
    <cellStyle name="Normal 150 2 6 2" xfId="11722"/>
    <cellStyle name="Normal 150 2 7" xfId="11723"/>
    <cellStyle name="Normal 150 2 7 2" xfId="11724"/>
    <cellStyle name="Normal 150 2 8" xfId="11725"/>
    <cellStyle name="Normal 150 2 9" xfId="11726"/>
    <cellStyle name="Normal 150 3" xfId="11727"/>
    <cellStyle name="Normal 150 3 2" xfId="11728"/>
    <cellStyle name="Normal 150 3 2 2" xfId="11729"/>
    <cellStyle name="Normal 150 3 2 3" xfId="11730"/>
    <cellStyle name="Normal 150 3 2 4" xfId="11731"/>
    <cellStyle name="Normal 150 3 3" xfId="11732"/>
    <cellStyle name="Normal 150 3 3 2" xfId="11733"/>
    <cellStyle name="Normal 150 3 4" xfId="11734"/>
    <cellStyle name="Normal 150 4" xfId="11735"/>
    <cellStyle name="Normal 150 4 2" xfId="11736"/>
    <cellStyle name="Normal 150 4 3" xfId="11737"/>
    <cellStyle name="Normal 150 4 4" xfId="11738"/>
    <cellStyle name="Normal 150 5" xfId="11739"/>
    <cellStyle name="Normal 150 5 2" xfId="11740"/>
    <cellStyle name="Normal 150 5 3" xfId="11741"/>
    <cellStyle name="Normal 150 6" xfId="11742"/>
    <cellStyle name="Normal 150 6 2" xfId="11743"/>
    <cellStyle name="Normal 150 7" xfId="11744"/>
    <cellStyle name="Normal 150 7 2" xfId="11745"/>
    <cellStyle name="Normal 150 8" xfId="11746"/>
    <cellStyle name="Normal 150 8 2" xfId="11747"/>
    <cellStyle name="Normal 150 9" xfId="11748"/>
    <cellStyle name="Normal 151" xfId="11749"/>
    <cellStyle name="Normal 151 10" xfId="11750"/>
    <cellStyle name="Normal 151 2" xfId="11751"/>
    <cellStyle name="Normal 151 2 2" xfId="11752"/>
    <cellStyle name="Normal 151 2 2 2" xfId="11753"/>
    <cellStyle name="Normal 151 2 2 2 2" xfId="11754"/>
    <cellStyle name="Normal 151 2 2 2 3" xfId="11755"/>
    <cellStyle name="Normal 151 2 2 2 4" xfId="11756"/>
    <cellStyle name="Normal 151 2 2 3" xfId="11757"/>
    <cellStyle name="Normal 151 2 2 3 2" xfId="11758"/>
    <cellStyle name="Normal 151 2 2 4" xfId="11759"/>
    <cellStyle name="Normal 151 2 3" xfId="11760"/>
    <cellStyle name="Normal 151 2 3 2" xfId="11761"/>
    <cellStyle name="Normal 151 2 3 3" xfId="11762"/>
    <cellStyle name="Normal 151 2 3 4" xfId="11763"/>
    <cellStyle name="Normal 151 2 4" xfId="11764"/>
    <cellStyle name="Normal 151 2 4 2" xfId="11765"/>
    <cellStyle name="Normal 151 2 4 3" xfId="11766"/>
    <cellStyle name="Normal 151 2 5" xfId="11767"/>
    <cellStyle name="Normal 151 2 5 2" xfId="11768"/>
    <cellStyle name="Normal 151 2 6" xfId="11769"/>
    <cellStyle name="Normal 151 2 6 2" xfId="11770"/>
    <cellStyle name="Normal 151 2 7" xfId="11771"/>
    <cellStyle name="Normal 151 2 7 2" xfId="11772"/>
    <cellStyle name="Normal 151 2 8" xfId="11773"/>
    <cellStyle name="Normal 151 2 9" xfId="11774"/>
    <cellStyle name="Normal 151 3" xfId="11775"/>
    <cellStyle name="Normal 151 3 2" xfId="11776"/>
    <cellStyle name="Normal 151 3 2 2" xfId="11777"/>
    <cellStyle name="Normal 151 3 2 3" xfId="11778"/>
    <cellStyle name="Normal 151 3 2 4" xfId="11779"/>
    <cellStyle name="Normal 151 3 3" xfId="11780"/>
    <cellStyle name="Normal 151 3 3 2" xfId="11781"/>
    <cellStyle name="Normal 151 3 4" xfId="11782"/>
    <cellStyle name="Normal 151 4" xfId="11783"/>
    <cellStyle name="Normal 151 4 2" xfId="11784"/>
    <cellStyle name="Normal 151 4 3" xfId="11785"/>
    <cellStyle name="Normal 151 4 4" xfId="11786"/>
    <cellStyle name="Normal 151 5" xfId="11787"/>
    <cellStyle name="Normal 151 5 2" xfId="11788"/>
    <cellStyle name="Normal 151 5 3" xfId="11789"/>
    <cellStyle name="Normal 151 6" xfId="11790"/>
    <cellStyle name="Normal 151 6 2" xfId="11791"/>
    <cellStyle name="Normal 151 7" xfId="11792"/>
    <cellStyle name="Normal 151 7 2" xfId="11793"/>
    <cellStyle name="Normal 151 8" xfId="11794"/>
    <cellStyle name="Normal 151 8 2" xfId="11795"/>
    <cellStyle name="Normal 151 9" xfId="11796"/>
    <cellStyle name="Normal 152" xfId="11797"/>
    <cellStyle name="Normal 152 10" xfId="11798"/>
    <cellStyle name="Normal 152 2" xfId="11799"/>
    <cellStyle name="Normal 152 2 2" xfId="11800"/>
    <cellStyle name="Normal 152 2 2 2" xfId="11801"/>
    <cellStyle name="Normal 152 2 2 2 2" xfId="11802"/>
    <cellStyle name="Normal 152 2 2 2 3" xfId="11803"/>
    <cellStyle name="Normal 152 2 2 2 4" xfId="11804"/>
    <cellStyle name="Normal 152 2 2 3" xfId="11805"/>
    <cellStyle name="Normal 152 2 2 3 2" xfId="11806"/>
    <cellStyle name="Normal 152 2 2 4" xfId="11807"/>
    <cellStyle name="Normal 152 2 3" xfId="11808"/>
    <cellStyle name="Normal 152 2 3 2" xfId="11809"/>
    <cellStyle name="Normal 152 2 3 3" xfId="11810"/>
    <cellStyle name="Normal 152 2 3 4" xfId="11811"/>
    <cellStyle name="Normal 152 2 4" xfId="11812"/>
    <cellStyle name="Normal 152 2 4 2" xfId="11813"/>
    <cellStyle name="Normal 152 2 4 3" xfId="11814"/>
    <cellStyle name="Normal 152 2 5" xfId="11815"/>
    <cellStyle name="Normal 152 2 5 2" xfId="11816"/>
    <cellStyle name="Normal 152 2 6" xfId="11817"/>
    <cellStyle name="Normal 152 2 6 2" xfId="11818"/>
    <cellStyle name="Normal 152 2 7" xfId="11819"/>
    <cellStyle name="Normal 152 2 7 2" xfId="11820"/>
    <cellStyle name="Normal 152 2 8" xfId="11821"/>
    <cellStyle name="Normal 152 2 9" xfId="11822"/>
    <cellStyle name="Normal 152 3" xfId="11823"/>
    <cellStyle name="Normal 152 3 2" xfId="11824"/>
    <cellStyle name="Normal 152 3 2 2" xfId="11825"/>
    <cellStyle name="Normal 152 3 2 3" xfId="11826"/>
    <cellStyle name="Normal 152 3 2 4" xfId="11827"/>
    <cellStyle name="Normal 152 3 3" xfId="11828"/>
    <cellStyle name="Normal 152 3 3 2" xfId="11829"/>
    <cellStyle name="Normal 152 3 4" xfId="11830"/>
    <cellStyle name="Normal 152 4" xfId="11831"/>
    <cellStyle name="Normal 152 4 2" xfId="11832"/>
    <cellStyle name="Normal 152 4 3" xfId="11833"/>
    <cellStyle name="Normal 152 4 4" xfId="11834"/>
    <cellStyle name="Normal 152 5" xfId="11835"/>
    <cellStyle name="Normal 152 5 2" xfId="11836"/>
    <cellStyle name="Normal 152 5 3" xfId="11837"/>
    <cellStyle name="Normal 152 6" xfId="11838"/>
    <cellStyle name="Normal 152 6 2" xfId="11839"/>
    <cellStyle name="Normal 152 7" xfId="11840"/>
    <cellStyle name="Normal 152 7 2" xfId="11841"/>
    <cellStyle name="Normal 152 8" xfId="11842"/>
    <cellStyle name="Normal 152 8 2" xfId="11843"/>
    <cellStyle name="Normal 152 9" xfId="11844"/>
    <cellStyle name="Normal 153" xfId="11845"/>
    <cellStyle name="Normal 153 10" xfId="11846"/>
    <cellStyle name="Normal 153 2" xfId="11847"/>
    <cellStyle name="Normal 153 2 2" xfId="11848"/>
    <cellStyle name="Normal 153 2 2 2" xfId="11849"/>
    <cellStyle name="Normal 153 2 2 2 2" xfId="11850"/>
    <cellStyle name="Normal 153 2 2 2 3" xfId="11851"/>
    <cellStyle name="Normal 153 2 2 2 4" xfId="11852"/>
    <cellStyle name="Normal 153 2 2 3" xfId="11853"/>
    <cellStyle name="Normal 153 2 2 3 2" xfId="11854"/>
    <cellStyle name="Normal 153 2 2 4" xfId="11855"/>
    <cellStyle name="Normal 153 2 3" xfId="11856"/>
    <cellStyle name="Normal 153 2 3 2" xfId="11857"/>
    <cellStyle name="Normal 153 2 3 3" xfId="11858"/>
    <cellStyle name="Normal 153 2 3 4" xfId="11859"/>
    <cellStyle name="Normal 153 2 4" xfId="11860"/>
    <cellStyle name="Normal 153 2 4 2" xfId="11861"/>
    <cellStyle name="Normal 153 2 4 3" xfId="11862"/>
    <cellStyle name="Normal 153 2 5" xfId="11863"/>
    <cellStyle name="Normal 153 2 5 2" xfId="11864"/>
    <cellStyle name="Normal 153 2 6" xfId="11865"/>
    <cellStyle name="Normal 153 2 6 2" xfId="11866"/>
    <cellStyle name="Normal 153 2 7" xfId="11867"/>
    <cellStyle name="Normal 153 2 7 2" xfId="11868"/>
    <cellStyle name="Normal 153 2 8" xfId="11869"/>
    <cellStyle name="Normal 153 2 9" xfId="11870"/>
    <cellStyle name="Normal 153 3" xfId="11871"/>
    <cellStyle name="Normal 153 3 2" xfId="11872"/>
    <cellStyle name="Normal 153 3 2 2" xfId="11873"/>
    <cellStyle name="Normal 153 3 2 3" xfId="11874"/>
    <cellStyle name="Normal 153 3 2 4" xfId="11875"/>
    <cellStyle name="Normal 153 3 3" xfId="11876"/>
    <cellStyle name="Normal 153 3 3 2" xfId="11877"/>
    <cellStyle name="Normal 153 3 4" xfId="11878"/>
    <cellStyle name="Normal 153 4" xfId="11879"/>
    <cellStyle name="Normal 153 4 2" xfId="11880"/>
    <cellStyle name="Normal 153 4 3" xfId="11881"/>
    <cellStyle name="Normal 153 4 4" xfId="11882"/>
    <cellStyle name="Normal 153 5" xfId="11883"/>
    <cellStyle name="Normal 153 5 2" xfId="11884"/>
    <cellStyle name="Normal 153 5 3" xfId="11885"/>
    <cellStyle name="Normal 153 6" xfId="11886"/>
    <cellStyle name="Normal 153 6 2" xfId="11887"/>
    <cellStyle name="Normal 153 7" xfId="11888"/>
    <cellStyle name="Normal 153 7 2" xfId="11889"/>
    <cellStyle name="Normal 153 8" xfId="11890"/>
    <cellStyle name="Normal 153 8 2" xfId="11891"/>
    <cellStyle name="Normal 153 9" xfId="11892"/>
    <cellStyle name="Normal 154" xfId="11893"/>
    <cellStyle name="Normal 154 10" xfId="11894"/>
    <cellStyle name="Normal 154 2" xfId="11895"/>
    <cellStyle name="Normal 154 2 2" xfId="11896"/>
    <cellStyle name="Normal 154 2 2 2" xfId="11897"/>
    <cellStyle name="Normal 154 2 2 2 2" xfId="11898"/>
    <cellStyle name="Normal 154 2 2 2 3" xfId="11899"/>
    <cellStyle name="Normal 154 2 2 2 4" xfId="11900"/>
    <cellStyle name="Normal 154 2 2 3" xfId="11901"/>
    <cellStyle name="Normal 154 2 2 3 2" xfId="11902"/>
    <cellStyle name="Normal 154 2 2 4" xfId="11903"/>
    <cellStyle name="Normal 154 2 3" xfId="11904"/>
    <cellStyle name="Normal 154 2 3 2" xfId="11905"/>
    <cellStyle name="Normal 154 2 3 3" xfId="11906"/>
    <cellStyle name="Normal 154 2 3 4" xfId="11907"/>
    <cellStyle name="Normal 154 2 4" xfId="11908"/>
    <cellStyle name="Normal 154 2 4 2" xfId="11909"/>
    <cellStyle name="Normal 154 2 4 3" xfId="11910"/>
    <cellStyle name="Normal 154 2 5" xfId="11911"/>
    <cellStyle name="Normal 154 2 5 2" xfId="11912"/>
    <cellStyle name="Normal 154 2 6" xfId="11913"/>
    <cellStyle name="Normal 154 2 6 2" xfId="11914"/>
    <cellStyle name="Normal 154 2 7" xfId="11915"/>
    <cellStyle name="Normal 154 2 7 2" xfId="11916"/>
    <cellStyle name="Normal 154 2 8" xfId="11917"/>
    <cellStyle name="Normal 154 2 9" xfId="11918"/>
    <cellStyle name="Normal 154 3" xfId="11919"/>
    <cellStyle name="Normal 154 3 2" xfId="11920"/>
    <cellStyle name="Normal 154 3 2 2" xfId="11921"/>
    <cellStyle name="Normal 154 3 2 3" xfId="11922"/>
    <cellStyle name="Normal 154 3 2 4" xfId="11923"/>
    <cellStyle name="Normal 154 3 3" xfId="11924"/>
    <cellStyle name="Normal 154 3 3 2" xfId="11925"/>
    <cellStyle name="Normal 154 3 4" xfId="11926"/>
    <cellStyle name="Normal 154 4" xfId="11927"/>
    <cellStyle name="Normal 154 4 2" xfId="11928"/>
    <cellStyle name="Normal 154 4 3" xfId="11929"/>
    <cellStyle name="Normal 154 4 4" xfId="11930"/>
    <cellStyle name="Normal 154 5" xfId="11931"/>
    <cellStyle name="Normal 154 5 2" xfId="11932"/>
    <cellStyle name="Normal 154 5 3" xfId="11933"/>
    <cellStyle name="Normal 154 6" xfId="11934"/>
    <cellStyle name="Normal 154 6 2" xfId="11935"/>
    <cellStyle name="Normal 154 7" xfId="11936"/>
    <cellStyle name="Normal 154 7 2" xfId="11937"/>
    <cellStyle name="Normal 154 8" xfId="11938"/>
    <cellStyle name="Normal 154 8 2" xfId="11939"/>
    <cellStyle name="Normal 154 9" xfId="11940"/>
    <cellStyle name="Normal 155" xfId="11941"/>
    <cellStyle name="Normal 155 10" xfId="11942"/>
    <cellStyle name="Normal 155 2" xfId="11943"/>
    <cellStyle name="Normal 155 2 2" xfId="11944"/>
    <cellStyle name="Normal 155 2 2 2" xfId="11945"/>
    <cellStyle name="Normal 155 2 2 2 2" xfId="11946"/>
    <cellStyle name="Normal 155 2 2 2 3" xfId="11947"/>
    <cellStyle name="Normal 155 2 2 2 4" xfId="11948"/>
    <cellStyle name="Normal 155 2 2 3" xfId="11949"/>
    <cellStyle name="Normal 155 2 2 3 2" xfId="11950"/>
    <cellStyle name="Normal 155 2 2 4" xfId="11951"/>
    <cellStyle name="Normal 155 2 3" xfId="11952"/>
    <cellStyle name="Normal 155 2 3 2" xfId="11953"/>
    <cellStyle name="Normal 155 2 3 3" xfId="11954"/>
    <cellStyle name="Normal 155 2 3 4" xfId="11955"/>
    <cellStyle name="Normal 155 2 4" xfId="11956"/>
    <cellStyle name="Normal 155 2 4 2" xfId="11957"/>
    <cellStyle name="Normal 155 2 4 3" xfId="11958"/>
    <cellStyle name="Normal 155 2 5" xfId="11959"/>
    <cellStyle name="Normal 155 2 5 2" xfId="11960"/>
    <cellStyle name="Normal 155 2 6" xfId="11961"/>
    <cellStyle name="Normal 155 2 6 2" xfId="11962"/>
    <cellStyle name="Normal 155 2 7" xfId="11963"/>
    <cellStyle name="Normal 155 2 7 2" xfId="11964"/>
    <cellStyle name="Normal 155 2 8" xfId="11965"/>
    <cellStyle name="Normal 155 2 9" xfId="11966"/>
    <cellStyle name="Normal 155 3" xfId="11967"/>
    <cellStyle name="Normal 155 3 2" xfId="11968"/>
    <cellStyle name="Normal 155 3 2 2" xfId="11969"/>
    <cellStyle name="Normal 155 3 2 3" xfId="11970"/>
    <cellStyle name="Normal 155 3 2 4" xfId="11971"/>
    <cellStyle name="Normal 155 3 3" xfId="11972"/>
    <cellStyle name="Normal 155 3 3 2" xfId="11973"/>
    <cellStyle name="Normal 155 3 4" xfId="11974"/>
    <cellStyle name="Normal 155 4" xfId="11975"/>
    <cellStyle name="Normal 155 4 2" xfId="11976"/>
    <cellStyle name="Normal 155 4 3" xfId="11977"/>
    <cellStyle name="Normal 155 4 4" xfId="11978"/>
    <cellStyle name="Normal 155 5" xfId="11979"/>
    <cellStyle name="Normal 155 5 2" xfId="11980"/>
    <cellStyle name="Normal 155 5 3" xfId="11981"/>
    <cellStyle name="Normal 155 6" xfId="11982"/>
    <cellStyle name="Normal 155 6 2" xfId="11983"/>
    <cellStyle name="Normal 155 7" xfId="11984"/>
    <cellStyle name="Normal 155 7 2" xfId="11985"/>
    <cellStyle name="Normal 155 8" xfId="11986"/>
    <cellStyle name="Normal 155 8 2" xfId="11987"/>
    <cellStyle name="Normal 155 9" xfId="11988"/>
    <cellStyle name="Normal 156" xfId="11989"/>
    <cellStyle name="Normal 156 10" xfId="11990"/>
    <cellStyle name="Normal 156 2" xfId="11991"/>
    <cellStyle name="Normal 156 2 2" xfId="11992"/>
    <cellStyle name="Normal 156 2 2 2" xfId="11993"/>
    <cellStyle name="Normal 156 2 2 2 2" xfId="11994"/>
    <cellStyle name="Normal 156 2 2 2 3" xfId="11995"/>
    <cellStyle name="Normal 156 2 2 2 4" xfId="11996"/>
    <cellStyle name="Normal 156 2 2 3" xfId="11997"/>
    <cellStyle name="Normal 156 2 2 3 2" xfId="11998"/>
    <cellStyle name="Normal 156 2 2 4" xfId="11999"/>
    <cellStyle name="Normal 156 2 3" xfId="12000"/>
    <cellStyle name="Normal 156 2 3 2" xfId="12001"/>
    <cellStyle name="Normal 156 2 3 3" xfId="12002"/>
    <cellStyle name="Normal 156 2 3 4" xfId="12003"/>
    <cellStyle name="Normal 156 2 4" xfId="12004"/>
    <cellStyle name="Normal 156 2 4 2" xfId="12005"/>
    <cellStyle name="Normal 156 2 4 3" xfId="12006"/>
    <cellStyle name="Normal 156 2 5" xfId="12007"/>
    <cellStyle name="Normal 156 2 5 2" xfId="12008"/>
    <cellStyle name="Normal 156 2 6" xfId="12009"/>
    <cellStyle name="Normal 156 2 6 2" xfId="12010"/>
    <cellStyle name="Normal 156 2 7" xfId="12011"/>
    <cellStyle name="Normal 156 2 7 2" xfId="12012"/>
    <cellStyle name="Normal 156 2 8" xfId="12013"/>
    <cellStyle name="Normal 156 2 9" xfId="12014"/>
    <cellStyle name="Normal 156 3" xfId="12015"/>
    <cellStyle name="Normal 156 3 2" xfId="12016"/>
    <cellStyle name="Normal 156 3 2 2" xfId="12017"/>
    <cellStyle name="Normal 156 3 2 3" xfId="12018"/>
    <cellStyle name="Normal 156 3 2 4" xfId="12019"/>
    <cellStyle name="Normal 156 3 3" xfId="12020"/>
    <cellStyle name="Normal 156 3 3 2" xfId="12021"/>
    <cellStyle name="Normal 156 3 4" xfId="12022"/>
    <cellStyle name="Normal 156 4" xfId="12023"/>
    <cellStyle name="Normal 156 4 2" xfId="12024"/>
    <cellStyle name="Normal 156 4 3" xfId="12025"/>
    <cellStyle name="Normal 156 4 4" xfId="12026"/>
    <cellStyle name="Normal 156 5" xfId="12027"/>
    <cellStyle name="Normal 156 5 2" xfId="12028"/>
    <cellStyle name="Normal 156 5 3" xfId="12029"/>
    <cellStyle name="Normal 156 6" xfId="12030"/>
    <cellStyle name="Normal 156 6 2" xfId="12031"/>
    <cellStyle name="Normal 156 7" xfId="12032"/>
    <cellStyle name="Normal 156 7 2" xfId="12033"/>
    <cellStyle name="Normal 156 8" xfId="12034"/>
    <cellStyle name="Normal 156 8 2" xfId="12035"/>
    <cellStyle name="Normal 156 9" xfId="12036"/>
    <cellStyle name="Normal 157" xfId="12037"/>
    <cellStyle name="Normal 157 10" xfId="12038"/>
    <cellStyle name="Normal 157 2" xfId="12039"/>
    <cellStyle name="Normal 157 2 2" xfId="12040"/>
    <cellStyle name="Normal 157 2 2 2" xfId="12041"/>
    <cellStyle name="Normal 157 2 2 2 2" xfId="12042"/>
    <cellStyle name="Normal 157 2 2 2 3" xfId="12043"/>
    <cellStyle name="Normal 157 2 2 2 4" xfId="12044"/>
    <cellStyle name="Normal 157 2 2 3" xfId="12045"/>
    <cellStyle name="Normal 157 2 2 3 2" xfId="12046"/>
    <cellStyle name="Normal 157 2 2 4" xfId="12047"/>
    <cellStyle name="Normal 157 2 3" xfId="12048"/>
    <cellStyle name="Normal 157 2 3 2" xfId="12049"/>
    <cellStyle name="Normal 157 2 3 3" xfId="12050"/>
    <cellStyle name="Normal 157 2 3 4" xfId="12051"/>
    <cellStyle name="Normal 157 2 4" xfId="12052"/>
    <cellStyle name="Normal 157 2 4 2" xfId="12053"/>
    <cellStyle name="Normal 157 2 4 3" xfId="12054"/>
    <cellStyle name="Normal 157 2 5" xfId="12055"/>
    <cellStyle name="Normal 157 2 5 2" xfId="12056"/>
    <cellStyle name="Normal 157 2 6" xfId="12057"/>
    <cellStyle name="Normal 157 2 6 2" xfId="12058"/>
    <cellStyle name="Normal 157 2 7" xfId="12059"/>
    <cellStyle name="Normal 157 2 7 2" xfId="12060"/>
    <cellStyle name="Normal 157 2 8" xfId="12061"/>
    <cellStyle name="Normal 157 2 9" xfId="12062"/>
    <cellStyle name="Normal 157 3" xfId="12063"/>
    <cellStyle name="Normal 157 3 2" xfId="12064"/>
    <cellStyle name="Normal 157 3 2 2" xfId="12065"/>
    <cellStyle name="Normal 157 3 2 3" xfId="12066"/>
    <cellStyle name="Normal 157 3 2 4" xfId="12067"/>
    <cellStyle name="Normal 157 3 3" xfId="12068"/>
    <cellStyle name="Normal 157 3 3 2" xfId="12069"/>
    <cellStyle name="Normal 157 3 4" xfId="12070"/>
    <cellStyle name="Normal 157 4" xfId="12071"/>
    <cellStyle name="Normal 157 4 2" xfId="12072"/>
    <cellStyle name="Normal 157 4 3" xfId="12073"/>
    <cellStyle name="Normal 157 4 4" xfId="12074"/>
    <cellStyle name="Normal 157 5" xfId="12075"/>
    <cellStyle name="Normal 157 5 2" xfId="12076"/>
    <cellStyle name="Normal 157 5 3" xfId="12077"/>
    <cellStyle name="Normal 157 6" xfId="12078"/>
    <cellStyle name="Normal 157 6 2" xfId="12079"/>
    <cellStyle name="Normal 157 7" xfId="12080"/>
    <cellStyle name="Normal 157 7 2" xfId="12081"/>
    <cellStyle name="Normal 157 8" xfId="12082"/>
    <cellStyle name="Normal 157 8 2" xfId="12083"/>
    <cellStyle name="Normal 157 9" xfId="12084"/>
    <cellStyle name="Normal 158" xfId="12085"/>
    <cellStyle name="Normal 158 10" xfId="12086"/>
    <cellStyle name="Normal 158 2" xfId="12087"/>
    <cellStyle name="Normal 158 2 2" xfId="12088"/>
    <cellStyle name="Normal 158 2 2 2" xfId="12089"/>
    <cellStyle name="Normal 158 2 2 2 2" xfId="12090"/>
    <cellStyle name="Normal 158 2 2 2 3" xfId="12091"/>
    <cellStyle name="Normal 158 2 2 2 4" xfId="12092"/>
    <cellStyle name="Normal 158 2 2 3" xfId="12093"/>
    <cellStyle name="Normal 158 2 2 3 2" xfId="12094"/>
    <cellStyle name="Normal 158 2 2 4" xfId="12095"/>
    <cellStyle name="Normal 158 2 3" xfId="12096"/>
    <cellStyle name="Normal 158 2 3 2" xfId="12097"/>
    <cellStyle name="Normal 158 2 3 3" xfId="12098"/>
    <cellStyle name="Normal 158 2 3 4" xfId="12099"/>
    <cellStyle name="Normal 158 2 4" xfId="12100"/>
    <cellStyle name="Normal 158 2 4 2" xfId="12101"/>
    <cellStyle name="Normal 158 2 4 3" xfId="12102"/>
    <cellStyle name="Normal 158 2 5" xfId="12103"/>
    <cellStyle name="Normal 158 2 5 2" xfId="12104"/>
    <cellStyle name="Normal 158 2 6" xfId="12105"/>
    <cellStyle name="Normal 158 2 6 2" xfId="12106"/>
    <cellStyle name="Normal 158 2 7" xfId="12107"/>
    <cellStyle name="Normal 158 2 7 2" xfId="12108"/>
    <cellStyle name="Normal 158 2 8" xfId="12109"/>
    <cellStyle name="Normal 158 2 9" xfId="12110"/>
    <cellStyle name="Normal 158 3" xfId="12111"/>
    <cellStyle name="Normal 158 3 2" xfId="12112"/>
    <cellStyle name="Normal 158 3 2 2" xfId="12113"/>
    <cellStyle name="Normal 158 3 2 3" xfId="12114"/>
    <cellStyle name="Normal 158 3 2 4" xfId="12115"/>
    <cellStyle name="Normal 158 3 3" xfId="12116"/>
    <cellStyle name="Normal 158 3 3 2" xfId="12117"/>
    <cellStyle name="Normal 158 3 4" xfId="12118"/>
    <cellStyle name="Normal 158 4" xfId="12119"/>
    <cellStyle name="Normal 158 4 2" xfId="12120"/>
    <cellStyle name="Normal 158 4 3" xfId="12121"/>
    <cellStyle name="Normal 158 4 4" xfId="12122"/>
    <cellStyle name="Normal 158 5" xfId="12123"/>
    <cellStyle name="Normal 158 5 2" xfId="12124"/>
    <cellStyle name="Normal 158 5 3" xfId="12125"/>
    <cellStyle name="Normal 158 6" xfId="12126"/>
    <cellStyle name="Normal 158 6 2" xfId="12127"/>
    <cellStyle name="Normal 158 7" xfId="12128"/>
    <cellStyle name="Normal 158 7 2" xfId="12129"/>
    <cellStyle name="Normal 158 8" xfId="12130"/>
    <cellStyle name="Normal 158 8 2" xfId="12131"/>
    <cellStyle name="Normal 158 9" xfId="12132"/>
    <cellStyle name="Normal 159" xfId="12133"/>
    <cellStyle name="Normal 159 10" xfId="12134"/>
    <cellStyle name="Normal 159 2" xfId="12135"/>
    <cellStyle name="Normal 159 2 2" xfId="12136"/>
    <cellStyle name="Normal 159 2 2 2" xfId="12137"/>
    <cellStyle name="Normal 159 2 2 2 2" xfId="12138"/>
    <cellStyle name="Normal 159 2 2 2 3" xfId="12139"/>
    <cellStyle name="Normal 159 2 2 2 4" xfId="12140"/>
    <cellStyle name="Normal 159 2 2 3" xfId="12141"/>
    <cellStyle name="Normal 159 2 2 3 2" xfId="12142"/>
    <cellStyle name="Normal 159 2 2 4" xfId="12143"/>
    <cellStyle name="Normal 159 2 3" xfId="12144"/>
    <cellStyle name="Normal 159 2 3 2" xfId="12145"/>
    <cellStyle name="Normal 159 2 3 3" xfId="12146"/>
    <cellStyle name="Normal 159 2 3 4" xfId="12147"/>
    <cellStyle name="Normal 159 2 4" xfId="12148"/>
    <cellStyle name="Normal 159 2 4 2" xfId="12149"/>
    <cellStyle name="Normal 159 2 4 3" xfId="12150"/>
    <cellStyle name="Normal 159 2 5" xfId="12151"/>
    <cellStyle name="Normal 159 2 5 2" xfId="12152"/>
    <cellStyle name="Normal 159 2 6" xfId="12153"/>
    <cellStyle name="Normal 159 2 6 2" xfId="12154"/>
    <cellStyle name="Normal 159 2 7" xfId="12155"/>
    <cellStyle name="Normal 159 2 7 2" xfId="12156"/>
    <cellStyle name="Normal 159 2 8" xfId="12157"/>
    <cellStyle name="Normal 159 2 9" xfId="12158"/>
    <cellStyle name="Normal 159 3" xfId="12159"/>
    <cellStyle name="Normal 159 3 2" xfId="12160"/>
    <cellStyle name="Normal 159 3 2 2" xfId="12161"/>
    <cellStyle name="Normal 159 3 2 3" xfId="12162"/>
    <cellStyle name="Normal 159 3 2 4" xfId="12163"/>
    <cellStyle name="Normal 159 3 3" xfId="12164"/>
    <cellStyle name="Normal 159 3 3 2" xfId="12165"/>
    <cellStyle name="Normal 159 3 4" xfId="12166"/>
    <cellStyle name="Normal 159 4" xfId="12167"/>
    <cellStyle name="Normal 159 4 2" xfId="12168"/>
    <cellStyle name="Normal 159 4 3" xfId="12169"/>
    <cellStyle name="Normal 159 4 4" xfId="12170"/>
    <cellStyle name="Normal 159 5" xfId="12171"/>
    <cellStyle name="Normal 159 5 2" xfId="12172"/>
    <cellStyle name="Normal 159 5 3" xfId="12173"/>
    <cellStyle name="Normal 159 6" xfId="12174"/>
    <cellStyle name="Normal 159 6 2" xfId="12175"/>
    <cellStyle name="Normal 159 7" xfId="12176"/>
    <cellStyle name="Normal 159 7 2" xfId="12177"/>
    <cellStyle name="Normal 159 8" xfId="12178"/>
    <cellStyle name="Normal 159 8 2" xfId="12179"/>
    <cellStyle name="Normal 159 9" xfId="12180"/>
    <cellStyle name="Normal 16" xfId="451"/>
    <cellStyle name="Normal 16 2" xfId="12181"/>
    <cellStyle name="Normal 16 2 2" xfId="12182"/>
    <cellStyle name="Normal 16 2 2 2" xfId="12183"/>
    <cellStyle name="Normal 16 2 2 2 2" xfId="12184"/>
    <cellStyle name="Normal 16 2 2 2 3" xfId="12185"/>
    <cellStyle name="Normal 16 2 2 2 4" xfId="12186"/>
    <cellStyle name="Normal 16 2 2 3" xfId="12187"/>
    <cellStyle name="Normal 16 2 2 3 2" xfId="12188"/>
    <cellStyle name="Normal 16 2 2 4" xfId="12189"/>
    <cellStyle name="Normal 16 2 3" xfId="12190"/>
    <cellStyle name="Normal 16 2 3 2" xfId="12191"/>
    <cellStyle name="Normal 16 2 3 3" xfId="12192"/>
    <cellStyle name="Normal 16 2 3 4" xfId="12193"/>
    <cellStyle name="Normal 16 2 4" xfId="12194"/>
    <cellStyle name="Normal 16 2 4 2" xfId="12195"/>
    <cellStyle name="Normal 16 2 4 3" xfId="12196"/>
    <cellStyle name="Normal 16 2 5" xfId="12197"/>
    <cellStyle name="Normal 16 2 5 2" xfId="12198"/>
    <cellStyle name="Normal 16 2 6" xfId="12199"/>
    <cellStyle name="Normal 16 2 6 2" xfId="12200"/>
    <cellStyle name="Normal 16 2 7" xfId="12201"/>
    <cellStyle name="Normal 16 2 7 2" xfId="12202"/>
    <cellStyle name="Normal 16 2 8" xfId="12203"/>
    <cellStyle name="Normal 16 2 9" xfId="12204"/>
    <cellStyle name="Normal 16 3" xfId="12205"/>
    <cellStyle name="Normal 16 4" xfId="12206"/>
    <cellStyle name="Normal 16 4 2" xfId="12207"/>
    <cellStyle name="Normal 16 4 2 2" xfId="12208"/>
    <cellStyle name="Normal 16 4 2 3" xfId="12209"/>
    <cellStyle name="Normal 16 4 2 4" xfId="12210"/>
    <cellStyle name="Normal 16 4 3" xfId="12211"/>
    <cellStyle name="Normal 16 4 3 2" xfId="12212"/>
    <cellStyle name="Normal 16 4 3 3" xfId="12213"/>
    <cellStyle name="Normal 16 4 4" xfId="12214"/>
    <cellStyle name="Normal 16 4 4 2" xfId="12215"/>
    <cellStyle name="Normal 16 4 5" xfId="12216"/>
    <cellStyle name="Normal 16 4 5 2" xfId="12217"/>
    <cellStyle name="Normal 16 4 6" xfId="12218"/>
    <cellStyle name="Normal 16 4 7" xfId="12219"/>
    <cellStyle name="Normal 16 5" xfId="12220"/>
    <cellStyle name="Normal 16 6" xfId="12221"/>
    <cellStyle name="Normal 16 7" xfId="26979"/>
    <cellStyle name="Normal 160" xfId="12222"/>
    <cellStyle name="Normal 160 10" xfId="12223"/>
    <cellStyle name="Normal 160 2" xfId="12224"/>
    <cellStyle name="Normal 160 2 2" xfId="12225"/>
    <cellStyle name="Normal 160 2 2 2" xfId="12226"/>
    <cellStyle name="Normal 160 2 2 2 2" xfId="12227"/>
    <cellStyle name="Normal 160 2 2 2 3" xfId="12228"/>
    <cellStyle name="Normal 160 2 2 2 4" xfId="12229"/>
    <cellStyle name="Normal 160 2 2 3" xfId="12230"/>
    <cellStyle name="Normal 160 2 2 3 2" xfId="12231"/>
    <cellStyle name="Normal 160 2 2 4" xfId="12232"/>
    <cellStyle name="Normal 160 2 3" xfId="12233"/>
    <cellStyle name="Normal 160 2 3 2" xfId="12234"/>
    <cellStyle name="Normal 160 2 3 3" xfId="12235"/>
    <cellStyle name="Normal 160 2 3 4" xfId="12236"/>
    <cellStyle name="Normal 160 2 4" xfId="12237"/>
    <cellStyle name="Normal 160 2 4 2" xfId="12238"/>
    <cellStyle name="Normal 160 2 4 3" xfId="12239"/>
    <cellStyle name="Normal 160 2 5" xfId="12240"/>
    <cellStyle name="Normal 160 2 5 2" xfId="12241"/>
    <cellStyle name="Normal 160 2 6" xfId="12242"/>
    <cellStyle name="Normal 160 2 6 2" xfId="12243"/>
    <cellStyle name="Normal 160 2 7" xfId="12244"/>
    <cellStyle name="Normal 160 2 7 2" xfId="12245"/>
    <cellStyle name="Normal 160 2 8" xfId="12246"/>
    <cellStyle name="Normal 160 2 9" xfId="12247"/>
    <cellStyle name="Normal 160 3" xfId="12248"/>
    <cellStyle name="Normal 160 3 2" xfId="12249"/>
    <cellStyle name="Normal 160 3 2 2" xfId="12250"/>
    <cellStyle name="Normal 160 3 2 3" xfId="12251"/>
    <cellStyle name="Normal 160 3 2 4" xfId="12252"/>
    <cellStyle name="Normal 160 3 3" xfId="12253"/>
    <cellStyle name="Normal 160 3 3 2" xfId="12254"/>
    <cellStyle name="Normal 160 3 4" xfId="12255"/>
    <cellStyle name="Normal 160 4" xfId="12256"/>
    <cellStyle name="Normal 160 4 2" xfId="12257"/>
    <cellStyle name="Normal 160 4 3" xfId="12258"/>
    <cellStyle name="Normal 160 4 4" xfId="12259"/>
    <cellStyle name="Normal 160 5" xfId="12260"/>
    <cellStyle name="Normal 160 5 2" xfId="12261"/>
    <cellStyle name="Normal 160 5 3" xfId="12262"/>
    <cellStyle name="Normal 160 6" xfId="12263"/>
    <cellStyle name="Normal 160 6 2" xfId="12264"/>
    <cellStyle name="Normal 160 7" xfId="12265"/>
    <cellStyle name="Normal 160 7 2" xfId="12266"/>
    <cellStyle name="Normal 160 8" xfId="12267"/>
    <cellStyle name="Normal 160 8 2" xfId="12268"/>
    <cellStyle name="Normal 160 9" xfId="12269"/>
    <cellStyle name="Normal 161" xfId="12270"/>
    <cellStyle name="Normal 161 10" xfId="12271"/>
    <cellStyle name="Normal 161 2" xfId="12272"/>
    <cellStyle name="Normal 161 2 2" xfId="12273"/>
    <cellStyle name="Normal 161 2 2 2" xfId="12274"/>
    <cellStyle name="Normal 161 2 2 2 2" xfId="12275"/>
    <cellStyle name="Normal 161 2 2 2 3" xfId="12276"/>
    <cellStyle name="Normal 161 2 2 2 4" xfId="12277"/>
    <cellStyle name="Normal 161 2 2 3" xfId="12278"/>
    <cellStyle name="Normal 161 2 2 3 2" xfId="12279"/>
    <cellStyle name="Normal 161 2 2 4" xfId="12280"/>
    <cellStyle name="Normal 161 2 3" xfId="12281"/>
    <cellStyle name="Normal 161 2 3 2" xfId="12282"/>
    <cellStyle name="Normal 161 2 3 3" xfId="12283"/>
    <cellStyle name="Normal 161 2 3 4" xfId="12284"/>
    <cellStyle name="Normal 161 2 4" xfId="12285"/>
    <cellStyle name="Normal 161 2 4 2" xfId="12286"/>
    <cellStyle name="Normal 161 2 4 3" xfId="12287"/>
    <cellStyle name="Normal 161 2 5" xfId="12288"/>
    <cellStyle name="Normal 161 2 5 2" xfId="12289"/>
    <cellStyle name="Normal 161 2 6" xfId="12290"/>
    <cellStyle name="Normal 161 2 6 2" xfId="12291"/>
    <cellStyle name="Normal 161 2 7" xfId="12292"/>
    <cellStyle name="Normal 161 2 7 2" xfId="12293"/>
    <cellStyle name="Normal 161 2 8" xfId="12294"/>
    <cellStyle name="Normal 161 2 9" xfId="12295"/>
    <cellStyle name="Normal 161 3" xfId="12296"/>
    <cellStyle name="Normal 161 3 2" xfId="12297"/>
    <cellStyle name="Normal 161 3 2 2" xfId="12298"/>
    <cellStyle name="Normal 161 3 2 3" xfId="12299"/>
    <cellStyle name="Normal 161 3 2 4" xfId="12300"/>
    <cellStyle name="Normal 161 3 3" xfId="12301"/>
    <cellStyle name="Normal 161 3 3 2" xfId="12302"/>
    <cellStyle name="Normal 161 3 4" xfId="12303"/>
    <cellStyle name="Normal 161 4" xfId="12304"/>
    <cellStyle name="Normal 161 4 2" xfId="12305"/>
    <cellStyle name="Normal 161 4 3" xfId="12306"/>
    <cellStyle name="Normal 161 4 4" xfId="12307"/>
    <cellStyle name="Normal 161 5" xfId="12308"/>
    <cellStyle name="Normal 161 5 2" xfId="12309"/>
    <cellStyle name="Normal 161 5 3" xfId="12310"/>
    <cellStyle name="Normal 161 6" xfId="12311"/>
    <cellStyle name="Normal 161 6 2" xfId="12312"/>
    <cellStyle name="Normal 161 7" xfId="12313"/>
    <cellStyle name="Normal 161 7 2" xfId="12314"/>
    <cellStyle name="Normal 161 8" xfId="12315"/>
    <cellStyle name="Normal 161 8 2" xfId="12316"/>
    <cellStyle name="Normal 161 9" xfId="12317"/>
    <cellStyle name="Normal 162" xfId="12318"/>
    <cellStyle name="Normal 162 10" xfId="12319"/>
    <cellStyle name="Normal 162 2" xfId="12320"/>
    <cellStyle name="Normal 162 2 2" xfId="12321"/>
    <cellStyle name="Normal 162 2 2 2" xfId="12322"/>
    <cellStyle name="Normal 162 2 2 2 2" xfId="12323"/>
    <cellStyle name="Normal 162 2 2 2 3" xfId="12324"/>
    <cellStyle name="Normal 162 2 2 2 4" xfId="12325"/>
    <cellStyle name="Normal 162 2 2 3" xfId="12326"/>
    <cellStyle name="Normal 162 2 2 3 2" xfId="12327"/>
    <cellStyle name="Normal 162 2 2 4" xfId="12328"/>
    <cellStyle name="Normal 162 2 3" xfId="12329"/>
    <cellStyle name="Normal 162 2 3 2" xfId="12330"/>
    <cellStyle name="Normal 162 2 3 3" xfId="12331"/>
    <cellStyle name="Normal 162 2 3 4" xfId="12332"/>
    <cellStyle name="Normal 162 2 4" xfId="12333"/>
    <cellStyle name="Normal 162 2 4 2" xfId="12334"/>
    <cellStyle name="Normal 162 2 4 3" xfId="12335"/>
    <cellStyle name="Normal 162 2 5" xfId="12336"/>
    <cellStyle name="Normal 162 2 5 2" xfId="12337"/>
    <cellStyle name="Normal 162 2 6" xfId="12338"/>
    <cellStyle name="Normal 162 2 6 2" xfId="12339"/>
    <cellStyle name="Normal 162 2 7" xfId="12340"/>
    <cellStyle name="Normal 162 2 7 2" xfId="12341"/>
    <cellStyle name="Normal 162 2 8" xfId="12342"/>
    <cellStyle name="Normal 162 2 9" xfId="12343"/>
    <cellStyle name="Normal 162 3" xfId="12344"/>
    <cellStyle name="Normal 162 3 2" xfId="12345"/>
    <cellStyle name="Normal 162 3 2 2" xfId="12346"/>
    <cellStyle name="Normal 162 3 2 3" xfId="12347"/>
    <cellStyle name="Normal 162 3 2 4" xfId="12348"/>
    <cellStyle name="Normal 162 3 3" xfId="12349"/>
    <cellStyle name="Normal 162 3 3 2" xfId="12350"/>
    <cellStyle name="Normal 162 3 4" xfId="12351"/>
    <cellStyle name="Normal 162 4" xfId="12352"/>
    <cellStyle name="Normal 162 4 2" xfId="12353"/>
    <cellStyle name="Normal 162 4 3" xfId="12354"/>
    <cellStyle name="Normal 162 4 4" xfId="12355"/>
    <cellStyle name="Normal 162 5" xfId="12356"/>
    <cellStyle name="Normal 162 5 2" xfId="12357"/>
    <cellStyle name="Normal 162 5 3" xfId="12358"/>
    <cellStyle name="Normal 162 6" xfId="12359"/>
    <cellStyle name="Normal 162 6 2" xfId="12360"/>
    <cellStyle name="Normal 162 7" xfId="12361"/>
    <cellStyle name="Normal 162 7 2" xfId="12362"/>
    <cellStyle name="Normal 162 8" xfId="12363"/>
    <cellStyle name="Normal 162 8 2" xfId="12364"/>
    <cellStyle name="Normal 162 9" xfId="12365"/>
    <cellStyle name="Normal 163" xfId="12366"/>
    <cellStyle name="Normal 163 10" xfId="12367"/>
    <cellStyle name="Normal 163 2" xfId="12368"/>
    <cellStyle name="Normal 163 2 2" xfId="12369"/>
    <cellStyle name="Normal 163 2 2 2" xfId="12370"/>
    <cellStyle name="Normal 163 2 2 2 2" xfId="12371"/>
    <cellStyle name="Normal 163 2 2 2 3" xfId="12372"/>
    <cellStyle name="Normal 163 2 2 2 4" xfId="12373"/>
    <cellStyle name="Normal 163 2 2 3" xfId="12374"/>
    <cellStyle name="Normal 163 2 2 3 2" xfId="12375"/>
    <cellStyle name="Normal 163 2 2 4" xfId="12376"/>
    <cellStyle name="Normal 163 2 3" xfId="12377"/>
    <cellStyle name="Normal 163 2 3 2" xfId="12378"/>
    <cellStyle name="Normal 163 2 3 3" xfId="12379"/>
    <cellStyle name="Normal 163 2 3 4" xfId="12380"/>
    <cellStyle name="Normal 163 2 4" xfId="12381"/>
    <cellStyle name="Normal 163 2 4 2" xfId="12382"/>
    <cellStyle name="Normal 163 2 4 3" xfId="12383"/>
    <cellStyle name="Normal 163 2 5" xfId="12384"/>
    <cellStyle name="Normal 163 2 5 2" xfId="12385"/>
    <cellStyle name="Normal 163 2 6" xfId="12386"/>
    <cellStyle name="Normal 163 2 6 2" xfId="12387"/>
    <cellStyle name="Normal 163 2 7" xfId="12388"/>
    <cellStyle name="Normal 163 2 7 2" xfId="12389"/>
    <cellStyle name="Normal 163 2 8" xfId="12390"/>
    <cellStyle name="Normal 163 2 9" xfId="12391"/>
    <cellStyle name="Normal 163 3" xfId="12392"/>
    <cellStyle name="Normal 163 3 2" xfId="12393"/>
    <cellStyle name="Normal 163 3 2 2" xfId="12394"/>
    <cellStyle name="Normal 163 3 2 3" xfId="12395"/>
    <cellStyle name="Normal 163 3 2 4" xfId="12396"/>
    <cellStyle name="Normal 163 3 3" xfId="12397"/>
    <cellStyle name="Normal 163 3 3 2" xfId="12398"/>
    <cellStyle name="Normal 163 3 4" xfId="12399"/>
    <cellStyle name="Normal 163 4" xfId="12400"/>
    <cellStyle name="Normal 163 4 2" xfId="12401"/>
    <cellStyle name="Normal 163 4 3" xfId="12402"/>
    <cellStyle name="Normal 163 4 4" xfId="12403"/>
    <cellStyle name="Normal 163 5" xfId="12404"/>
    <cellStyle name="Normal 163 5 2" xfId="12405"/>
    <cellStyle name="Normal 163 5 3" xfId="12406"/>
    <cellStyle name="Normal 163 6" xfId="12407"/>
    <cellStyle name="Normal 163 6 2" xfId="12408"/>
    <cellStyle name="Normal 163 7" xfId="12409"/>
    <cellStyle name="Normal 163 7 2" xfId="12410"/>
    <cellStyle name="Normal 163 8" xfId="12411"/>
    <cellStyle name="Normal 163 8 2" xfId="12412"/>
    <cellStyle name="Normal 163 9" xfId="12413"/>
    <cellStyle name="Normal 164" xfId="12414"/>
    <cellStyle name="Normal 164 10" xfId="12415"/>
    <cellStyle name="Normal 164 2" xfId="12416"/>
    <cellStyle name="Normal 164 2 2" xfId="12417"/>
    <cellStyle name="Normal 164 2 2 2" xfId="12418"/>
    <cellStyle name="Normal 164 2 2 2 2" xfId="12419"/>
    <cellStyle name="Normal 164 2 2 2 3" xfId="12420"/>
    <cellStyle name="Normal 164 2 2 2 4" xfId="12421"/>
    <cellStyle name="Normal 164 2 2 3" xfId="12422"/>
    <cellStyle name="Normal 164 2 2 3 2" xfId="12423"/>
    <cellStyle name="Normal 164 2 2 4" xfId="12424"/>
    <cellStyle name="Normal 164 2 3" xfId="12425"/>
    <cellStyle name="Normal 164 2 3 2" xfId="12426"/>
    <cellStyle name="Normal 164 2 3 3" xfId="12427"/>
    <cellStyle name="Normal 164 2 3 4" xfId="12428"/>
    <cellStyle name="Normal 164 2 4" xfId="12429"/>
    <cellStyle name="Normal 164 2 4 2" xfId="12430"/>
    <cellStyle name="Normal 164 2 4 3" xfId="12431"/>
    <cellStyle name="Normal 164 2 5" xfId="12432"/>
    <cellStyle name="Normal 164 2 5 2" xfId="12433"/>
    <cellStyle name="Normal 164 2 6" xfId="12434"/>
    <cellStyle name="Normal 164 2 6 2" xfId="12435"/>
    <cellStyle name="Normal 164 2 7" xfId="12436"/>
    <cellStyle name="Normal 164 2 7 2" xfId="12437"/>
    <cellStyle name="Normal 164 2 8" xfId="12438"/>
    <cellStyle name="Normal 164 2 9" xfId="12439"/>
    <cellStyle name="Normal 164 3" xfId="12440"/>
    <cellStyle name="Normal 164 3 2" xfId="12441"/>
    <cellStyle name="Normal 164 3 2 2" xfId="12442"/>
    <cellStyle name="Normal 164 3 2 3" xfId="12443"/>
    <cellStyle name="Normal 164 3 2 4" xfId="12444"/>
    <cellStyle name="Normal 164 3 3" xfId="12445"/>
    <cellStyle name="Normal 164 3 3 2" xfId="12446"/>
    <cellStyle name="Normal 164 3 4" xfId="12447"/>
    <cellStyle name="Normal 164 4" xfId="12448"/>
    <cellStyle name="Normal 164 4 2" xfId="12449"/>
    <cellStyle name="Normal 164 4 3" xfId="12450"/>
    <cellStyle name="Normal 164 4 4" xfId="12451"/>
    <cellStyle name="Normal 164 5" xfId="12452"/>
    <cellStyle name="Normal 164 5 2" xfId="12453"/>
    <cellStyle name="Normal 164 5 3" xfId="12454"/>
    <cellStyle name="Normal 164 6" xfId="12455"/>
    <cellStyle name="Normal 164 6 2" xfId="12456"/>
    <cellStyle name="Normal 164 7" xfId="12457"/>
    <cellStyle name="Normal 164 7 2" xfId="12458"/>
    <cellStyle name="Normal 164 8" xfId="12459"/>
    <cellStyle name="Normal 164 8 2" xfId="12460"/>
    <cellStyle name="Normal 164 9" xfId="12461"/>
    <cellStyle name="Normal 165" xfId="12462"/>
    <cellStyle name="Normal 165 10" xfId="12463"/>
    <cellStyle name="Normal 165 2" xfId="12464"/>
    <cellStyle name="Normal 165 2 2" xfId="12465"/>
    <cellStyle name="Normal 165 2 2 2" xfId="12466"/>
    <cellStyle name="Normal 165 2 2 2 2" xfId="12467"/>
    <cellStyle name="Normal 165 2 2 2 3" xfId="12468"/>
    <cellStyle name="Normal 165 2 2 2 4" xfId="12469"/>
    <cellStyle name="Normal 165 2 2 3" xfId="12470"/>
    <cellStyle name="Normal 165 2 2 3 2" xfId="12471"/>
    <cellStyle name="Normal 165 2 2 4" xfId="12472"/>
    <cellStyle name="Normal 165 2 3" xfId="12473"/>
    <cellStyle name="Normal 165 2 3 2" xfId="12474"/>
    <cellStyle name="Normal 165 2 3 3" xfId="12475"/>
    <cellStyle name="Normal 165 2 3 4" xfId="12476"/>
    <cellStyle name="Normal 165 2 4" xfId="12477"/>
    <cellStyle name="Normal 165 2 4 2" xfId="12478"/>
    <cellStyle name="Normal 165 2 4 3" xfId="12479"/>
    <cellStyle name="Normal 165 2 5" xfId="12480"/>
    <cellStyle name="Normal 165 2 5 2" xfId="12481"/>
    <cellStyle name="Normal 165 2 6" xfId="12482"/>
    <cellStyle name="Normal 165 2 6 2" xfId="12483"/>
    <cellStyle name="Normal 165 2 7" xfId="12484"/>
    <cellStyle name="Normal 165 2 7 2" xfId="12485"/>
    <cellStyle name="Normal 165 2 8" xfId="12486"/>
    <cellStyle name="Normal 165 2 9" xfId="12487"/>
    <cellStyle name="Normal 165 3" xfId="12488"/>
    <cellStyle name="Normal 165 3 2" xfId="12489"/>
    <cellStyle name="Normal 165 3 2 2" xfId="12490"/>
    <cellStyle name="Normal 165 3 2 3" xfId="12491"/>
    <cellStyle name="Normal 165 3 2 4" xfId="12492"/>
    <cellStyle name="Normal 165 3 3" xfId="12493"/>
    <cellStyle name="Normal 165 3 3 2" xfId="12494"/>
    <cellStyle name="Normal 165 3 4" xfId="12495"/>
    <cellStyle name="Normal 165 4" xfId="12496"/>
    <cellStyle name="Normal 165 4 2" xfId="12497"/>
    <cellStyle name="Normal 165 4 3" xfId="12498"/>
    <cellStyle name="Normal 165 4 4" xfId="12499"/>
    <cellStyle name="Normal 165 5" xfId="12500"/>
    <cellStyle name="Normal 165 5 2" xfId="12501"/>
    <cellStyle name="Normal 165 5 3" xfId="12502"/>
    <cellStyle name="Normal 165 6" xfId="12503"/>
    <cellStyle name="Normal 165 6 2" xfId="12504"/>
    <cellStyle name="Normal 165 7" xfId="12505"/>
    <cellStyle name="Normal 165 7 2" xfId="12506"/>
    <cellStyle name="Normal 165 8" xfId="12507"/>
    <cellStyle name="Normal 165 8 2" xfId="12508"/>
    <cellStyle name="Normal 165 9" xfId="12509"/>
    <cellStyle name="Normal 166" xfId="12510"/>
    <cellStyle name="Normal 166 10" xfId="12511"/>
    <cellStyle name="Normal 166 2" xfId="12512"/>
    <cellStyle name="Normal 166 2 2" xfId="12513"/>
    <cellStyle name="Normal 166 2 2 2" xfId="12514"/>
    <cellStyle name="Normal 166 2 2 2 2" xfId="12515"/>
    <cellStyle name="Normal 166 2 2 2 3" xfId="12516"/>
    <cellStyle name="Normal 166 2 2 2 4" xfId="12517"/>
    <cellStyle name="Normal 166 2 2 3" xfId="12518"/>
    <cellStyle name="Normal 166 2 2 3 2" xfId="12519"/>
    <cellStyle name="Normal 166 2 2 4" xfId="12520"/>
    <cellStyle name="Normal 166 2 3" xfId="12521"/>
    <cellStyle name="Normal 166 2 3 2" xfId="12522"/>
    <cellStyle name="Normal 166 2 3 3" xfId="12523"/>
    <cellStyle name="Normal 166 2 3 4" xfId="12524"/>
    <cellStyle name="Normal 166 2 4" xfId="12525"/>
    <cellStyle name="Normal 166 2 4 2" xfId="12526"/>
    <cellStyle name="Normal 166 2 4 3" xfId="12527"/>
    <cellStyle name="Normal 166 2 5" xfId="12528"/>
    <cellStyle name="Normal 166 2 5 2" xfId="12529"/>
    <cellStyle name="Normal 166 2 6" xfId="12530"/>
    <cellStyle name="Normal 166 2 6 2" xfId="12531"/>
    <cellStyle name="Normal 166 2 7" xfId="12532"/>
    <cellStyle name="Normal 166 2 7 2" xfId="12533"/>
    <cellStyle name="Normal 166 2 8" xfId="12534"/>
    <cellStyle name="Normal 166 2 9" xfId="12535"/>
    <cellStyle name="Normal 166 3" xfId="12536"/>
    <cellStyle name="Normal 166 3 2" xfId="12537"/>
    <cellStyle name="Normal 166 3 2 2" xfId="12538"/>
    <cellStyle name="Normal 166 3 2 3" xfId="12539"/>
    <cellStyle name="Normal 166 3 2 4" xfId="12540"/>
    <cellStyle name="Normal 166 3 3" xfId="12541"/>
    <cellStyle name="Normal 166 3 3 2" xfId="12542"/>
    <cellStyle name="Normal 166 3 4" xfId="12543"/>
    <cellStyle name="Normal 166 4" xfId="12544"/>
    <cellStyle name="Normal 166 4 2" xfId="12545"/>
    <cellStyle name="Normal 166 4 3" xfId="12546"/>
    <cellStyle name="Normal 166 4 4" xfId="12547"/>
    <cellStyle name="Normal 166 5" xfId="12548"/>
    <cellStyle name="Normal 166 5 2" xfId="12549"/>
    <cellStyle name="Normal 166 5 3" xfId="12550"/>
    <cellStyle name="Normal 166 6" xfId="12551"/>
    <cellStyle name="Normal 166 6 2" xfId="12552"/>
    <cellStyle name="Normal 166 7" xfId="12553"/>
    <cellStyle name="Normal 166 7 2" xfId="12554"/>
    <cellStyle name="Normal 166 8" xfId="12555"/>
    <cellStyle name="Normal 166 8 2" xfId="12556"/>
    <cellStyle name="Normal 166 9" xfId="12557"/>
    <cellStyle name="Normal 167" xfId="12558"/>
    <cellStyle name="Normal 167 10" xfId="12559"/>
    <cellStyle name="Normal 167 2" xfId="12560"/>
    <cellStyle name="Normal 167 2 2" xfId="12561"/>
    <cellStyle name="Normal 167 2 2 2" xfId="12562"/>
    <cellStyle name="Normal 167 2 2 2 2" xfId="12563"/>
    <cellStyle name="Normal 167 2 2 2 3" xfId="12564"/>
    <cellStyle name="Normal 167 2 2 2 4" xfId="12565"/>
    <cellStyle name="Normal 167 2 2 3" xfId="12566"/>
    <cellStyle name="Normal 167 2 2 3 2" xfId="12567"/>
    <cellStyle name="Normal 167 2 2 4" xfId="12568"/>
    <cellStyle name="Normal 167 2 3" xfId="12569"/>
    <cellStyle name="Normal 167 2 3 2" xfId="12570"/>
    <cellStyle name="Normal 167 2 3 3" xfId="12571"/>
    <cellStyle name="Normal 167 2 3 4" xfId="12572"/>
    <cellStyle name="Normal 167 2 4" xfId="12573"/>
    <cellStyle name="Normal 167 2 4 2" xfId="12574"/>
    <cellStyle name="Normal 167 2 4 3" xfId="12575"/>
    <cellStyle name="Normal 167 2 5" xfId="12576"/>
    <cellStyle name="Normal 167 2 5 2" xfId="12577"/>
    <cellStyle name="Normal 167 2 6" xfId="12578"/>
    <cellStyle name="Normal 167 2 6 2" xfId="12579"/>
    <cellStyle name="Normal 167 2 7" xfId="12580"/>
    <cellStyle name="Normal 167 2 7 2" xfId="12581"/>
    <cellStyle name="Normal 167 2 8" xfId="12582"/>
    <cellStyle name="Normal 167 2 9" xfId="12583"/>
    <cellStyle name="Normal 167 3" xfId="12584"/>
    <cellStyle name="Normal 167 3 2" xfId="12585"/>
    <cellStyle name="Normal 167 3 2 2" xfId="12586"/>
    <cellStyle name="Normal 167 3 2 3" xfId="12587"/>
    <cellStyle name="Normal 167 3 2 4" xfId="12588"/>
    <cellStyle name="Normal 167 3 3" xfId="12589"/>
    <cellStyle name="Normal 167 3 3 2" xfId="12590"/>
    <cellStyle name="Normal 167 3 4" xfId="12591"/>
    <cellStyle name="Normal 167 4" xfId="12592"/>
    <cellStyle name="Normal 167 4 2" xfId="12593"/>
    <cellStyle name="Normal 167 4 3" xfId="12594"/>
    <cellStyle name="Normal 167 4 4" xfId="12595"/>
    <cellStyle name="Normal 167 5" xfId="12596"/>
    <cellStyle name="Normal 167 5 2" xfId="12597"/>
    <cellStyle name="Normal 167 5 3" xfId="12598"/>
    <cellStyle name="Normal 167 6" xfId="12599"/>
    <cellStyle name="Normal 167 6 2" xfId="12600"/>
    <cellStyle name="Normal 167 7" xfId="12601"/>
    <cellStyle name="Normal 167 7 2" xfId="12602"/>
    <cellStyle name="Normal 167 8" xfId="12603"/>
    <cellStyle name="Normal 167 8 2" xfId="12604"/>
    <cellStyle name="Normal 167 9" xfId="12605"/>
    <cellStyle name="Normal 168" xfId="12606"/>
    <cellStyle name="Normal 168 10" xfId="12607"/>
    <cellStyle name="Normal 168 2" xfId="12608"/>
    <cellStyle name="Normal 168 2 2" xfId="12609"/>
    <cellStyle name="Normal 168 2 2 2" xfId="12610"/>
    <cellStyle name="Normal 168 2 2 2 2" xfId="12611"/>
    <cellStyle name="Normal 168 2 2 2 3" xfId="12612"/>
    <cellStyle name="Normal 168 2 2 2 4" xfId="12613"/>
    <cellStyle name="Normal 168 2 2 3" xfId="12614"/>
    <cellStyle name="Normal 168 2 2 3 2" xfId="12615"/>
    <cellStyle name="Normal 168 2 2 4" xfId="12616"/>
    <cellStyle name="Normal 168 2 3" xfId="12617"/>
    <cellStyle name="Normal 168 2 3 2" xfId="12618"/>
    <cellStyle name="Normal 168 2 3 3" xfId="12619"/>
    <cellStyle name="Normal 168 2 3 4" xfId="12620"/>
    <cellStyle name="Normal 168 2 4" xfId="12621"/>
    <cellStyle name="Normal 168 2 4 2" xfId="12622"/>
    <cellStyle name="Normal 168 2 4 3" xfId="12623"/>
    <cellStyle name="Normal 168 2 5" xfId="12624"/>
    <cellStyle name="Normal 168 2 5 2" xfId="12625"/>
    <cellStyle name="Normal 168 2 6" xfId="12626"/>
    <cellStyle name="Normal 168 2 6 2" xfId="12627"/>
    <cellStyle name="Normal 168 2 7" xfId="12628"/>
    <cellStyle name="Normal 168 2 7 2" xfId="12629"/>
    <cellStyle name="Normal 168 2 8" xfId="12630"/>
    <cellStyle name="Normal 168 2 9" xfId="12631"/>
    <cellStyle name="Normal 168 3" xfId="12632"/>
    <cellStyle name="Normal 168 3 2" xfId="12633"/>
    <cellStyle name="Normal 168 3 2 2" xfId="12634"/>
    <cellStyle name="Normal 168 3 2 3" xfId="12635"/>
    <cellStyle name="Normal 168 3 2 4" xfId="12636"/>
    <cellStyle name="Normal 168 3 3" xfId="12637"/>
    <cellStyle name="Normal 168 3 3 2" xfId="12638"/>
    <cellStyle name="Normal 168 3 4" xfId="12639"/>
    <cellStyle name="Normal 168 4" xfId="12640"/>
    <cellStyle name="Normal 168 4 2" xfId="12641"/>
    <cellStyle name="Normal 168 4 3" xfId="12642"/>
    <cellStyle name="Normal 168 4 4" xfId="12643"/>
    <cellStyle name="Normal 168 5" xfId="12644"/>
    <cellStyle name="Normal 168 5 2" xfId="12645"/>
    <cellStyle name="Normal 168 5 3" xfId="12646"/>
    <cellStyle name="Normal 168 6" xfId="12647"/>
    <cellStyle name="Normal 168 6 2" xfId="12648"/>
    <cellStyle name="Normal 168 7" xfId="12649"/>
    <cellStyle name="Normal 168 7 2" xfId="12650"/>
    <cellStyle name="Normal 168 8" xfId="12651"/>
    <cellStyle name="Normal 168 8 2" xfId="12652"/>
    <cellStyle name="Normal 168 9" xfId="12653"/>
    <cellStyle name="Normal 169" xfId="12654"/>
    <cellStyle name="Normal 169 10" xfId="12655"/>
    <cellStyle name="Normal 169 2" xfId="12656"/>
    <cellStyle name="Normal 169 2 2" xfId="12657"/>
    <cellStyle name="Normal 169 2 2 2" xfId="12658"/>
    <cellStyle name="Normal 169 2 2 2 2" xfId="12659"/>
    <cellStyle name="Normal 169 2 2 2 3" xfId="12660"/>
    <cellStyle name="Normal 169 2 2 2 4" xfId="12661"/>
    <cellStyle name="Normal 169 2 2 3" xfId="12662"/>
    <cellStyle name="Normal 169 2 2 3 2" xfId="12663"/>
    <cellStyle name="Normal 169 2 2 4" xfId="12664"/>
    <cellStyle name="Normal 169 2 3" xfId="12665"/>
    <cellStyle name="Normal 169 2 3 2" xfId="12666"/>
    <cellStyle name="Normal 169 2 3 3" xfId="12667"/>
    <cellStyle name="Normal 169 2 3 4" xfId="12668"/>
    <cellStyle name="Normal 169 2 4" xfId="12669"/>
    <cellStyle name="Normal 169 2 4 2" xfId="12670"/>
    <cellStyle name="Normal 169 2 4 3" xfId="12671"/>
    <cellStyle name="Normal 169 2 5" xfId="12672"/>
    <cellStyle name="Normal 169 2 5 2" xfId="12673"/>
    <cellStyle name="Normal 169 2 6" xfId="12674"/>
    <cellStyle name="Normal 169 2 6 2" xfId="12675"/>
    <cellStyle name="Normal 169 2 7" xfId="12676"/>
    <cellStyle name="Normal 169 2 7 2" xfId="12677"/>
    <cellStyle name="Normal 169 2 8" xfId="12678"/>
    <cellStyle name="Normal 169 2 9" xfId="12679"/>
    <cellStyle name="Normal 169 3" xfId="12680"/>
    <cellStyle name="Normal 169 3 2" xfId="12681"/>
    <cellStyle name="Normal 169 3 2 2" xfId="12682"/>
    <cellStyle name="Normal 169 3 2 3" xfId="12683"/>
    <cellStyle name="Normal 169 3 2 4" xfId="12684"/>
    <cellStyle name="Normal 169 3 3" xfId="12685"/>
    <cellStyle name="Normal 169 3 3 2" xfId="12686"/>
    <cellStyle name="Normal 169 3 4" xfId="12687"/>
    <cellStyle name="Normal 169 4" xfId="12688"/>
    <cellStyle name="Normal 169 4 2" xfId="12689"/>
    <cellStyle name="Normal 169 4 3" xfId="12690"/>
    <cellStyle name="Normal 169 4 4" xfId="12691"/>
    <cellStyle name="Normal 169 5" xfId="12692"/>
    <cellStyle name="Normal 169 5 2" xfId="12693"/>
    <cellStyle name="Normal 169 5 3" xfId="12694"/>
    <cellStyle name="Normal 169 6" xfId="12695"/>
    <cellStyle name="Normal 169 6 2" xfId="12696"/>
    <cellStyle name="Normal 169 7" xfId="12697"/>
    <cellStyle name="Normal 169 7 2" xfId="12698"/>
    <cellStyle name="Normal 169 8" xfId="12699"/>
    <cellStyle name="Normal 169 8 2" xfId="12700"/>
    <cellStyle name="Normal 169 9" xfId="12701"/>
    <cellStyle name="Normal 17" xfId="452"/>
    <cellStyle name="Normal 17 2" xfId="12702"/>
    <cellStyle name="Normal 17 2 2" xfId="12703"/>
    <cellStyle name="Normal 17 2 2 2" xfId="12704"/>
    <cellStyle name="Normal 17 2 2 2 2" xfId="12705"/>
    <cellStyle name="Normal 17 2 2 2 3" xfId="12706"/>
    <cellStyle name="Normal 17 2 2 2 4" xfId="12707"/>
    <cellStyle name="Normal 17 2 2 3" xfId="12708"/>
    <cellStyle name="Normal 17 2 2 3 2" xfId="12709"/>
    <cellStyle name="Normal 17 2 2 4" xfId="12710"/>
    <cellStyle name="Normal 17 2 3" xfId="12711"/>
    <cellStyle name="Normal 17 2 3 2" xfId="12712"/>
    <cellStyle name="Normal 17 2 3 3" xfId="12713"/>
    <cellStyle name="Normal 17 2 3 4" xfId="12714"/>
    <cellStyle name="Normal 17 2 4" xfId="12715"/>
    <cellStyle name="Normal 17 2 4 2" xfId="12716"/>
    <cellStyle name="Normal 17 2 4 3" xfId="12717"/>
    <cellStyle name="Normal 17 2 5" xfId="12718"/>
    <cellStyle name="Normal 17 2 5 2" xfId="12719"/>
    <cellStyle name="Normal 17 2 6" xfId="12720"/>
    <cellStyle name="Normal 17 2 6 2" xfId="12721"/>
    <cellStyle name="Normal 17 2 7" xfId="12722"/>
    <cellStyle name="Normal 17 2 7 2" xfId="12723"/>
    <cellStyle name="Normal 17 2 8" xfId="12724"/>
    <cellStyle name="Normal 17 2 9" xfId="12725"/>
    <cellStyle name="Normal 17 3" xfId="12726"/>
    <cellStyle name="Normal 17 3 2" xfId="12727"/>
    <cellStyle name="Normal 17 3 2 2" xfId="12728"/>
    <cellStyle name="Normal 17 3 2 3" xfId="12729"/>
    <cellStyle name="Normal 17 3 2 4" xfId="12730"/>
    <cellStyle name="Normal 17 3 3" xfId="12731"/>
    <cellStyle name="Normal 17 3 3 2" xfId="12732"/>
    <cellStyle name="Normal 17 3 3 3" xfId="12733"/>
    <cellStyle name="Normal 17 3 4" xfId="12734"/>
    <cellStyle name="Normal 17 3 4 2" xfId="12735"/>
    <cellStyle name="Normal 17 3 5" xfId="12736"/>
    <cellStyle name="Normal 17 3 5 2" xfId="12737"/>
    <cellStyle name="Normal 17 3 6" xfId="12738"/>
    <cellStyle name="Normal 17 3 6 2" xfId="12739"/>
    <cellStyle name="Normal 17 3 7" xfId="12740"/>
    <cellStyle name="Normal 17 3 7 2" xfId="12741"/>
    <cellStyle name="Normal 17 3 8" xfId="12742"/>
    <cellStyle name="Normal 17 3 9" xfId="12743"/>
    <cellStyle name="Normal 17 4" xfId="12744"/>
    <cellStyle name="Normal 17 5" xfId="12745"/>
    <cellStyle name="Normal 17 5 2" xfId="12746"/>
    <cellStyle name="Normal 17 5 2 2" xfId="12747"/>
    <cellStyle name="Normal 17 5 2 3" xfId="12748"/>
    <cellStyle name="Normal 17 5 2 4" xfId="12749"/>
    <cellStyle name="Normal 17 5 3" xfId="12750"/>
    <cellStyle name="Normal 17 5 3 2" xfId="12751"/>
    <cellStyle name="Normal 17 5 3 3" xfId="12752"/>
    <cellStyle name="Normal 17 5 4" xfId="12753"/>
    <cellStyle name="Normal 17 5 4 2" xfId="12754"/>
    <cellStyle name="Normal 17 5 5" xfId="12755"/>
    <cellStyle name="Normal 17 5 5 2" xfId="12756"/>
    <cellStyle name="Normal 17 5 6" xfId="12757"/>
    <cellStyle name="Normal 17 5 7" xfId="12758"/>
    <cellStyle name="Normal 17 6" xfId="12759"/>
    <cellStyle name="Normal 17 7" xfId="12760"/>
    <cellStyle name="Normal 17 7 2" xfId="12761"/>
    <cellStyle name="Normal 17 7 2 2" xfId="12762"/>
    <cellStyle name="Normal 17 7 2 3" xfId="12763"/>
    <cellStyle name="Normal 17 7 3" xfId="12764"/>
    <cellStyle name="Normal 17 7 3 2" xfId="12765"/>
    <cellStyle name="Normal 17 7 4" xfId="12766"/>
    <cellStyle name="Normal 17 8" xfId="12767"/>
    <cellStyle name="Normal 170" xfId="12768"/>
    <cellStyle name="Normal 170 10" xfId="12769"/>
    <cellStyle name="Normal 170 2" xfId="12770"/>
    <cellStyle name="Normal 170 2 2" xfId="12771"/>
    <cellStyle name="Normal 170 2 2 2" xfId="12772"/>
    <cellStyle name="Normal 170 2 2 2 2" xfId="12773"/>
    <cellStyle name="Normal 170 2 2 2 3" xfId="12774"/>
    <cellStyle name="Normal 170 2 2 2 4" xfId="12775"/>
    <cellStyle name="Normal 170 2 2 3" xfId="12776"/>
    <cellStyle name="Normal 170 2 2 3 2" xfId="12777"/>
    <cellStyle name="Normal 170 2 2 4" xfId="12778"/>
    <cellStyle name="Normal 170 2 3" xfId="12779"/>
    <cellStyle name="Normal 170 2 3 2" xfId="12780"/>
    <cellStyle name="Normal 170 2 3 3" xfId="12781"/>
    <cellStyle name="Normal 170 2 3 4" xfId="12782"/>
    <cellStyle name="Normal 170 2 4" xfId="12783"/>
    <cellStyle name="Normal 170 2 4 2" xfId="12784"/>
    <cellStyle name="Normal 170 2 4 3" xfId="12785"/>
    <cellStyle name="Normal 170 2 5" xfId="12786"/>
    <cellStyle name="Normal 170 2 5 2" xfId="12787"/>
    <cellStyle name="Normal 170 2 6" xfId="12788"/>
    <cellStyle name="Normal 170 2 6 2" xfId="12789"/>
    <cellStyle name="Normal 170 2 7" xfId="12790"/>
    <cellStyle name="Normal 170 2 7 2" xfId="12791"/>
    <cellStyle name="Normal 170 2 8" xfId="12792"/>
    <cellStyle name="Normal 170 2 9" xfId="12793"/>
    <cellStyle name="Normal 170 3" xfId="12794"/>
    <cellStyle name="Normal 170 3 2" xfId="12795"/>
    <cellStyle name="Normal 170 3 2 2" xfId="12796"/>
    <cellStyle name="Normal 170 3 2 3" xfId="12797"/>
    <cellStyle name="Normal 170 3 2 4" xfId="12798"/>
    <cellStyle name="Normal 170 3 3" xfId="12799"/>
    <cellStyle name="Normal 170 3 3 2" xfId="12800"/>
    <cellStyle name="Normal 170 3 4" xfId="12801"/>
    <cellStyle name="Normal 170 4" xfId="12802"/>
    <cellStyle name="Normal 170 4 2" xfId="12803"/>
    <cellStyle name="Normal 170 4 3" xfId="12804"/>
    <cellStyle name="Normal 170 4 4" xfId="12805"/>
    <cellStyle name="Normal 170 5" xfId="12806"/>
    <cellStyle name="Normal 170 5 2" xfId="12807"/>
    <cellStyle name="Normal 170 5 3" xfId="12808"/>
    <cellStyle name="Normal 170 6" xfId="12809"/>
    <cellStyle name="Normal 170 6 2" xfId="12810"/>
    <cellStyle name="Normal 170 7" xfId="12811"/>
    <cellStyle name="Normal 170 7 2" xfId="12812"/>
    <cellStyle name="Normal 170 8" xfId="12813"/>
    <cellStyle name="Normal 170 8 2" xfId="12814"/>
    <cellStyle name="Normal 170 9" xfId="12815"/>
    <cellStyle name="Normal 171" xfId="12816"/>
    <cellStyle name="Normal 171 10" xfId="12817"/>
    <cellStyle name="Normal 171 2" xfId="12818"/>
    <cellStyle name="Normal 171 2 2" xfId="12819"/>
    <cellStyle name="Normal 171 2 2 2" xfId="12820"/>
    <cellStyle name="Normal 171 2 2 2 2" xfId="12821"/>
    <cellStyle name="Normal 171 2 2 2 3" xfId="12822"/>
    <cellStyle name="Normal 171 2 2 2 4" xfId="12823"/>
    <cellStyle name="Normal 171 2 2 3" xfId="12824"/>
    <cellStyle name="Normal 171 2 2 3 2" xfId="12825"/>
    <cellStyle name="Normal 171 2 2 4" xfId="12826"/>
    <cellStyle name="Normal 171 2 3" xfId="12827"/>
    <cellStyle name="Normal 171 2 3 2" xfId="12828"/>
    <cellStyle name="Normal 171 2 3 3" xfId="12829"/>
    <cellStyle name="Normal 171 2 3 4" xfId="12830"/>
    <cellStyle name="Normal 171 2 4" xfId="12831"/>
    <cellStyle name="Normal 171 2 4 2" xfId="12832"/>
    <cellStyle name="Normal 171 2 4 3" xfId="12833"/>
    <cellStyle name="Normal 171 2 5" xfId="12834"/>
    <cellStyle name="Normal 171 2 5 2" xfId="12835"/>
    <cellStyle name="Normal 171 2 6" xfId="12836"/>
    <cellStyle name="Normal 171 2 6 2" xfId="12837"/>
    <cellStyle name="Normal 171 2 7" xfId="12838"/>
    <cellStyle name="Normal 171 2 7 2" xfId="12839"/>
    <cellStyle name="Normal 171 2 8" xfId="12840"/>
    <cellStyle name="Normal 171 2 9" xfId="12841"/>
    <cellStyle name="Normal 171 3" xfId="12842"/>
    <cellStyle name="Normal 171 3 2" xfId="12843"/>
    <cellStyle name="Normal 171 3 2 2" xfId="12844"/>
    <cellStyle name="Normal 171 3 2 3" xfId="12845"/>
    <cellStyle name="Normal 171 3 2 4" xfId="12846"/>
    <cellStyle name="Normal 171 3 3" xfId="12847"/>
    <cellStyle name="Normal 171 3 3 2" xfId="12848"/>
    <cellStyle name="Normal 171 3 4" xfId="12849"/>
    <cellStyle name="Normal 171 4" xfId="12850"/>
    <cellStyle name="Normal 171 4 2" xfId="12851"/>
    <cellStyle name="Normal 171 4 3" xfId="12852"/>
    <cellStyle name="Normal 171 4 4" xfId="12853"/>
    <cellStyle name="Normal 171 5" xfId="12854"/>
    <cellStyle name="Normal 171 5 2" xfId="12855"/>
    <cellStyle name="Normal 171 5 3" xfId="12856"/>
    <cellStyle name="Normal 171 6" xfId="12857"/>
    <cellStyle name="Normal 171 6 2" xfId="12858"/>
    <cellStyle name="Normal 171 7" xfId="12859"/>
    <cellStyle name="Normal 171 7 2" xfId="12860"/>
    <cellStyle name="Normal 171 8" xfId="12861"/>
    <cellStyle name="Normal 171 8 2" xfId="12862"/>
    <cellStyle name="Normal 171 9" xfId="12863"/>
    <cellStyle name="Normal 172" xfId="12864"/>
    <cellStyle name="Normal 172 10" xfId="12865"/>
    <cellStyle name="Normal 172 2" xfId="12866"/>
    <cellStyle name="Normal 172 2 2" xfId="12867"/>
    <cellStyle name="Normal 172 2 2 2" xfId="12868"/>
    <cellStyle name="Normal 172 2 2 2 2" xfId="12869"/>
    <cellStyle name="Normal 172 2 2 2 3" xfId="12870"/>
    <cellStyle name="Normal 172 2 2 2 4" xfId="12871"/>
    <cellStyle name="Normal 172 2 2 3" xfId="12872"/>
    <cellStyle name="Normal 172 2 2 3 2" xfId="12873"/>
    <cellStyle name="Normal 172 2 2 4" xfId="12874"/>
    <cellStyle name="Normal 172 2 3" xfId="12875"/>
    <cellStyle name="Normal 172 2 3 2" xfId="12876"/>
    <cellStyle name="Normal 172 2 3 3" xfId="12877"/>
    <cellStyle name="Normal 172 2 3 4" xfId="12878"/>
    <cellStyle name="Normal 172 2 4" xfId="12879"/>
    <cellStyle name="Normal 172 2 4 2" xfId="12880"/>
    <cellStyle name="Normal 172 2 4 3" xfId="12881"/>
    <cellStyle name="Normal 172 2 5" xfId="12882"/>
    <cellStyle name="Normal 172 2 5 2" xfId="12883"/>
    <cellStyle name="Normal 172 2 6" xfId="12884"/>
    <cellStyle name="Normal 172 2 6 2" xfId="12885"/>
    <cellStyle name="Normal 172 2 7" xfId="12886"/>
    <cellStyle name="Normal 172 2 7 2" xfId="12887"/>
    <cellStyle name="Normal 172 2 8" xfId="12888"/>
    <cellStyle name="Normal 172 2 9" xfId="12889"/>
    <cellStyle name="Normal 172 3" xfId="12890"/>
    <cellStyle name="Normal 172 3 2" xfId="12891"/>
    <cellStyle name="Normal 172 3 2 2" xfId="12892"/>
    <cellStyle name="Normal 172 3 2 3" xfId="12893"/>
    <cellStyle name="Normal 172 3 2 4" xfId="12894"/>
    <cellStyle name="Normal 172 3 3" xfId="12895"/>
    <cellStyle name="Normal 172 3 3 2" xfId="12896"/>
    <cellStyle name="Normal 172 3 4" xfId="12897"/>
    <cellStyle name="Normal 172 4" xfId="12898"/>
    <cellStyle name="Normal 172 4 2" xfId="12899"/>
    <cellStyle name="Normal 172 4 3" xfId="12900"/>
    <cellStyle name="Normal 172 4 4" xfId="12901"/>
    <cellStyle name="Normal 172 5" xfId="12902"/>
    <cellStyle name="Normal 172 5 2" xfId="12903"/>
    <cellStyle name="Normal 172 5 3" xfId="12904"/>
    <cellStyle name="Normal 172 6" xfId="12905"/>
    <cellStyle name="Normal 172 6 2" xfId="12906"/>
    <cellStyle name="Normal 172 7" xfId="12907"/>
    <cellStyle name="Normal 172 7 2" xfId="12908"/>
    <cellStyle name="Normal 172 8" xfId="12909"/>
    <cellStyle name="Normal 172 8 2" xfId="12910"/>
    <cellStyle name="Normal 172 9" xfId="12911"/>
    <cellStyle name="Normal 173" xfId="12912"/>
    <cellStyle name="Normal 173 10" xfId="12913"/>
    <cellStyle name="Normal 173 2" xfId="12914"/>
    <cellStyle name="Normal 173 2 2" xfId="12915"/>
    <cellStyle name="Normal 173 2 2 2" xfId="12916"/>
    <cellStyle name="Normal 173 2 2 2 2" xfId="12917"/>
    <cellStyle name="Normal 173 2 2 2 3" xfId="12918"/>
    <cellStyle name="Normal 173 2 2 2 4" xfId="12919"/>
    <cellStyle name="Normal 173 2 2 3" xfId="12920"/>
    <cellStyle name="Normal 173 2 2 3 2" xfId="12921"/>
    <cellStyle name="Normal 173 2 2 4" xfId="12922"/>
    <cellStyle name="Normal 173 2 3" xfId="12923"/>
    <cellStyle name="Normal 173 2 3 2" xfId="12924"/>
    <cellStyle name="Normal 173 2 3 3" xfId="12925"/>
    <cellStyle name="Normal 173 2 3 4" xfId="12926"/>
    <cellStyle name="Normal 173 2 4" xfId="12927"/>
    <cellStyle name="Normal 173 2 4 2" xfId="12928"/>
    <cellStyle name="Normal 173 2 4 3" xfId="12929"/>
    <cellStyle name="Normal 173 2 5" xfId="12930"/>
    <cellStyle name="Normal 173 2 5 2" xfId="12931"/>
    <cellStyle name="Normal 173 2 6" xfId="12932"/>
    <cellStyle name="Normal 173 2 6 2" xfId="12933"/>
    <cellStyle name="Normal 173 2 7" xfId="12934"/>
    <cellStyle name="Normal 173 2 7 2" xfId="12935"/>
    <cellStyle name="Normal 173 2 8" xfId="12936"/>
    <cellStyle name="Normal 173 2 9" xfId="12937"/>
    <cellStyle name="Normal 173 3" xfId="12938"/>
    <cellStyle name="Normal 173 3 2" xfId="12939"/>
    <cellStyle name="Normal 173 3 2 2" xfId="12940"/>
    <cellStyle name="Normal 173 3 2 3" xfId="12941"/>
    <cellStyle name="Normal 173 3 2 4" xfId="12942"/>
    <cellStyle name="Normal 173 3 3" xfId="12943"/>
    <cellStyle name="Normal 173 3 3 2" xfId="12944"/>
    <cellStyle name="Normal 173 3 4" xfId="12945"/>
    <cellStyle name="Normal 173 4" xfId="12946"/>
    <cellStyle name="Normal 173 4 2" xfId="12947"/>
    <cellStyle name="Normal 173 4 3" xfId="12948"/>
    <cellStyle name="Normal 173 4 4" xfId="12949"/>
    <cellStyle name="Normal 173 5" xfId="12950"/>
    <cellStyle name="Normal 173 5 2" xfId="12951"/>
    <cellStyle name="Normal 173 5 3" xfId="12952"/>
    <cellStyle name="Normal 173 6" xfId="12953"/>
    <cellStyle name="Normal 173 6 2" xfId="12954"/>
    <cellStyle name="Normal 173 7" xfId="12955"/>
    <cellStyle name="Normal 173 7 2" xfId="12956"/>
    <cellStyle name="Normal 173 8" xfId="12957"/>
    <cellStyle name="Normal 173 8 2" xfId="12958"/>
    <cellStyle name="Normal 173 9" xfId="12959"/>
    <cellStyle name="Normal 174" xfId="12960"/>
    <cellStyle name="Normal 174 10" xfId="12961"/>
    <cellStyle name="Normal 174 2" xfId="12962"/>
    <cellStyle name="Normal 174 2 2" xfId="12963"/>
    <cellStyle name="Normal 174 2 2 2" xfId="12964"/>
    <cellStyle name="Normal 174 2 2 2 2" xfId="12965"/>
    <cellStyle name="Normal 174 2 2 2 3" xfId="12966"/>
    <cellStyle name="Normal 174 2 2 2 4" xfId="12967"/>
    <cellStyle name="Normal 174 2 2 3" xfId="12968"/>
    <cellStyle name="Normal 174 2 2 3 2" xfId="12969"/>
    <cellStyle name="Normal 174 2 2 4" xfId="12970"/>
    <cellStyle name="Normal 174 2 3" xfId="12971"/>
    <cellStyle name="Normal 174 2 3 2" xfId="12972"/>
    <cellStyle name="Normal 174 2 3 3" xfId="12973"/>
    <cellStyle name="Normal 174 2 3 4" xfId="12974"/>
    <cellStyle name="Normal 174 2 4" xfId="12975"/>
    <cellStyle name="Normal 174 2 4 2" xfId="12976"/>
    <cellStyle name="Normal 174 2 4 3" xfId="12977"/>
    <cellStyle name="Normal 174 2 5" xfId="12978"/>
    <cellStyle name="Normal 174 2 5 2" xfId="12979"/>
    <cellStyle name="Normal 174 2 6" xfId="12980"/>
    <cellStyle name="Normal 174 2 6 2" xfId="12981"/>
    <cellStyle name="Normal 174 2 7" xfId="12982"/>
    <cellStyle name="Normal 174 2 7 2" xfId="12983"/>
    <cellStyle name="Normal 174 2 8" xfId="12984"/>
    <cellStyle name="Normal 174 2 9" xfId="12985"/>
    <cellStyle name="Normal 174 3" xfId="12986"/>
    <cellStyle name="Normal 174 3 2" xfId="12987"/>
    <cellStyle name="Normal 174 3 2 2" xfId="12988"/>
    <cellStyle name="Normal 174 3 2 3" xfId="12989"/>
    <cellStyle name="Normal 174 3 2 4" xfId="12990"/>
    <cellStyle name="Normal 174 3 3" xfId="12991"/>
    <cellStyle name="Normal 174 3 3 2" xfId="12992"/>
    <cellStyle name="Normal 174 3 4" xfId="12993"/>
    <cellStyle name="Normal 174 4" xfId="12994"/>
    <cellStyle name="Normal 174 4 2" xfId="12995"/>
    <cellStyle name="Normal 174 4 3" xfId="12996"/>
    <cellStyle name="Normal 174 4 4" xfId="12997"/>
    <cellStyle name="Normal 174 5" xfId="12998"/>
    <cellStyle name="Normal 174 5 2" xfId="12999"/>
    <cellStyle name="Normal 174 5 3" xfId="13000"/>
    <cellStyle name="Normal 174 6" xfId="13001"/>
    <cellStyle name="Normal 174 6 2" xfId="13002"/>
    <cellStyle name="Normal 174 7" xfId="13003"/>
    <cellStyle name="Normal 174 7 2" xfId="13004"/>
    <cellStyle name="Normal 174 8" xfId="13005"/>
    <cellStyle name="Normal 174 8 2" xfId="13006"/>
    <cellStyle name="Normal 174 9" xfId="13007"/>
    <cellStyle name="Normal 175" xfId="13008"/>
    <cellStyle name="Normal 175 10" xfId="13009"/>
    <cellStyle name="Normal 175 2" xfId="13010"/>
    <cellStyle name="Normal 175 2 2" xfId="13011"/>
    <cellStyle name="Normal 175 2 2 2" xfId="13012"/>
    <cellStyle name="Normal 175 2 2 2 2" xfId="13013"/>
    <cellStyle name="Normal 175 2 2 2 3" xfId="13014"/>
    <cellStyle name="Normal 175 2 2 2 4" xfId="13015"/>
    <cellStyle name="Normal 175 2 2 3" xfId="13016"/>
    <cellStyle name="Normal 175 2 2 3 2" xfId="13017"/>
    <cellStyle name="Normal 175 2 2 4" xfId="13018"/>
    <cellStyle name="Normal 175 2 3" xfId="13019"/>
    <cellStyle name="Normal 175 2 3 2" xfId="13020"/>
    <cellStyle name="Normal 175 2 3 3" xfId="13021"/>
    <cellStyle name="Normal 175 2 3 4" xfId="13022"/>
    <cellStyle name="Normal 175 2 4" xfId="13023"/>
    <cellStyle name="Normal 175 2 4 2" xfId="13024"/>
    <cellStyle name="Normal 175 2 4 3" xfId="13025"/>
    <cellStyle name="Normal 175 2 5" xfId="13026"/>
    <cellStyle name="Normal 175 2 5 2" xfId="13027"/>
    <cellStyle name="Normal 175 2 6" xfId="13028"/>
    <cellStyle name="Normal 175 2 6 2" xfId="13029"/>
    <cellStyle name="Normal 175 2 7" xfId="13030"/>
    <cellStyle name="Normal 175 2 7 2" xfId="13031"/>
    <cellStyle name="Normal 175 2 8" xfId="13032"/>
    <cellStyle name="Normal 175 2 9" xfId="13033"/>
    <cellStyle name="Normal 175 3" xfId="13034"/>
    <cellStyle name="Normal 175 3 2" xfId="13035"/>
    <cellStyle name="Normal 175 3 2 2" xfId="13036"/>
    <cellStyle name="Normal 175 3 2 3" xfId="13037"/>
    <cellStyle name="Normal 175 3 2 4" xfId="13038"/>
    <cellStyle name="Normal 175 3 3" xfId="13039"/>
    <cellStyle name="Normal 175 3 3 2" xfId="13040"/>
    <cellStyle name="Normal 175 3 4" xfId="13041"/>
    <cellStyle name="Normal 175 4" xfId="13042"/>
    <cellStyle name="Normal 175 4 2" xfId="13043"/>
    <cellStyle name="Normal 175 4 3" xfId="13044"/>
    <cellStyle name="Normal 175 4 4" xfId="13045"/>
    <cellStyle name="Normal 175 5" xfId="13046"/>
    <cellStyle name="Normal 175 5 2" xfId="13047"/>
    <cellStyle name="Normal 175 5 3" xfId="13048"/>
    <cellStyle name="Normal 175 6" xfId="13049"/>
    <cellStyle name="Normal 175 6 2" xfId="13050"/>
    <cellStyle name="Normal 175 7" xfId="13051"/>
    <cellStyle name="Normal 175 7 2" xfId="13052"/>
    <cellStyle name="Normal 175 8" xfId="13053"/>
    <cellStyle name="Normal 175 8 2" xfId="13054"/>
    <cellStyle name="Normal 175 9" xfId="13055"/>
    <cellStyle name="Normal 176" xfId="13056"/>
    <cellStyle name="Normal 176 10" xfId="13057"/>
    <cellStyle name="Normal 176 2" xfId="13058"/>
    <cellStyle name="Normal 176 2 2" xfId="13059"/>
    <cellStyle name="Normal 176 2 2 2" xfId="13060"/>
    <cellStyle name="Normal 176 2 2 2 2" xfId="13061"/>
    <cellStyle name="Normal 176 2 2 2 3" xfId="13062"/>
    <cellStyle name="Normal 176 2 2 2 4" xfId="13063"/>
    <cellStyle name="Normal 176 2 2 3" xfId="13064"/>
    <cellStyle name="Normal 176 2 2 3 2" xfId="13065"/>
    <cellStyle name="Normal 176 2 2 4" xfId="13066"/>
    <cellStyle name="Normal 176 2 3" xfId="13067"/>
    <cellStyle name="Normal 176 2 3 2" xfId="13068"/>
    <cellStyle name="Normal 176 2 3 3" xfId="13069"/>
    <cellStyle name="Normal 176 2 3 4" xfId="13070"/>
    <cellStyle name="Normal 176 2 4" xfId="13071"/>
    <cellStyle name="Normal 176 2 4 2" xfId="13072"/>
    <cellStyle name="Normal 176 2 4 3" xfId="13073"/>
    <cellStyle name="Normal 176 2 5" xfId="13074"/>
    <cellStyle name="Normal 176 2 5 2" xfId="13075"/>
    <cellStyle name="Normal 176 2 6" xfId="13076"/>
    <cellStyle name="Normal 176 2 6 2" xfId="13077"/>
    <cellStyle name="Normal 176 2 7" xfId="13078"/>
    <cellStyle name="Normal 176 2 7 2" xfId="13079"/>
    <cellStyle name="Normal 176 2 8" xfId="13080"/>
    <cellStyle name="Normal 176 2 9" xfId="13081"/>
    <cellStyle name="Normal 176 3" xfId="13082"/>
    <cellStyle name="Normal 176 3 2" xfId="13083"/>
    <cellStyle name="Normal 176 3 2 2" xfId="13084"/>
    <cellStyle name="Normal 176 3 2 3" xfId="13085"/>
    <cellStyle name="Normal 176 3 2 4" xfId="13086"/>
    <cellStyle name="Normal 176 3 3" xfId="13087"/>
    <cellStyle name="Normal 176 3 3 2" xfId="13088"/>
    <cellStyle name="Normal 176 3 4" xfId="13089"/>
    <cellStyle name="Normal 176 4" xfId="13090"/>
    <cellStyle name="Normal 176 4 2" xfId="13091"/>
    <cellStyle name="Normal 176 4 3" xfId="13092"/>
    <cellStyle name="Normal 176 4 4" xfId="13093"/>
    <cellStyle name="Normal 176 5" xfId="13094"/>
    <cellStyle name="Normal 176 5 2" xfId="13095"/>
    <cellStyle name="Normal 176 5 3" xfId="13096"/>
    <cellStyle name="Normal 176 6" xfId="13097"/>
    <cellStyle name="Normal 176 6 2" xfId="13098"/>
    <cellStyle name="Normal 176 7" xfId="13099"/>
    <cellStyle name="Normal 176 7 2" xfId="13100"/>
    <cellStyle name="Normal 176 8" xfId="13101"/>
    <cellStyle name="Normal 176 8 2" xfId="13102"/>
    <cellStyle name="Normal 176 9" xfId="13103"/>
    <cellStyle name="Normal 177" xfId="13104"/>
    <cellStyle name="Normal 177 10" xfId="13105"/>
    <cellStyle name="Normal 177 2" xfId="13106"/>
    <cellStyle name="Normal 177 2 2" xfId="13107"/>
    <cellStyle name="Normal 177 2 2 2" xfId="13108"/>
    <cellStyle name="Normal 177 2 2 2 2" xfId="13109"/>
    <cellStyle name="Normal 177 2 2 2 3" xfId="13110"/>
    <cellStyle name="Normal 177 2 2 2 4" xfId="13111"/>
    <cellStyle name="Normal 177 2 2 3" xfId="13112"/>
    <cellStyle name="Normal 177 2 2 3 2" xfId="13113"/>
    <cellStyle name="Normal 177 2 2 4" xfId="13114"/>
    <cellStyle name="Normal 177 2 3" xfId="13115"/>
    <cellStyle name="Normal 177 2 3 2" xfId="13116"/>
    <cellStyle name="Normal 177 2 3 3" xfId="13117"/>
    <cellStyle name="Normal 177 2 3 4" xfId="13118"/>
    <cellStyle name="Normal 177 2 4" xfId="13119"/>
    <cellStyle name="Normal 177 2 4 2" xfId="13120"/>
    <cellStyle name="Normal 177 2 4 3" xfId="13121"/>
    <cellStyle name="Normal 177 2 5" xfId="13122"/>
    <cellStyle name="Normal 177 2 5 2" xfId="13123"/>
    <cellStyle name="Normal 177 2 6" xfId="13124"/>
    <cellStyle name="Normal 177 2 6 2" xfId="13125"/>
    <cellStyle name="Normal 177 2 7" xfId="13126"/>
    <cellStyle name="Normal 177 2 7 2" xfId="13127"/>
    <cellStyle name="Normal 177 2 8" xfId="13128"/>
    <cellStyle name="Normal 177 2 9" xfId="13129"/>
    <cellStyle name="Normal 177 3" xfId="13130"/>
    <cellStyle name="Normal 177 3 2" xfId="13131"/>
    <cellStyle name="Normal 177 3 2 2" xfId="13132"/>
    <cellStyle name="Normal 177 3 2 3" xfId="13133"/>
    <cellStyle name="Normal 177 3 2 4" xfId="13134"/>
    <cellStyle name="Normal 177 3 3" xfId="13135"/>
    <cellStyle name="Normal 177 3 3 2" xfId="13136"/>
    <cellStyle name="Normal 177 3 4" xfId="13137"/>
    <cellStyle name="Normal 177 4" xfId="13138"/>
    <cellStyle name="Normal 177 4 2" xfId="13139"/>
    <cellStyle name="Normal 177 4 3" xfId="13140"/>
    <cellStyle name="Normal 177 4 4" xfId="13141"/>
    <cellStyle name="Normal 177 5" xfId="13142"/>
    <cellStyle name="Normal 177 5 2" xfId="13143"/>
    <cellStyle name="Normal 177 5 3" xfId="13144"/>
    <cellStyle name="Normal 177 6" xfId="13145"/>
    <cellStyle name="Normal 177 6 2" xfId="13146"/>
    <cellStyle name="Normal 177 7" xfId="13147"/>
    <cellStyle name="Normal 177 7 2" xfId="13148"/>
    <cellStyle name="Normal 177 8" xfId="13149"/>
    <cellStyle name="Normal 177 8 2" xfId="13150"/>
    <cellStyle name="Normal 177 9" xfId="13151"/>
    <cellStyle name="Normal 178" xfId="13152"/>
    <cellStyle name="Normal 178 10" xfId="13153"/>
    <cellStyle name="Normal 178 2" xfId="13154"/>
    <cellStyle name="Normal 178 2 2" xfId="13155"/>
    <cellStyle name="Normal 178 2 2 2" xfId="13156"/>
    <cellStyle name="Normal 178 2 2 2 2" xfId="13157"/>
    <cellStyle name="Normal 178 2 2 2 3" xfId="13158"/>
    <cellStyle name="Normal 178 2 2 2 4" xfId="13159"/>
    <cellStyle name="Normal 178 2 2 3" xfId="13160"/>
    <cellStyle name="Normal 178 2 2 3 2" xfId="13161"/>
    <cellStyle name="Normal 178 2 2 4" xfId="13162"/>
    <cellStyle name="Normal 178 2 3" xfId="13163"/>
    <cellStyle name="Normal 178 2 3 2" xfId="13164"/>
    <cellStyle name="Normal 178 2 3 3" xfId="13165"/>
    <cellStyle name="Normal 178 2 3 4" xfId="13166"/>
    <cellStyle name="Normal 178 2 4" xfId="13167"/>
    <cellStyle name="Normal 178 2 4 2" xfId="13168"/>
    <cellStyle name="Normal 178 2 4 3" xfId="13169"/>
    <cellStyle name="Normal 178 2 5" xfId="13170"/>
    <cellStyle name="Normal 178 2 5 2" xfId="13171"/>
    <cellStyle name="Normal 178 2 6" xfId="13172"/>
    <cellStyle name="Normal 178 2 6 2" xfId="13173"/>
    <cellStyle name="Normal 178 2 7" xfId="13174"/>
    <cellStyle name="Normal 178 2 7 2" xfId="13175"/>
    <cellStyle name="Normal 178 2 8" xfId="13176"/>
    <cellStyle name="Normal 178 2 9" xfId="13177"/>
    <cellStyle name="Normal 178 3" xfId="13178"/>
    <cellStyle name="Normal 178 3 2" xfId="13179"/>
    <cellStyle name="Normal 178 3 2 2" xfId="13180"/>
    <cellStyle name="Normal 178 3 2 3" xfId="13181"/>
    <cellStyle name="Normal 178 3 2 4" xfId="13182"/>
    <cellStyle name="Normal 178 3 3" xfId="13183"/>
    <cellStyle name="Normal 178 3 3 2" xfId="13184"/>
    <cellStyle name="Normal 178 3 4" xfId="13185"/>
    <cellStyle name="Normal 178 4" xfId="13186"/>
    <cellStyle name="Normal 178 4 2" xfId="13187"/>
    <cellStyle name="Normal 178 4 3" xfId="13188"/>
    <cellStyle name="Normal 178 4 4" xfId="13189"/>
    <cellStyle name="Normal 178 5" xfId="13190"/>
    <cellStyle name="Normal 178 5 2" xfId="13191"/>
    <cellStyle name="Normal 178 5 3" xfId="13192"/>
    <cellStyle name="Normal 178 6" xfId="13193"/>
    <cellStyle name="Normal 178 6 2" xfId="13194"/>
    <cellStyle name="Normal 178 7" xfId="13195"/>
    <cellStyle name="Normal 178 7 2" xfId="13196"/>
    <cellStyle name="Normal 178 8" xfId="13197"/>
    <cellStyle name="Normal 178 8 2" xfId="13198"/>
    <cellStyle name="Normal 178 9" xfId="13199"/>
    <cellStyle name="Normal 179" xfId="13200"/>
    <cellStyle name="Normal 179 10" xfId="13201"/>
    <cellStyle name="Normal 179 2" xfId="13202"/>
    <cellStyle name="Normal 179 2 2" xfId="13203"/>
    <cellStyle name="Normal 179 2 2 2" xfId="13204"/>
    <cellStyle name="Normal 179 2 2 2 2" xfId="13205"/>
    <cellStyle name="Normal 179 2 2 2 3" xfId="13206"/>
    <cellStyle name="Normal 179 2 2 2 4" xfId="13207"/>
    <cellStyle name="Normal 179 2 2 3" xfId="13208"/>
    <cellStyle name="Normal 179 2 2 3 2" xfId="13209"/>
    <cellStyle name="Normal 179 2 2 4" xfId="13210"/>
    <cellStyle name="Normal 179 2 3" xfId="13211"/>
    <cellStyle name="Normal 179 2 3 2" xfId="13212"/>
    <cellStyle name="Normal 179 2 3 3" xfId="13213"/>
    <cellStyle name="Normal 179 2 3 4" xfId="13214"/>
    <cellStyle name="Normal 179 2 4" xfId="13215"/>
    <cellStyle name="Normal 179 2 4 2" xfId="13216"/>
    <cellStyle name="Normal 179 2 4 3" xfId="13217"/>
    <cellStyle name="Normal 179 2 5" xfId="13218"/>
    <cellStyle name="Normal 179 2 5 2" xfId="13219"/>
    <cellStyle name="Normal 179 2 6" xfId="13220"/>
    <cellStyle name="Normal 179 2 6 2" xfId="13221"/>
    <cellStyle name="Normal 179 2 7" xfId="13222"/>
    <cellStyle name="Normal 179 2 7 2" xfId="13223"/>
    <cellStyle name="Normal 179 2 8" xfId="13224"/>
    <cellStyle name="Normal 179 2 9" xfId="13225"/>
    <cellStyle name="Normal 179 3" xfId="13226"/>
    <cellStyle name="Normal 179 3 2" xfId="13227"/>
    <cellStyle name="Normal 179 3 2 2" xfId="13228"/>
    <cellStyle name="Normal 179 3 2 3" xfId="13229"/>
    <cellStyle name="Normal 179 3 2 4" xfId="13230"/>
    <cellStyle name="Normal 179 3 3" xfId="13231"/>
    <cellStyle name="Normal 179 3 3 2" xfId="13232"/>
    <cellStyle name="Normal 179 3 4" xfId="13233"/>
    <cellStyle name="Normal 179 4" xfId="13234"/>
    <cellStyle name="Normal 179 4 2" xfId="13235"/>
    <cellStyle name="Normal 179 4 3" xfId="13236"/>
    <cellStyle name="Normal 179 4 4" xfId="13237"/>
    <cellStyle name="Normal 179 5" xfId="13238"/>
    <cellStyle name="Normal 179 5 2" xfId="13239"/>
    <cellStyle name="Normal 179 5 3" xfId="13240"/>
    <cellStyle name="Normal 179 6" xfId="13241"/>
    <cellStyle name="Normal 179 6 2" xfId="13242"/>
    <cellStyle name="Normal 179 7" xfId="13243"/>
    <cellStyle name="Normal 179 7 2" xfId="13244"/>
    <cellStyle name="Normal 179 8" xfId="13245"/>
    <cellStyle name="Normal 179 8 2" xfId="13246"/>
    <cellStyle name="Normal 179 9" xfId="13247"/>
    <cellStyle name="Normal 18" xfId="13248"/>
    <cellStyle name="Normal 18 2" xfId="13249"/>
    <cellStyle name="Normal 18 2 2" xfId="13250"/>
    <cellStyle name="Normal 18 2 2 2" xfId="13251"/>
    <cellStyle name="Normal 18 2 2 2 2" xfId="13252"/>
    <cellStyle name="Normal 18 2 2 2 3" xfId="13253"/>
    <cellStyle name="Normal 18 2 2 2 4" xfId="13254"/>
    <cellStyle name="Normal 18 2 2 3" xfId="13255"/>
    <cellStyle name="Normal 18 2 2 3 2" xfId="13256"/>
    <cellStyle name="Normal 18 2 2 4" xfId="13257"/>
    <cellStyle name="Normal 18 2 3" xfId="13258"/>
    <cellStyle name="Normal 18 2 3 2" xfId="13259"/>
    <cellStyle name="Normal 18 2 3 3" xfId="13260"/>
    <cellStyle name="Normal 18 2 3 4" xfId="13261"/>
    <cellStyle name="Normal 18 2 4" xfId="13262"/>
    <cellStyle name="Normal 18 2 4 2" xfId="13263"/>
    <cellStyle name="Normal 18 2 4 3" xfId="13264"/>
    <cellStyle name="Normal 18 2 5" xfId="13265"/>
    <cellStyle name="Normal 18 2 5 2" xfId="13266"/>
    <cellStyle name="Normal 18 2 6" xfId="13267"/>
    <cellStyle name="Normal 18 2 6 2" xfId="13268"/>
    <cellStyle name="Normal 18 2 7" xfId="13269"/>
    <cellStyle name="Normal 18 2 7 2" xfId="13270"/>
    <cellStyle name="Normal 18 2 8" xfId="13271"/>
    <cellStyle name="Normal 18 2 9" xfId="13272"/>
    <cellStyle name="Normal 18 3" xfId="13273"/>
    <cellStyle name="Normal 18 4" xfId="13274"/>
    <cellStyle name="Normal 18 5" xfId="13275"/>
    <cellStyle name="Normal 18 6" xfId="13276"/>
    <cellStyle name="Normal 180" xfId="13277"/>
    <cellStyle name="Normal 180 10" xfId="13278"/>
    <cellStyle name="Normal 180 2" xfId="13279"/>
    <cellStyle name="Normal 180 2 2" xfId="13280"/>
    <cellStyle name="Normal 180 2 2 2" xfId="13281"/>
    <cellStyle name="Normal 180 2 2 2 2" xfId="13282"/>
    <cellStyle name="Normal 180 2 2 2 3" xfId="13283"/>
    <cellStyle name="Normal 180 2 2 2 4" xfId="13284"/>
    <cellStyle name="Normal 180 2 2 3" xfId="13285"/>
    <cellStyle name="Normal 180 2 2 3 2" xfId="13286"/>
    <cellStyle name="Normal 180 2 2 4" xfId="13287"/>
    <cellStyle name="Normal 180 2 3" xfId="13288"/>
    <cellStyle name="Normal 180 2 3 2" xfId="13289"/>
    <cellStyle name="Normal 180 2 3 3" xfId="13290"/>
    <cellStyle name="Normal 180 2 3 4" xfId="13291"/>
    <cellStyle name="Normal 180 2 4" xfId="13292"/>
    <cellStyle name="Normal 180 2 4 2" xfId="13293"/>
    <cellStyle name="Normal 180 2 4 3" xfId="13294"/>
    <cellStyle name="Normal 180 2 5" xfId="13295"/>
    <cellStyle name="Normal 180 2 5 2" xfId="13296"/>
    <cellStyle name="Normal 180 2 6" xfId="13297"/>
    <cellStyle name="Normal 180 2 6 2" xfId="13298"/>
    <cellStyle name="Normal 180 2 7" xfId="13299"/>
    <cellStyle name="Normal 180 2 7 2" xfId="13300"/>
    <cellStyle name="Normal 180 2 8" xfId="13301"/>
    <cellStyle name="Normal 180 2 9" xfId="13302"/>
    <cellStyle name="Normal 180 3" xfId="13303"/>
    <cellStyle name="Normal 180 3 2" xfId="13304"/>
    <cellStyle name="Normal 180 3 2 2" xfId="13305"/>
    <cellStyle name="Normal 180 3 2 3" xfId="13306"/>
    <cellStyle name="Normal 180 3 2 4" xfId="13307"/>
    <cellStyle name="Normal 180 3 3" xfId="13308"/>
    <cellStyle name="Normal 180 3 3 2" xfId="13309"/>
    <cellStyle name="Normal 180 3 4" xfId="13310"/>
    <cellStyle name="Normal 180 4" xfId="13311"/>
    <cellStyle name="Normal 180 4 2" xfId="13312"/>
    <cellStyle name="Normal 180 4 3" xfId="13313"/>
    <cellStyle name="Normal 180 4 4" xfId="13314"/>
    <cellStyle name="Normal 180 5" xfId="13315"/>
    <cellStyle name="Normal 180 5 2" xfId="13316"/>
    <cellStyle name="Normal 180 5 3" xfId="13317"/>
    <cellStyle name="Normal 180 6" xfId="13318"/>
    <cellStyle name="Normal 180 6 2" xfId="13319"/>
    <cellStyle name="Normal 180 7" xfId="13320"/>
    <cellStyle name="Normal 180 7 2" xfId="13321"/>
    <cellStyle name="Normal 180 8" xfId="13322"/>
    <cellStyle name="Normal 180 8 2" xfId="13323"/>
    <cellStyle name="Normal 180 9" xfId="13324"/>
    <cellStyle name="Normal 181" xfId="13325"/>
    <cellStyle name="Normal 181 10" xfId="13326"/>
    <cellStyle name="Normal 181 2" xfId="13327"/>
    <cellStyle name="Normal 181 2 2" xfId="13328"/>
    <cellStyle name="Normal 181 2 2 2" xfId="13329"/>
    <cellStyle name="Normal 181 2 2 2 2" xfId="13330"/>
    <cellStyle name="Normal 181 2 2 2 3" xfId="13331"/>
    <cellStyle name="Normal 181 2 2 2 4" xfId="13332"/>
    <cellStyle name="Normal 181 2 2 3" xfId="13333"/>
    <cellStyle name="Normal 181 2 2 3 2" xfId="13334"/>
    <cellStyle name="Normal 181 2 2 4" xfId="13335"/>
    <cellStyle name="Normal 181 2 3" xfId="13336"/>
    <cellStyle name="Normal 181 2 3 2" xfId="13337"/>
    <cellStyle name="Normal 181 2 3 3" xfId="13338"/>
    <cellStyle name="Normal 181 2 3 4" xfId="13339"/>
    <cellStyle name="Normal 181 2 4" xfId="13340"/>
    <cellStyle name="Normal 181 2 4 2" xfId="13341"/>
    <cellStyle name="Normal 181 2 4 3" xfId="13342"/>
    <cellStyle name="Normal 181 2 5" xfId="13343"/>
    <cellStyle name="Normal 181 2 5 2" xfId="13344"/>
    <cellStyle name="Normal 181 2 6" xfId="13345"/>
    <cellStyle name="Normal 181 2 6 2" xfId="13346"/>
    <cellStyle name="Normal 181 2 7" xfId="13347"/>
    <cellStyle name="Normal 181 2 7 2" xfId="13348"/>
    <cellStyle name="Normal 181 2 8" xfId="13349"/>
    <cellStyle name="Normal 181 2 9" xfId="13350"/>
    <cellStyle name="Normal 181 3" xfId="13351"/>
    <cellStyle name="Normal 181 3 2" xfId="13352"/>
    <cellStyle name="Normal 181 3 2 2" xfId="13353"/>
    <cellStyle name="Normal 181 3 2 3" xfId="13354"/>
    <cellStyle name="Normal 181 3 2 4" xfId="13355"/>
    <cellStyle name="Normal 181 3 3" xfId="13356"/>
    <cellStyle name="Normal 181 3 3 2" xfId="13357"/>
    <cellStyle name="Normal 181 3 4" xfId="13358"/>
    <cellStyle name="Normal 181 4" xfId="13359"/>
    <cellStyle name="Normal 181 4 2" xfId="13360"/>
    <cellStyle name="Normal 181 4 3" xfId="13361"/>
    <cellStyle name="Normal 181 4 4" xfId="13362"/>
    <cellStyle name="Normal 181 5" xfId="13363"/>
    <cellStyle name="Normal 181 5 2" xfId="13364"/>
    <cellStyle name="Normal 181 5 3" xfId="13365"/>
    <cellStyle name="Normal 181 6" xfId="13366"/>
    <cellStyle name="Normal 181 6 2" xfId="13367"/>
    <cellStyle name="Normal 181 7" xfId="13368"/>
    <cellStyle name="Normal 181 7 2" xfId="13369"/>
    <cellStyle name="Normal 181 8" xfId="13370"/>
    <cellStyle name="Normal 181 8 2" xfId="13371"/>
    <cellStyle name="Normal 181 9" xfId="13372"/>
    <cellStyle name="Normal 182" xfId="13373"/>
    <cellStyle name="Normal 182 10" xfId="13374"/>
    <cellStyle name="Normal 182 2" xfId="13375"/>
    <cellStyle name="Normal 182 2 2" xfId="13376"/>
    <cellStyle name="Normal 182 2 2 2" xfId="13377"/>
    <cellStyle name="Normal 182 2 2 2 2" xfId="13378"/>
    <cellStyle name="Normal 182 2 2 2 3" xfId="13379"/>
    <cellStyle name="Normal 182 2 2 2 4" xfId="13380"/>
    <cellStyle name="Normal 182 2 2 3" xfId="13381"/>
    <cellStyle name="Normal 182 2 2 3 2" xfId="13382"/>
    <cellStyle name="Normal 182 2 2 4" xfId="13383"/>
    <cellStyle name="Normal 182 2 3" xfId="13384"/>
    <cellStyle name="Normal 182 2 3 2" xfId="13385"/>
    <cellStyle name="Normal 182 2 3 3" xfId="13386"/>
    <cellStyle name="Normal 182 2 3 4" xfId="13387"/>
    <cellStyle name="Normal 182 2 4" xfId="13388"/>
    <cellStyle name="Normal 182 2 4 2" xfId="13389"/>
    <cellStyle name="Normal 182 2 4 3" xfId="13390"/>
    <cellStyle name="Normal 182 2 5" xfId="13391"/>
    <cellStyle name="Normal 182 2 5 2" xfId="13392"/>
    <cellStyle name="Normal 182 2 6" xfId="13393"/>
    <cellStyle name="Normal 182 2 6 2" xfId="13394"/>
    <cellStyle name="Normal 182 2 7" xfId="13395"/>
    <cellStyle name="Normal 182 2 7 2" xfId="13396"/>
    <cellStyle name="Normal 182 2 8" xfId="13397"/>
    <cellStyle name="Normal 182 2 9" xfId="13398"/>
    <cellStyle name="Normal 182 3" xfId="13399"/>
    <cellStyle name="Normal 182 3 2" xfId="13400"/>
    <cellStyle name="Normal 182 3 2 2" xfId="13401"/>
    <cellStyle name="Normal 182 3 2 3" xfId="13402"/>
    <cellStyle name="Normal 182 3 2 4" xfId="13403"/>
    <cellStyle name="Normal 182 3 3" xfId="13404"/>
    <cellStyle name="Normal 182 3 3 2" xfId="13405"/>
    <cellStyle name="Normal 182 3 4" xfId="13406"/>
    <cellStyle name="Normal 182 4" xfId="13407"/>
    <cellStyle name="Normal 182 4 2" xfId="13408"/>
    <cellStyle name="Normal 182 4 3" xfId="13409"/>
    <cellStyle name="Normal 182 4 4" xfId="13410"/>
    <cellStyle name="Normal 182 5" xfId="13411"/>
    <cellStyle name="Normal 182 5 2" xfId="13412"/>
    <cellStyle name="Normal 182 5 3" xfId="13413"/>
    <cellStyle name="Normal 182 6" xfId="13414"/>
    <cellStyle name="Normal 182 6 2" xfId="13415"/>
    <cellStyle name="Normal 182 7" xfId="13416"/>
    <cellStyle name="Normal 182 7 2" xfId="13417"/>
    <cellStyle name="Normal 182 8" xfId="13418"/>
    <cellStyle name="Normal 182 8 2" xfId="13419"/>
    <cellStyle name="Normal 182 9" xfId="13420"/>
    <cellStyle name="Normal 183" xfId="13421"/>
    <cellStyle name="Normal 183 10" xfId="13422"/>
    <cellStyle name="Normal 183 2" xfId="13423"/>
    <cellStyle name="Normal 183 2 2" xfId="13424"/>
    <cellStyle name="Normal 183 2 2 2" xfId="13425"/>
    <cellStyle name="Normal 183 2 2 2 2" xfId="13426"/>
    <cellStyle name="Normal 183 2 2 2 3" xfId="13427"/>
    <cellStyle name="Normal 183 2 2 2 4" xfId="13428"/>
    <cellStyle name="Normal 183 2 2 3" xfId="13429"/>
    <cellStyle name="Normal 183 2 2 3 2" xfId="13430"/>
    <cellStyle name="Normal 183 2 2 4" xfId="13431"/>
    <cellStyle name="Normal 183 2 3" xfId="13432"/>
    <cellStyle name="Normal 183 2 3 2" xfId="13433"/>
    <cellStyle name="Normal 183 2 3 3" xfId="13434"/>
    <cellStyle name="Normal 183 2 3 4" xfId="13435"/>
    <cellStyle name="Normal 183 2 4" xfId="13436"/>
    <cellStyle name="Normal 183 2 4 2" xfId="13437"/>
    <cellStyle name="Normal 183 2 4 3" xfId="13438"/>
    <cellStyle name="Normal 183 2 5" xfId="13439"/>
    <cellStyle name="Normal 183 2 5 2" xfId="13440"/>
    <cellStyle name="Normal 183 2 6" xfId="13441"/>
    <cellStyle name="Normal 183 2 6 2" xfId="13442"/>
    <cellStyle name="Normal 183 2 7" xfId="13443"/>
    <cellStyle name="Normal 183 2 7 2" xfId="13444"/>
    <cellStyle name="Normal 183 2 8" xfId="13445"/>
    <cellStyle name="Normal 183 2 9" xfId="13446"/>
    <cellStyle name="Normal 183 3" xfId="13447"/>
    <cellStyle name="Normal 183 3 2" xfId="13448"/>
    <cellStyle name="Normal 183 3 2 2" xfId="13449"/>
    <cellStyle name="Normal 183 3 2 3" xfId="13450"/>
    <cellStyle name="Normal 183 3 2 4" xfId="13451"/>
    <cellStyle name="Normal 183 3 3" xfId="13452"/>
    <cellStyle name="Normal 183 3 3 2" xfId="13453"/>
    <cellStyle name="Normal 183 3 4" xfId="13454"/>
    <cellStyle name="Normal 183 4" xfId="13455"/>
    <cellStyle name="Normal 183 4 2" xfId="13456"/>
    <cellStyle name="Normal 183 4 3" xfId="13457"/>
    <cellStyle name="Normal 183 4 4" xfId="13458"/>
    <cellStyle name="Normal 183 5" xfId="13459"/>
    <cellStyle name="Normal 183 5 2" xfId="13460"/>
    <cellStyle name="Normal 183 5 3" xfId="13461"/>
    <cellStyle name="Normal 183 6" xfId="13462"/>
    <cellStyle name="Normal 183 6 2" xfId="13463"/>
    <cellStyle name="Normal 183 7" xfId="13464"/>
    <cellStyle name="Normal 183 7 2" xfId="13465"/>
    <cellStyle name="Normal 183 8" xfId="13466"/>
    <cellStyle name="Normal 183 8 2" xfId="13467"/>
    <cellStyle name="Normal 183 9" xfId="13468"/>
    <cellStyle name="Normal 184" xfId="13469"/>
    <cellStyle name="Normal 184 10" xfId="13470"/>
    <cellStyle name="Normal 184 2" xfId="13471"/>
    <cellStyle name="Normal 184 2 2" xfId="13472"/>
    <cellStyle name="Normal 184 2 2 2" xfId="13473"/>
    <cellStyle name="Normal 184 2 2 2 2" xfId="13474"/>
    <cellStyle name="Normal 184 2 2 2 3" xfId="13475"/>
    <cellStyle name="Normal 184 2 2 2 4" xfId="13476"/>
    <cellStyle name="Normal 184 2 2 3" xfId="13477"/>
    <cellStyle name="Normal 184 2 2 3 2" xfId="13478"/>
    <cellStyle name="Normal 184 2 2 4" xfId="13479"/>
    <cellStyle name="Normal 184 2 3" xfId="13480"/>
    <cellStyle name="Normal 184 2 3 2" xfId="13481"/>
    <cellStyle name="Normal 184 2 3 3" xfId="13482"/>
    <cellStyle name="Normal 184 2 3 4" xfId="13483"/>
    <cellStyle name="Normal 184 2 4" xfId="13484"/>
    <cellStyle name="Normal 184 2 4 2" xfId="13485"/>
    <cellStyle name="Normal 184 2 4 3" xfId="13486"/>
    <cellStyle name="Normal 184 2 5" xfId="13487"/>
    <cellStyle name="Normal 184 2 5 2" xfId="13488"/>
    <cellStyle name="Normal 184 2 6" xfId="13489"/>
    <cellStyle name="Normal 184 2 6 2" xfId="13490"/>
    <cellStyle name="Normal 184 2 7" xfId="13491"/>
    <cellStyle name="Normal 184 2 7 2" xfId="13492"/>
    <cellStyle name="Normal 184 2 8" xfId="13493"/>
    <cellStyle name="Normal 184 2 9" xfId="13494"/>
    <cellStyle name="Normal 184 3" xfId="13495"/>
    <cellStyle name="Normal 184 3 2" xfId="13496"/>
    <cellStyle name="Normal 184 3 2 2" xfId="13497"/>
    <cellStyle name="Normal 184 3 2 3" xfId="13498"/>
    <cellStyle name="Normal 184 3 2 4" xfId="13499"/>
    <cellStyle name="Normal 184 3 3" xfId="13500"/>
    <cellStyle name="Normal 184 3 3 2" xfId="13501"/>
    <cellStyle name="Normal 184 3 4" xfId="13502"/>
    <cellStyle name="Normal 184 4" xfId="13503"/>
    <cellStyle name="Normal 184 4 2" xfId="13504"/>
    <cellStyle name="Normal 184 4 3" xfId="13505"/>
    <cellStyle name="Normal 184 4 4" xfId="13506"/>
    <cellStyle name="Normal 184 5" xfId="13507"/>
    <cellStyle name="Normal 184 5 2" xfId="13508"/>
    <cellStyle name="Normal 184 5 3" xfId="13509"/>
    <cellStyle name="Normal 184 6" xfId="13510"/>
    <cellStyle name="Normal 184 6 2" xfId="13511"/>
    <cellStyle name="Normal 184 7" xfId="13512"/>
    <cellStyle name="Normal 184 7 2" xfId="13513"/>
    <cellStyle name="Normal 184 8" xfId="13514"/>
    <cellStyle name="Normal 184 8 2" xfId="13515"/>
    <cellStyle name="Normal 184 9" xfId="13516"/>
    <cellStyle name="Normal 185" xfId="13517"/>
    <cellStyle name="Normal 185 10" xfId="13518"/>
    <cellStyle name="Normal 185 2" xfId="13519"/>
    <cellStyle name="Normal 185 2 2" xfId="13520"/>
    <cellStyle name="Normal 185 2 2 2" xfId="13521"/>
    <cellStyle name="Normal 185 2 2 2 2" xfId="13522"/>
    <cellStyle name="Normal 185 2 2 2 3" xfId="13523"/>
    <cellStyle name="Normal 185 2 2 2 4" xfId="13524"/>
    <cellStyle name="Normal 185 2 2 3" xfId="13525"/>
    <cellStyle name="Normal 185 2 2 3 2" xfId="13526"/>
    <cellStyle name="Normal 185 2 2 4" xfId="13527"/>
    <cellStyle name="Normal 185 2 3" xfId="13528"/>
    <cellStyle name="Normal 185 2 3 2" xfId="13529"/>
    <cellStyle name="Normal 185 2 3 3" xfId="13530"/>
    <cellStyle name="Normal 185 2 3 4" xfId="13531"/>
    <cellStyle name="Normal 185 2 4" xfId="13532"/>
    <cellStyle name="Normal 185 2 4 2" xfId="13533"/>
    <cellStyle name="Normal 185 2 4 3" xfId="13534"/>
    <cellStyle name="Normal 185 2 5" xfId="13535"/>
    <cellStyle name="Normal 185 2 5 2" xfId="13536"/>
    <cellStyle name="Normal 185 2 6" xfId="13537"/>
    <cellStyle name="Normal 185 2 6 2" xfId="13538"/>
    <cellStyle name="Normal 185 2 7" xfId="13539"/>
    <cellStyle name="Normal 185 2 7 2" xfId="13540"/>
    <cellStyle name="Normal 185 2 8" xfId="13541"/>
    <cellStyle name="Normal 185 2 9" xfId="13542"/>
    <cellStyle name="Normal 185 3" xfId="13543"/>
    <cellStyle name="Normal 185 3 2" xfId="13544"/>
    <cellStyle name="Normal 185 3 2 2" xfId="13545"/>
    <cellStyle name="Normal 185 3 2 3" xfId="13546"/>
    <cellStyle name="Normal 185 3 2 4" xfId="13547"/>
    <cellStyle name="Normal 185 3 3" xfId="13548"/>
    <cellStyle name="Normal 185 3 3 2" xfId="13549"/>
    <cellStyle name="Normal 185 3 4" xfId="13550"/>
    <cellStyle name="Normal 185 4" xfId="13551"/>
    <cellStyle name="Normal 185 4 2" xfId="13552"/>
    <cellStyle name="Normal 185 4 3" xfId="13553"/>
    <cellStyle name="Normal 185 4 4" xfId="13554"/>
    <cellStyle name="Normal 185 5" xfId="13555"/>
    <cellStyle name="Normal 185 5 2" xfId="13556"/>
    <cellStyle name="Normal 185 5 3" xfId="13557"/>
    <cellStyle name="Normal 185 6" xfId="13558"/>
    <cellStyle name="Normal 185 6 2" xfId="13559"/>
    <cellStyle name="Normal 185 7" xfId="13560"/>
    <cellStyle name="Normal 185 7 2" xfId="13561"/>
    <cellStyle name="Normal 185 8" xfId="13562"/>
    <cellStyle name="Normal 185 8 2" xfId="13563"/>
    <cellStyle name="Normal 185 9" xfId="13564"/>
    <cellStyle name="Normal 186" xfId="13565"/>
    <cellStyle name="Normal 186 10" xfId="13566"/>
    <cellStyle name="Normal 186 2" xfId="13567"/>
    <cellStyle name="Normal 186 2 2" xfId="13568"/>
    <cellStyle name="Normal 186 2 2 2" xfId="13569"/>
    <cellStyle name="Normal 186 2 2 2 2" xfId="13570"/>
    <cellStyle name="Normal 186 2 2 2 3" xfId="13571"/>
    <cellStyle name="Normal 186 2 2 2 4" xfId="13572"/>
    <cellStyle name="Normal 186 2 2 3" xfId="13573"/>
    <cellStyle name="Normal 186 2 2 3 2" xfId="13574"/>
    <cellStyle name="Normal 186 2 2 4" xfId="13575"/>
    <cellStyle name="Normal 186 2 3" xfId="13576"/>
    <cellStyle name="Normal 186 2 3 2" xfId="13577"/>
    <cellStyle name="Normal 186 2 3 3" xfId="13578"/>
    <cellStyle name="Normal 186 2 3 4" xfId="13579"/>
    <cellStyle name="Normal 186 2 4" xfId="13580"/>
    <cellStyle name="Normal 186 2 4 2" xfId="13581"/>
    <cellStyle name="Normal 186 2 4 3" xfId="13582"/>
    <cellStyle name="Normal 186 2 5" xfId="13583"/>
    <cellStyle name="Normal 186 2 5 2" xfId="13584"/>
    <cellStyle name="Normal 186 2 6" xfId="13585"/>
    <cellStyle name="Normal 186 2 6 2" xfId="13586"/>
    <cellStyle name="Normal 186 2 7" xfId="13587"/>
    <cellStyle name="Normal 186 2 7 2" xfId="13588"/>
    <cellStyle name="Normal 186 2 8" xfId="13589"/>
    <cellStyle name="Normal 186 2 9" xfId="13590"/>
    <cellStyle name="Normal 186 3" xfId="13591"/>
    <cellStyle name="Normal 186 3 2" xfId="13592"/>
    <cellStyle name="Normal 186 3 2 2" xfId="13593"/>
    <cellStyle name="Normal 186 3 2 3" xfId="13594"/>
    <cellStyle name="Normal 186 3 2 4" xfId="13595"/>
    <cellStyle name="Normal 186 3 3" xfId="13596"/>
    <cellStyle name="Normal 186 3 3 2" xfId="13597"/>
    <cellStyle name="Normal 186 3 4" xfId="13598"/>
    <cellStyle name="Normal 186 4" xfId="13599"/>
    <cellStyle name="Normal 186 4 2" xfId="13600"/>
    <cellStyle name="Normal 186 4 3" xfId="13601"/>
    <cellStyle name="Normal 186 4 4" xfId="13602"/>
    <cellStyle name="Normal 186 5" xfId="13603"/>
    <cellStyle name="Normal 186 5 2" xfId="13604"/>
    <cellStyle name="Normal 186 5 3" xfId="13605"/>
    <cellStyle name="Normal 186 6" xfId="13606"/>
    <cellStyle name="Normal 186 6 2" xfId="13607"/>
    <cellStyle name="Normal 186 7" xfId="13608"/>
    <cellStyle name="Normal 186 7 2" xfId="13609"/>
    <cellStyle name="Normal 186 8" xfId="13610"/>
    <cellStyle name="Normal 186 8 2" xfId="13611"/>
    <cellStyle name="Normal 186 9" xfId="13612"/>
    <cellStyle name="Normal 187" xfId="13613"/>
    <cellStyle name="Normal 187 10" xfId="13614"/>
    <cellStyle name="Normal 187 2" xfId="13615"/>
    <cellStyle name="Normal 187 2 2" xfId="13616"/>
    <cellStyle name="Normal 187 2 2 2" xfId="13617"/>
    <cellStyle name="Normal 187 2 2 2 2" xfId="13618"/>
    <cellStyle name="Normal 187 2 2 2 3" xfId="13619"/>
    <cellStyle name="Normal 187 2 2 2 4" xfId="13620"/>
    <cellStyle name="Normal 187 2 2 3" xfId="13621"/>
    <cellStyle name="Normal 187 2 2 3 2" xfId="13622"/>
    <cellStyle name="Normal 187 2 2 4" xfId="13623"/>
    <cellStyle name="Normal 187 2 3" xfId="13624"/>
    <cellStyle name="Normal 187 2 3 2" xfId="13625"/>
    <cellStyle name="Normal 187 2 3 3" xfId="13626"/>
    <cellStyle name="Normal 187 2 3 4" xfId="13627"/>
    <cellStyle name="Normal 187 2 4" xfId="13628"/>
    <cellStyle name="Normal 187 2 4 2" xfId="13629"/>
    <cellStyle name="Normal 187 2 4 3" xfId="13630"/>
    <cellStyle name="Normal 187 2 5" xfId="13631"/>
    <cellStyle name="Normal 187 2 5 2" xfId="13632"/>
    <cellStyle name="Normal 187 2 6" xfId="13633"/>
    <cellStyle name="Normal 187 2 6 2" xfId="13634"/>
    <cellStyle name="Normal 187 2 7" xfId="13635"/>
    <cellStyle name="Normal 187 2 7 2" xfId="13636"/>
    <cellStyle name="Normal 187 2 8" xfId="13637"/>
    <cellStyle name="Normal 187 2 9" xfId="13638"/>
    <cellStyle name="Normal 187 3" xfId="13639"/>
    <cellStyle name="Normal 187 3 2" xfId="13640"/>
    <cellStyle name="Normal 187 3 2 2" xfId="13641"/>
    <cellStyle name="Normal 187 3 2 3" xfId="13642"/>
    <cellStyle name="Normal 187 3 2 4" xfId="13643"/>
    <cellStyle name="Normal 187 3 3" xfId="13644"/>
    <cellStyle name="Normal 187 3 3 2" xfId="13645"/>
    <cellStyle name="Normal 187 3 4" xfId="13646"/>
    <cellStyle name="Normal 187 4" xfId="13647"/>
    <cellStyle name="Normal 187 4 2" xfId="13648"/>
    <cellStyle name="Normal 187 4 3" xfId="13649"/>
    <cellStyle name="Normal 187 4 4" xfId="13650"/>
    <cellStyle name="Normal 187 5" xfId="13651"/>
    <cellStyle name="Normal 187 5 2" xfId="13652"/>
    <cellStyle name="Normal 187 5 3" xfId="13653"/>
    <cellStyle name="Normal 187 6" xfId="13654"/>
    <cellStyle name="Normal 187 6 2" xfId="13655"/>
    <cellStyle name="Normal 187 7" xfId="13656"/>
    <cellStyle name="Normal 187 7 2" xfId="13657"/>
    <cellStyle name="Normal 187 8" xfId="13658"/>
    <cellStyle name="Normal 187 8 2" xfId="13659"/>
    <cellStyle name="Normal 187 9" xfId="13660"/>
    <cellStyle name="Normal 188" xfId="13661"/>
    <cellStyle name="Normal 188 10" xfId="13662"/>
    <cellStyle name="Normal 188 2" xfId="13663"/>
    <cellStyle name="Normal 188 2 2" xfId="13664"/>
    <cellStyle name="Normal 188 2 2 2" xfId="13665"/>
    <cellStyle name="Normal 188 2 2 2 2" xfId="13666"/>
    <cellStyle name="Normal 188 2 2 2 3" xfId="13667"/>
    <cellStyle name="Normal 188 2 2 2 4" xfId="13668"/>
    <cellStyle name="Normal 188 2 2 3" xfId="13669"/>
    <cellStyle name="Normal 188 2 2 3 2" xfId="13670"/>
    <cellStyle name="Normal 188 2 2 4" xfId="13671"/>
    <cellStyle name="Normal 188 2 3" xfId="13672"/>
    <cellStyle name="Normal 188 2 3 2" xfId="13673"/>
    <cellStyle name="Normal 188 2 3 3" xfId="13674"/>
    <cellStyle name="Normal 188 2 3 4" xfId="13675"/>
    <cellStyle name="Normal 188 2 4" xfId="13676"/>
    <cellStyle name="Normal 188 2 4 2" xfId="13677"/>
    <cellStyle name="Normal 188 2 4 3" xfId="13678"/>
    <cellStyle name="Normal 188 2 5" xfId="13679"/>
    <cellStyle name="Normal 188 2 5 2" xfId="13680"/>
    <cellStyle name="Normal 188 2 6" xfId="13681"/>
    <cellStyle name="Normal 188 2 6 2" xfId="13682"/>
    <cellStyle name="Normal 188 2 7" xfId="13683"/>
    <cellStyle name="Normal 188 2 7 2" xfId="13684"/>
    <cellStyle name="Normal 188 2 8" xfId="13685"/>
    <cellStyle name="Normal 188 2 9" xfId="13686"/>
    <cellStyle name="Normal 188 3" xfId="13687"/>
    <cellStyle name="Normal 188 3 2" xfId="13688"/>
    <cellStyle name="Normal 188 3 2 2" xfId="13689"/>
    <cellStyle name="Normal 188 3 2 3" xfId="13690"/>
    <cellStyle name="Normal 188 3 2 4" xfId="13691"/>
    <cellStyle name="Normal 188 3 3" xfId="13692"/>
    <cellStyle name="Normal 188 3 3 2" xfId="13693"/>
    <cellStyle name="Normal 188 3 4" xfId="13694"/>
    <cellStyle name="Normal 188 4" xfId="13695"/>
    <cellStyle name="Normal 188 4 2" xfId="13696"/>
    <cellStyle name="Normal 188 4 3" xfId="13697"/>
    <cellStyle name="Normal 188 4 4" xfId="13698"/>
    <cellStyle name="Normal 188 5" xfId="13699"/>
    <cellStyle name="Normal 188 5 2" xfId="13700"/>
    <cellStyle name="Normal 188 5 3" xfId="13701"/>
    <cellStyle name="Normal 188 6" xfId="13702"/>
    <cellStyle name="Normal 188 6 2" xfId="13703"/>
    <cellStyle name="Normal 188 7" xfId="13704"/>
    <cellStyle name="Normal 188 7 2" xfId="13705"/>
    <cellStyle name="Normal 188 8" xfId="13706"/>
    <cellStyle name="Normal 188 8 2" xfId="13707"/>
    <cellStyle name="Normal 188 9" xfId="13708"/>
    <cellStyle name="Normal 189" xfId="13709"/>
    <cellStyle name="Normal 189 10" xfId="13710"/>
    <cellStyle name="Normal 189 2" xfId="13711"/>
    <cellStyle name="Normal 189 2 2" xfId="13712"/>
    <cellStyle name="Normal 189 2 2 2" xfId="13713"/>
    <cellStyle name="Normal 189 2 2 2 2" xfId="13714"/>
    <cellStyle name="Normal 189 2 2 2 3" xfId="13715"/>
    <cellStyle name="Normal 189 2 2 2 4" xfId="13716"/>
    <cellStyle name="Normal 189 2 2 3" xfId="13717"/>
    <cellStyle name="Normal 189 2 2 3 2" xfId="13718"/>
    <cellStyle name="Normal 189 2 2 4" xfId="13719"/>
    <cellStyle name="Normal 189 2 3" xfId="13720"/>
    <cellStyle name="Normal 189 2 3 2" xfId="13721"/>
    <cellStyle name="Normal 189 2 3 3" xfId="13722"/>
    <cellStyle name="Normal 189 2 3 4" xfId="13723"/>
    <cellStyle name="Normal 189 2 4" xfId="13724"/>
    <cellStyle name="Normal 189 2 4 2" xfId="13725"/>
    <cellStyle name="Normal 189 2 4 3" xfId="13726"/>
    <cellStyle name="Normal 189 2 5" xfId="13727"/>
    <cellStyle name="Normal 189 2 5 2" xfId="13728"/>
    <cellStyle name="Normal 189 2 6" xfId="13729"/>
    <cellStyle name="Normal 189 2 6 2" xfId="13730"/>
    <cellStyle name="Normal 189 2 7" xfId="13731"/>
    <cellStyle name="Normal 189 2 7 2" xfId="13732"/>
    <cellStyle name="Normal 189 2 8" xfId="13733"/>
    <cellStyle name="Normal 189 2 9" xfId="13734"/>
    <cellStyle name="Normal 189 3" xfId="13735"/>
    <cellStyle name="Normal 189 3 2" xfId="13736"/>
    <cellStyle name="Normal 189 3 2 2" xfId="13737"/>
    <cellStyle name="Normal 189 3 2 3" xfId="13738"/>
    <cellStyle name="Normal 189 3 2 4" xfId="13739"/>
    <cellStyle name="Normal 189 3 3" xfId="13740"/>
    <cellStyle name="Normal 189 3 3 2" xfId="13741"/>
    <cellStyle name="Normal 189 3 4" xfId="13742"/>
    <cellStyle name="Normal 189 4" xfId="13743"/>
    <cellStyle name="Normal 189 4 2" xfId="13744"/>
    <cellStyle name="Normal 189 4 3" xfId="13745"/>
    <cellStyle name="Normal 189 4 4" xfId="13746"/>
    <cellStyle name="Normal 189 5" xfId="13747"/>
    <cellStyle name="Normal 189 5 2" xfId="13748"/>
    <cellStyle name="Normal 189 5 3" xfId="13749"/>
    <cellStyle name="Normal 189 6" xfId="13750"/>
    <cellStyle name="Normal 189 6 2" xfId="13751"/>
    <cellStyle name="Normal 189 7" xfId="13752"/>
    <cellStyle name="Normal 189 7 2" xfId="13753"/>
    <cellStyle name="Normal 189 8" xfId="13754"/>
    <cellStyle name="Normal 189 8 2" xfId="13755"/>
    <cellStyle name="Normal 189 9" xfId="13756"/>
    <cellStyle name="Normal 19" xfId="13757"/>
    <cellStyle name="Normal 19 2" xfId="13758"/>
    <cellStyle name="Normal 19 2 2" xfId="13759"/>
    <cellStyle name="Normal 19 2 2 2" xfId="13760"/>
    <cellStyle name="Normal 19 2 2 2 2" xfId="13761"/>
    <cellStyle name="Normal 19 2 2 2 3" xfId="13762"/>
    <cellStyle name="Normal 19 2 2 2 4" xfId="13763"/>
    <cellStyle name="Normal 19 2 2 3" xfId="13764"/>
    <cellStyle name="Normal 19 2 2 3 2" xfId="13765"/>
    <cellStyle name="Normal 19 2 2 4" xfId="13766"/>
    <cellStyle name="Normal 19 2 3" xfId="13767"/>
    <cellStyle name="Normal 19 2 3 2" xfId="13768"/>
    <cellStyle name="Normal 19 2 3 3" xfId="13769"/>
    <cellStyle name="Normal 19 2 3 4" xfId="13770"/>
    <cellStyle name="Normal 19 2 4" xfId="13771"/>
    <cellStyle name="Normal 19 2 4 2" xfId="13772"/>
    <cellStyle name="Normal 19 2 4 3" xfId="13773"/>
    <cellStyle name="Normal 19 2 5" xfId="13774"/>
    <cellStyle name="Normal 19 2 5 2" xfId="13775"/>
    <cellStyle name="Normal 19 2 6" xfId="13776"/>
    <cellStyle name="Normal 19 2 6 2" xfId="13777"/>
    <cellStyle name="Normal 19 2 7" xfId="13778"/>
    <cellStyle name="Normal 19 2 7 2" xfId="13779"/>
    <cellStyle name="Normal 19 2 8" xfId="13780"/>
    <cellStyle name="Normal 19 2 9" xfId="13781"/>
    <cellStyle name="Normal 19 3" xfId="13782"/>
    <cellStyle name="Normal 19 3 2" xfId="13783"/>
    <cellStyle name="Normal 19 3 2 2" xfId="13784"/>
    <cellStyle name="Normal 19 3 2 3" xfId="13785"/>
    <cellStyle name="Normal 19 3 2 4" xfId="13786"/>
    <cellStyle name="Normal 19 3 3" xfId="13787"/>
    <cellStyle name="Normal 19 3 3 2" xfId="13788"/>
    <cellStyle name="Normal 19 3 3 3" xfId="13789"/>
    <cellStyle name="Normal 19 3 4" xfId="13790"/>
    <cellStyle name="Normal 19 3 4 2" xfId="13791"/>
    <cellStyle name="Normal 19 3 5" xfId="13792"/>
    <cellStyle name="Normal 19 3 5 2" xfId="13793"/>
    <cellStyle name="Normal 19 3 6" xfId="13794"/>
    <cellStyle name="Normal 19 3 6 2" xfId="13795"/>
    <cellStyle name="Normal 19 3 7" xfId="13796"/>
    <cellStyle name="Normal 19 3 7 2" xfId="13797"/>
    <cellStyle name="Normal 19 3 8" xfId="13798"/>
    <cellStyle name="Normal 19 3 9" xfId="13799"/>
    <cellStyle name="Normal 19 4" xfId="13800"/>
    <cellStyle name="Normal 19 5" xfId="13801"/>
    <cellStyle name="Normal 19 6" xfId="13802"/>
    <cellStyle name="Normal 19 6 2" xfId="13803"/>
    <cellStyle name="Normal 19 6 2 2" xfId="13804"/>
    <cellStyle name="Normal 19 6 2 3" xfId="13805"/>
    <cellStyle name="Normal 19 6 3" xfId="13806"/>
    <cellStyle name="Normal 19 6 3 2" xfId="13807"/>
    <cellStyle name="Normal 19 6 4" xfId="13808"/>
    <cellStyle name="Normal 19 7" xfId="13809"/>
    <cellStyle name="Normal 190" xfId="13810"/>
    <cellStyle name="Normal 190 10" xfId="13811"/>
    <cellStyle name="Normal 190 2" xfId="13812"/>
    <cellStyle name="Normal 190 2 2" xfId="13813"/>
    <cellStyle name="Normal 190 2 2 2" xfId="13814"/>
    <cellStyle name="Normal 190 2 2 2 2" xfId="13815"/>
    <cellStyle name="Normal 190 2 2 2 3" xfId="13816"/>
    <cellStyle name="Normal 190 2 2 2 4" xfId="13817"/>
    <cellStyle name="Normal 190 2 2 3" xfId="13818"/>
    <cellStyle name="Normal 190 2 2 3 2" xfId="13819"/>
    <cellStyle name="Normal 190 2 2 4" xfId="13820"/>
    <cellStyle name="Normal 190 2 3" xfId="13821"/>
    <cellStyle name="Normal 190 2 3 2" xfId="13822"/>
    <cellStyle name="Normal 190 2 3 3" xfId="13823"/>
    <cellStyle name="Normal 190 2 3 4" xfId="13824"/>
    <cellStyle name="Normal 190 2 4" xfId="13825"/>
    <cellStyle name="Normal 190 2 4 2" xfId="13826"/>
    <cellStyle name="Normal 190 2 4 3" xfId="13827"/>
    <cellStyle name="Normal 190 2 5" xfId="13828"/>
    <cellStyle name="Normal 190 2 5 2" xfId="13829"/>
    <cellStyle name="Normal 190 2 6" xfId="13830"/>
    <cellStyle name="Normal 190 2 6 2" xfId="13831"/>
    <cellStyle name="Normal 190 2 7" xfId="13832"/>
    <cellStyle name="Normal 190 2 7 2" xfId="13833"/>
    <cellStyle name="Normal 190 2 8" xfId="13834"/>
    <cellStyle name="Normal 190 2 9" xfId="13835"/>
    <cellStyle name="Normal 190 3" xfId="13836"/>
    <cellStyle name="Normal 190 3 2" xfId="13837"/>
    <cellStyle name="Normal 190 3 2 2" xfId="13838"/>
    <cellStyle name="Normal 190 3 2 3" xfId="13839"/>
    <cellStyle name="Normal 190 3 2 4" xfId="13840"/>
    <cellStyle name="Normal 190 3 3" xfId="13841"/>
    <cellStyle name="Normal 190 3 3 2" xfId="13842"/>
    <cellStyle name="Normal 190 3 4" xfId="13843"/>
    <cellStyle name="Normal 190 4" xfId="13844"/>
    <cellStyle name="Normal 190 4 2" xfId="13845"/>
    <cellStyle name="Normal 190 4 3" xfId="13846"/>
    <cellStyle name="Normal 190 4 4" xfId="13847"/>
    <cellStyle name="Normal 190 5" xfId="13848"/>
    <cellStyle name="Normal 190 5 2" xfId="13849"/>
    <cellStyle name="Normal 190 5 3" xfId="13850"/>
    <cellStyle name="Normal 190 6" xfId="13851"/>
    <cellStyle name="Normal 190 6 2" xfId="13852"/>
    <cellStyle name="Normal 190 7" xfId="13853"/>
    <cellStyle name="Normal 190 7 2" xfId="13854"/>
    <cellStyle name="Normal 190 8" xfId="13855"/>
    <cellStyle name="Normal 190 8 2" xfId="13856"/>
    <cellStyle name="Normal 190 9" xfId="13857"/>
    <cellStyle name="Normal 191" xfId="13858"/>
    <cellStyle name="Normal 191 10" xfId="13859"/>
    <cellStyle name="Normal 191 2" xfId="13860"/>
    <cellStyle name="Normal 191 2 2" xfId="13861"/>
    <cellStyle name="Normal 191 2 2 2" xfId="13862"/>
    <cellStyle name="Normal 191 2 2 2 2" xfId="13863"/>
    <cellStyle name="Normal 191 2 2 2 3" xfId="13864"/>
    <cellStyle name="Normal 191 2 2 2 4" xfId="13865"/>
    <cellStyle name="Normal 191 2 2 3" xfId="13866"/>
    <cellStyle name="Normal 191 2 2 3 2" xfId="13867"/>
    <cellStyle name="Normal 191 2 2 4" xfId="13868"/>
    <cellStyle name="Normal 191 2 3" xfId="13869"/>
    <cellStyle name="Normal 191 2 3 2" xfId="13870"/>
    <cellStyle name="Normal 191 2 3 3" xfId="13871"/>
    <cellStyle name="Normal 191 2 3 4" xfId="13872"/>
    <cellStyle name="Normal 191 2 4" xfId="13873"/>
    <cellStyle name="Normal 191 2 4 2" xfId="13874"/>
    <cellStyle name="Normal 191 2 4 3" xfId="13875"/>
    <cellStyle name="Normal 191 2 5" xfId="13876"/>
    <cellStyle name="Normal 191 2 5 2" xfId="13877"/>
    <cellStyle name="Normal 191 2 6" xfId="13878"/>
    <cellStyle name="Normal 191 2 6 2" xfId="13879"/>
    <cellStyle name="Normal 191 2 7" xfId="13880"/>
    <cellStyle name="Normal 191 2 7 2" xfId="13881"/>
    <cellStyle name="Normal 191 2 8" xfId="13882"/>
    <cellStyle name="Normal 191 2 9" xfId="13883"/>
    <cellStyle name="Normal 191 3" xfId="13884"/>
    <cellStyle name="Normal 191 3 2" xfId="13885"/>
    <cellStyle name="Normal 191 3 2 2" xfId="13886"/>
    <cellStyle name="Normal 191 3 2 3" xfId="13887"/>
    <cellStyle name="Normal 191 3 2 4" xfId="13888"/>
    <cellStyle name="Normal 191 3 3" xfId="13889"/>
    <cellStyle name="Normal 191 3 3 2" xfId="13890"/>
    <cellStyle name="Normal 191 3 4" xfId="13891"/>
    <cellStyle name="Normal 191 4" xfId="13892"/>
    <cellStyle name="Normal 191 4 2" xfId="13893"/>
    <cellStyle name="Normal 191 4 3" xfId="13894"/>
    <cellStyle name="Normal 191 4 4" xfId="13895"/>
    <cellStyle name="Normal 191 5" xfId="13896"/>
    <cellStyle name="Normal 191 5 2" xfId="13897"/>
    <cellStyle name="Normal 191 5 3" xfId="13898"/>
    <cellStyle name="Normal 191 6" xfId="13899"/>
    <cellStyle name="Normal 191 6 2" xfId="13900"/>
    <cellStyle name="Normal 191 7" xfId="13901"/>
    <cellStyle name="Normal 191 7 2" xfId="13902"/>
    <cellStyle name="Normal 191 8" xfId="13903"/>
    <cellStyle name="Normal 191 8 2" xfId="13904"/>
    <cellStyle name="Normal 191 9" xfId="13905"/>
    <cellStyle name="Normal 192" xfId="13906"/>
    <cellStyle name="Normal 192 10" xfId="13907"/>
    <cellStyle name="Normal 192 2" xfId="13908"/>
    <cellStyle name="Normal 192 2 2" xfId="13909"/>
    <cellStyle name="Normal 192 2 2 2" xfId="13910"/>
    <cellStyle name="Normal 192 2 2 2 2" xfId="13911"/>
    <cellStyle name="Normal 192 2 2 2 3" xfId="13912"/>
    <cellStyle name="Normal 192 2 2 2 4" xfId="13913"/>
    <cellStyle name="Normal 192 2 2 3" xfId="13914"/>
    <cellStyle name="Normal 192 2 2 3 2" xfId="13915"/>
    <cellStyle name="Normal 192 2 2 4" xfId="13916"/>
    <cellStyle name="Normal 192 2 3" xfId="13917"/>
    <cellStyle name="Normal 192 2 3 2" xfId="13918"/>
    <cellStyle name="Normal 192 2 3 3" xfId="13919"/>
    <cellStyle name="Normal 192 2 3 4" xfId="13920"/>
    <cellStyle name="Normal 192 2 4" xfId="13921"/>
    <cellStyle name="Normal 192 2 4 2" xfId="13922"/>
    <cellStyle name="Normal 192 2 4 3" xfId="13923"/>
    <cellStyle name="Normal 192 2 5" xfId="13924"/>
    <cellStyle name="Normal 192 2 5 2" xfId="13925"/>
    <cellStyle name="Normal 192 2 6" xfId="13926"/>
    <cellStyle name="Normal 192 2 6 2" xfId="13927"/>
    <cellStyle name="Normal 192 2 7" xfId="13928"/>
    <cellStyle name="Normal 192 2 7 2" xfId="13929"/>
    <cellStyle name="Normal 192 2 8" xfId="13930"/>
    <cellStyle name="Normal 192 2 9" xfId="13931"/>
    <cellStyle name="Normal 192 3" xfId="13932"/>
    <cellStyle name="Normal 192 3 2" xfId="13933"/>
    <cellStyle name="Normal 192 3 2 2" xfId="13934"/>
    <cellStyle name="Normal 192 3 2 3" xfId="13935"/>
    <cellStyle name="Normal 192 3 2 4" xfId="13936"/>
    <cellStyle name="Normal 192 3 3" xfId="13937"/>
    <cellStyle name="Normal 192 3 3 2" xfId="13938"/>
    <cellStyle name="Normal 192 3 4" xfId="13939"/>
    <cellStyle name="Normal 192 4" xfId="13940"/>
    <cellStyle name="Normal 192 4 2" xfId="13941"/>
    <cellStyle name="Normal 192 4 3" xfId="13942"/>
    <cellStyle name="Normal 192 4 4" xfId="13943"/>
    <cellStyle name="Normal 192 5" xfId="13944"/>
    <cellStyle name="Normal 192 5 2" xfId="13945"/>
    <cellStyle name="Normal 192 5 3" xfId="13946"/>
    <cellStyle name="Normal 192 6" xfId="13947"/>
    <cellStyle name="Normal 192 6 2" xfId="13948"/>
    <cellStyle name="Normal 192 7" xfId="13949"/>
    <cellStyle name="Normal 192 7 2" xfId="13950"/>
    <cellStyle name="Normal 192 8" xfId="13951"/>
    <cellStyle name="Normal 192 8 2" xfId="13952"/>
    <cellStyle name="Normal 192 9" xfId="13953"/>
    <cellStyle name="Normal 193" xfId="13954"/>
    <cellStyle name="Normal 193 10" xfId="13955"/>
    <cellStyle name="Normal 193 2" xfId="13956"/>
    <cellStyle name="Normal 193 2 2" xfId="13957"/>
    <cellStyle name="Normal 193 2 2 2" xfId="13958"/>
    <cellStyle name="Normal 193 2 2 2 2" xfId="13959"/>
    <cellStyle name="Normal 193 2 2 2 3" xfId="13960"/>
    <cellStyle name="Normal 193 2 2 2 4" xfId="13961"/>
    <cellStyle name="Normal 193 2 2 3" xfId="13962"/>
    <cellStyle name="Normal 193 2 2 3 2" xfId="13963"/>
    <cellStyle name="Normal 193 2 2 4" xfId="13964"/>
    <cellStyle name="Normal 193 2 3" xfId="13965"/>
    <cellStyle name="Normal 193 2 3 2" xfId="13966"/>
    <cellStyle name="Normal 193 2 3 3" xfId="13967"/>
    <cellStyle name="Normal 193 2 3 4" xfId="13968"/>
    <cellStyle name="Normal 193 2 4" xfId="13969"/>
    <cellStyle name="Normal 193 2 4 2" xfId="13970"/>
    <cellStyle name="Normal 193 2 4 3" xfId="13971"/>
    <cellStyle name="Normal 193 2 5" xfId="13972"/>
    <cellStyle name="Normal 193 2 5 2" xfId="13973"/>
    <cellStyle name="Normal 193 2 6" xfId="13974"/>
    <cellStyle name="Normal 193 2 6 2" xfId="13975"/>
    <cellStyle name="Normal 193 2 7" xfId="13976"/>
    <cellStyle name="Normal 193 2 7 2" xfId="13977"/>
    <cellStyle name="Normal 193 2 8" xfId="13978"/>
    <cellStyle name="Normal 193 2 9" xfId="13979"/>
    <cellStyle name="Normal 193 3" xfId="13980"/>
    <cellStyle name="Normal 193 3 2" xfId="13981"/>
    <cellStyle name="Normal 193 3 2 2" xfId="13982"/>
    <cellStyle name="Normal 193 3 2 3" xfId="13983"/>
    <cellStyle name="Normal 193 3 2 4" xfId="13984"/>
    <cellStyle name="Normal 193 3 3" xfId="13985"/>
    <cellStyle name="Normal 193 3 3 2" xfId="13986"/>
    <cellStyle name="Normal 193 3 4" xfId="13987"/>
    <cellStyle name="Normal 193 4" xfId="13988"/>
    <cellStyle name="Normal 193 4 2" xfId="13989"/>
    <cellStyle name="Normal 193 4 3" xfId="13990"/>
    <cellStyle name="Normal 193 4 4" xfId="13991"/>
    <cellStyle name="Normal 193 5" xfId="13992"/>
    <cellStyle name="Normal 193 5 2" xfId="13993"/>
    <cellStyle name="Normal 193 5 3" xfId="13994"/>
    <cellStyle name="Normal 193 6" xfId="13995"/>
    <cellStyle name="Normal 193 6 2" xfId="13996"/>
    <cellStyle name="Normal 193 7" xfId="13997"/>
    <cellStyle name="Normal 193 7 2" xfId="13998"/>
    <cellStyle name="Normal 193 8" xfId="13999"/>
    <cellStyle name="Normal 193 8 2" xfId="14000"/>
    <cellStyle name="Normal 193 9" xfId="14001"/>
    <cellStyle name="Normal 194" xfId="14002"/>
    <cellStyle name="Normal 194 10" xfId="14003"/>
    <cellStyle name="Normal 194 2" xfId="14004"/>
    <cellStyle name="Normal 194 2 2" xfId="14005"/>
    <cellStyle name="Normal 194 2 2 2" xfId="14006"/>
    <cellStyle name="Normal 194 2 2 2 2" xfId="14007"/>
    <cellStyle name="Normal 194 2 2 2 3" xfId="14008"/>
    <cellStyle name="Normal 194 2 2 2 4" xfId="14009"/>
    <cellStyle name="Normal 194 2 2 3" xfId="14010"/>
    <cellStyle name="Normal 194 2 2 3 2" xfId="14011"/>
    <cellStyle name="Normal 194 2 2 4" xfId="14012"/>
    <cellStyle name="Normal 194 2 3" xfId="14013"/>
    <cellStyle name="Normal 194 2 3 2" xfId="14014"/>
    <cellStyle name="Normal 194 2 3 3" xfId="14015"/>
    <cellStyle name="Normal 194 2 3 4" xfId="14016"/>
    <cellStyle name="Normal 194 2 4" xfId="14017"/>
    <cellStyle name="Normal 194 2 4 2" xfId="14018"/>
    <cellStyle name="Normal 194 2 4 3" xfId="14019"/>
    <cellStyle name="Normal 194 2 5" xfId="14020"/>
    <cellStyle name="Normal 194 2 5 2" xfId="14021"/>
    <cellStyle name="Normal 194 2 6" xfId="14022"/>
    <cellStyle name="Normal 194 2 6 2" xfId="14023"/>
    <cellStyle name="Normal 194 2 7" xfId="14024"/>
    <cellStyle name="Normal 194 2 7 2" xfId="14025"/>
    <cellStyle name="Normal 194 2 8" xfId="14026"/>
    <cellStyle name="Normal 194 2 9" xfId="14027"/>
    <cellStyle name="Normal 194 3" xfId="14028"/>
    <cellStyle name="Normal 194 3 2" xfId="14029"/>
    <cellStyle name="Normal 194 3 2 2" xfId="14030"/>
    <cellStyle name="Normal 194 3 2 3" xfId="14031"/>
    <cellStyle name="Normal 194 3 2 4" xfId="14032"/>
    <cellStyle name="Normal 194 3 3" xfId="14033"/>
    <cellStyle name="Normal 194 3 3 2" xfId="14034"/>
    <cellStyle name="Normal 194 3 4" xfId="14035"/>
    <cellStyle name="Normal 194 4" xfId="14036"/>
    <cellStyle name="Normal 194 4 2" xfId="14037"/>
    <cellStyle name="Normal 194 4 3" xfId="14038"/>
    <cellStyle name="Normal 194 4 4" xfId="14039"/>
    <cellStyle name="Normal 194 5" xfId="14040"/>
    <cellStyle name="Normal 194 5 2" xfId="14041"/>
    <cellStyle name="Normal 194 5 3" xfId="14042"/>
    <cellStyle name="Normal 194 6" xfId="14043"/>
    <cellStyle name="Normal 194 6 2" xfId="14044"/>
    <cellStyle name="Normal 194 7" xfId="14045"/>
    <cellStyle name="Normal 194 7 2" xfId="14046"/>
    <cellStyle name="Normal 194 8" xfId="14047"/>
    <cellStyle name="Normal 194 8 2" xfId="14048"/>
    <cellStyle name="Normal 194 9" xfId="14049"/>
    <cellStyle name="Normal 195" xfId="14050"/>
    <cellStyle name="Normal 195 10" xfId="14051"/>
    <cellStyle name="Normal 195 2" xfId="14052"/>
    <cellStyle name="Normal 195 2 2" xfId="14053"/>
    <cellStyle name="Normal 195 2 2 2" xfId="14054"/>
    <cellStyle name="Normal 195 2 2 2 2" xfId="14055"/>
    <cellStyle name="Normal 195 2 2 2 3" xfId="14056"/>
    <cellStyle name="Normal 195 2 2 2 4" xfId="14057"/>
    <cellStyle name="Normal 195 2 2 3" xfId="14058"/>
    <cellStyle name="Normal 195 2 2 3 2" xfId="14059"/>
    <cellStyle name="Normal 195 2 2 4" xfId="14060"/>
    <cellStyle name="Normal 195 2 3" xfId="14061"/>
    <cellStyle name="Normal 195 2 3 2" xfId="14062"/>
    <cellStyle name="Normal 195 2 3 3" xfId="14063"/>
    <cellStyle name="Normal 195 2 3 4" xfId="14064"/>
    <cellStyle name="Normal 195 2 4" xfId="14065"/>
    <cellStyle name="Normal 195 2 4 2" xfId="14066"/>
    <cellStyle name="Normal 195 2 4 3" xfId="14067"/>
    <cellStyle name="Normal 195 2 5" xfId="14068"/>
    <cellStyle name="Normal 195 2 5 2" xfId="14069"/>
    <cellStyle name="Normal 195 2 6" xfId="14070"/>
    <cellStyle name="Normal 195 2 6 2" xfId="14071"/>
    <cellStyle name="Normal 195 2 7" xfId="14072"/>
    <cellStyle name="Normal 195 2 7 2" xfId="14073"/>
    <cellStyle name="Normal 195 2 8" xfId="14074"/>
    <cellStyle name="Normal 195 2 9" xfId="14075"/>
    <cellStyle name="Normal 195 3" xfId="14076"/>
    <cellStyle name="Normal 195 3 2" xfId="14077"/>
    <cellStyle name="Normal 195 3 2 2" xfId="14078"/>
    <cellStyle name="Normal 195 3 2 3" xfId="14079"/>
    <cellStyle name="Normal 195 3 2 4" xfId="14080"/>
    <cellStyle name="Normal 195 3 3" xfId="14081"/>
    <cellStyle name="Normal 195 3 3 2" xfId="14082"/>
    <cellStyle name="Normal 195 3 4" xfId="14083"/>
    <cellStyle name="Normal 195 4" xfId="14084"/>
    <cellStyle name="Normal 195 4 2" xfId="14085"/>
    <cellStyle name="Normal 195 4 3" xfId="14086"/>
    <cellStyle name="Normal 195 4 4" xfId="14087"/>
    <cellStyle name="Normal 195 5" xfId="14088"/>
    <cellStyle name="Normal 195 5 2" xfId="14089"/>
    <cellStyle name="Normal 195 5 3" xfId="14090"/>
    <cellStyle name="Normal 195 6" xfId="14091"/>
    <cellStyle name="Normal 195 6 2" xfId="14092"/>
    <cellStyle name="Normal 195 7" xfId="14093"/>
    <cellStyle name="Normal 195 7 2" xfId="14094"/>
    <cellStyle name="Normal 195 8" xfId="14095"/>
    <cellStyle name="Normal 195 8 2" xfId="14096"/>
    <cellStyle name="Normal 195 9" xfId="14097"/>
    <cellStyle name="Normal 196" xfId="14098"/>
    <cellStyle name="Normal 196 10" xfId="14099"/>
    <cellStyle name="Normal 196 2" xfId="14100"/>
    <cellStyle name="Normal 196 2 2" xfId="14101"/>
    <cellStyle name="Normal 196 2 2 2" xfId="14102"/>
    <cellStyle name="Normal 196 2 2 2 2" xfId="14103"/>
    <cellStyle name="Normal 196 2 2 2 3" xfId="14104"/>
    <cellStyle name="Normal 196 2 2 2 4" xfId="14105"/>
    <cellStyle name="Normal 196 2 2 3" xfId="14106"/>
    <cellStyle name="Normal 196 2 2 3 2" xfId="14107"/>
    <cellStyle name="Normal 196 2 2 4" xfId="14108"/>
    <cellStyle name="Normal 196 2 3" xfId="14109"/>
    <cellStyle name="Normal 196 2 3 2" xfId="14110"/>
    <cellStyle name="Normal 196 2 3 3" xfId="14111"/>
    <cellStyle name="Normal 196 2 3 4" xfId="14112"/>
    <cellStyle name="Normal 196 2 4" xfId="14113"/>
    <cellStyle name="Normal 196 2 4 2" xfId="14114"/>
    <cellStyle name="Normal 196 2 4 3" xfId="14115"/>
    <cellStyle name="Normal 196 2 5" xfId="14116"/>
    <cellStyle name="Normal 196 2 5 2" xfId="14117"/>
    <cellStyle name="Normal 196 2 6" xfId="14118"/>
    <cellStyle name="Normal 196 2 6 2" xfId="14119"/>
    <cellStyle name="Normal 196 2 7" xfId="14120"/>
    <cellStyle name="Normal 196 2 7 2" xfId="14121"/>
    <cellStyle name="Normal 196 2 8" xfId="14122"/>
    <cellStyle name="Normal 196 2 9" xfId="14123"/>
    <cellStyle name="Normal 196 3" xfId="14124"/>
    <cellStyle name="Normal 196 3 2" xfId="14125"/>
    <cellStyle name="Normal 196 3 2 2" xfId="14126"/>
    <cellStyle name="Normal 196 3 2 3" xfId="14127"/>
    <cellStyle name="Normal 196 3 2 4" xfId="14128"/>
    <cellStyle name="Normal 196 3 3" xfId="14129"/>
    <cellStyle name="Normal 196 3 3 2" xfId="14130"/>
    <cellStyle name="Normal 196 3 4" xfId="14131"/>
    <cellStyle name="Normal 196 4" xfId="14132"/>
    <cellStyle name="Normal 196 4 2" xfId="14133"/>
    <cellStyle name="Normal 196 4 3" xfId="14134"/>
    <cellStyle name="Normal 196 4 4" xfId="14135"/>
    <cellStyle name="Normal 196 5" xfId="14136"/>
    <cellStyle name="Normal 196 5 2" xfId="14137"/>
    <cellStyle name="Normal 196 5 3" xfId="14138"/>
    <cellStyle name="Normal 196 6" xfId="14139"/>
    <cellStyle name="Normal 196 6 2" xfId="14140"/>
    <cellStyle name="Normal 196 7" xfId="14141"/>
    <cellStyle name="Normal 196 7 2" xfId="14142"/>
    <cellStyle name="Normal 196 8" xfId="14143"/>
    <cellStyle name="Normal 196 8 2" xfId="14144"/>
    <cellStyle name="Normal 196 9" xfId="14145"/>
    <cellStyle name="Normal 197" xfId="14146"/>
    <cellStyle name="Normal 197 10" xfId="14147"/>
    <cellStyle name="Normal 197 2" xfId="14148"/>
    <cellStyle name="Normal 197 2 2" xfId="14149"/>
    <cellStyle name="Normal 197 2 2 2" xfId="14150"/>
    <cellStyle name="Normal 197 2 2 2 2" xfId="14151"/>
    <cellStyle name="Normal 197 2 2 2 3" xfId="14152"/>
    <cellStyle name="Normal 197 2 2 2 4" xfId="14153"/>
    <cellStyle name="Normal 197 2 2 3" xfId="14154"/>
    <cellStyle name="Normal 197 2 2 3 2" xfId="14155"/>
    <cellStyle name="Normal 197 2 2 4" xfId="14156"/>
    <cellStyle name="Normal 197 2 3" xfId="14157"/>
    <cellStyle name="Normal 197 2 3 2" xfId="14158"/>
    <cellStyle name="Normal 197 2 3 3" xfId="14159"/>
    <cellStyle name="Normal 197 2 3 4" xfId="14160"/>
    <cellStyle name="Normal 197 2 4" xfId="14161"/>
    <cellStyle name="Normal 197 2 4 2" xfId="14162"/>
    <cellStyle name="Normal 197 2 4 3" xfId="14163"/>
    <cellStyle name="Normal 197 2 5" xfId="14164"/>
    <cellStyle name="Normal 197 2 5 2" xfId="14165"/>
    <cellStyle name="Normal 197 2 6" xfId="14166"/>
    <cellStyle name="Normal 197 2 6 2" xfId="14167"/>
    <cellStyle name="Normal 197 2 7" xfId="14168"/>
    <cellStyle name="Normal 197 2 7 2" xfId="14169"/>
    <cellStyle name="Normal 197 2 8" xfId="14170"/>
    <cellStyle name="Normal 197 2 9" xfId="14171"/>
    <cellStyle name="Normal 197 3" xfId="14172"/>
    <cellStyle name="Normal 197 3 2" xfId="14173"/>
    <cellStyle name="Normal 197 3 2 2" xfId="14174"/>
    <cellStyle name="Normal 197 3 2 3" xfId="14175"/>
    <cellStyle name="Normal 197 3 2 4" xfId="14176"/>
    <cellStyle name="Normal 197 3 3" xfId="14177"/>
    <cellStyle name="Normal 197 3 3 2" xfId="14178"/>
    <cellStyle name="Normal 197 3 4" xfId="14179"/>
    <cellStyle name="Normal 197 4" xfId="14180"/>
    <cellStyle name="Normal 197 4 2" xfId="14181"/>
    <cellStyle name="Normal 197 4 3" xfId="14182"/>
    <cellStyle name="Normal 197 4 4" xfId="14183"/>
    <cellStyle name="Normal 197 5" xfId="14184"/>
    <cellStyle name="Normal 197 5 2" xfId="14185"/>
    <cellStyle name="Normal 197 5 3" xfId="14186"/>
    <cellStyle name="Normal 197 6" xfId="14187"/>
    <cellStyle name="Normal 197 6 2" xfId="14188"/>
    <cellStyle name="Normal 197 7" xfId="14189"/>
    <cellStyle name="Normal 197 7 2" xfId="14190"/>
    <cellStyle name="Normal 197 8" xfId="14191"/>
    <cellStyle name="Normal 197 8 2" xfId="14192"/>
    <cellStyle name="Normal 197 9" xfId="14193"/>
    <cellStyle name="Normal 198" xfId="14194"/>
    <cellStyle name="Normal 198 10" xfId="14195"/>
    <cellStyle name="Normal 198 2" xfId="14196"/>
    <cellStyle name="Normal 198 2 2" xfId="14197"/>
    <cellStyle name="Normal 198 2 2 2" xfId="14198"/>
    <cellStyle name="Normal 198 2 2 2 2" xfId="14199"/>
    <cellStyle name="Normal 198 2 2 2 3" xfId="14200"/>
    <cellStyle name="Normal 198 2 2 2 4" xfId="14201"/>
    <cellStyle name="Normal 198 2 2 3" xfId="14202"/>
    <cellStyle name="Normal 198 2 2 3 2" xfId="14203"/>
    <cellStyle name="Normal 198 2 2 4" xfId="14204"/>
    <cellStyle name="Normal 198 2 3" xfId="14205"/>
    <cellStyle name="Normal 198 2 3 2" xfId="14206"/>
    <cellStyle name="Normal 198 2 3 3" xfId="14207"/>
    <cellStyle name="Normal 198 2 3 4" xfId="14208"/>
    <cellStyle name="Normal 198 2 4" xfId="14209"/>
    <cellStyle name="Normal 198 2 4 2" xfId="14210"/>
    <cellStyle name="Normal 198 2 4 3" xfId="14211"/>
    <cellStyle name="Normal 198 2 5" xfId="14212"/>
    <cellStyle name="Normal 198 2 5 2" xfId="14213"/>
    <cellStyle name="Normal 198 2 6" xfId="14214"/>
    <cellStyle name="Normal 198 2 6 2" xfId="14215"/>
    <cellStyle name="Normal 198 2 7" xfId="14216"/>
    <cellStyle name="Normal 198 2 7 2" xfId="14217"/>
    <cellStyle name="Normal 198 2 8" xfId="14218"/>
    <cellStyle name="Normal 198 2 9" xfId="14219"/>
    <cellStyle name="Normal 198 3" xfId="14220"/>
    <cellStyle name="Normal 198 3 2" xfId="14221"/>
    <cellStyle name="Normal 198 3 2 2" xfId="14222"/>
    <cellStyle name="Normal 198 3 2 3" xfId="14223"/>
    <cellStyle name="Normal 198 3 2 4" xfId="14224"/>
    <cellStyle name="Normal 198 3 3" xfId="14225"/>
    <cellStyle name="Normal 198 3 3 2" xfId="14226"/>
    <cellStyle name="Normal 198 3 4" xfId="14227"/>
    <cellStyle name="Normal 198 4" xfId="14228"/>
    <cellStyle name="Normal 198 4 2" xfId="14229"/>
    <cellStyle name="Normal 198 4 3" xfId="14230"/>
    <cellStyle name="Normal 198 4 4" xfId="14231"/>
    <cellStyle name="Normal 198 5" xfId="14232"/>
    <cellStyle name="Normal 198 5 2" xfId="14233"/>
    <cellStyle name="Normal 198 5 3" xfId="14234"/>
    <cellStyle name="Normal 198 6" xfId="14235"/>
    <cellStyle name="Normal 198 6 2" xfId="14236"/>
    <cellStyle name="Normal 198 7" xfId="14237"/>
    <cellStyle name="Normal 198 7 2" xfId="14238"/>
    <cellStyle name="Normal 198 8" xfId="14239"/>
    <cellStyle name="Normal 198 8 2" xfId="14240"/>
    <cellStyle name="Normal 198 9" xfId="14241"/>
    <cellStyle name="Normal 199" xfId="14242"/>
    <cellStyle name="Normal 199 10" xfId="14243"/>
    <cellStyle name="Normal 199 2" xfId="14244"/>
    <cellStyle name="Normal 199 2 2" xfId="14245"/>
    <cellStyle name="Normal 199 2 2 2" xfId="14246"/>
    <cellStyle name="Normal 199 2 2 2 2" xfId="14247"/>
    <cellStyle name="Normal 199 2 2 2 3" xfId="14248"/>
    <cellStyle name="Normal 199 2 2 2 4" xfId="14249"/>
    <cellStyle name="Normal 199 2 2 3" xfId="14250"/>
    <cellStyle name="Normal 199 2 2 3 2" xfId="14251"/>
    <cellStyle name="Normal 199 2 2 4" xfId="14252"/>
    <cellStyle name="Normal 199 2 3" xfId="14253"/>
    <cellStyle name="Normal 199 2 3 2" xfId="14254"/>
    <cellStyle name="Normal 199 2 3 3" xfId="14255"/>
    <cellStyle name="Normal 199 2 3 4" xfId="14256"/>
    <cellStyle name="Normal 199 2 4" xfId="14257"/>
    <cellStyle name="Normal 199 2 4 2" xfId="14258"/>
    <cellStyle name="Normal 199 2 4 3" xfId="14259"/>
    <cellStyle name="Normal 199 2 5" xfId="14260"/>
    <cellStyle name="Normal 199 2 5 2" xfId="14261"/>
    <cellStyle name="Normal 199 2 6" xfId="14262"/>
    <cellStyle name="Normal 199 2 6 2" xfId="14263"/>
    <cellStyle name="Normal 199 2 7" xfId="14264"/>
    <cellStyle name="Normal 199 2 7 2" xfId="14265"/>
    <cellStyle name="Normal 199 2 8" xfId="14266"/>
    <cellStyle name="Normal 199 2 9" xfId="14267"/>
    <cellStyle name="Normal 199 3" xfId="14268"/>
    <cellStyle name="Normal 199 3 2" xfId="14269"/>
    <cellStyle name="Normal 199 3 2 2" xfId="14270"/>
    <cellStyle name="Normal 199 3 2 3" xfId="14271"/>
    <cellStyle name="Normal 199 3 2 4" xfId="14272"/>
    <cellStyle name="Normal 199 3 3" xfId="14273"/>
    <cellStyle name="Normal 199 3 3 2" xfId="14274"/>
    <cellStyle name="Normal 199 3 4" xfId="14275"/>
    <cellStyle name="Normal 199 4" xfId="14276"/>
    <cellStyle name="Normal 199 4 2" xfId="14277"/>
    <cellStyle name="Normal 199 4 3" xfId="14278"/>
    <cellStyle name="Normal 199 4 4" xfId="14279"/>
    <cellStyle name="Normal 199 5" xfId="14280"/>
    <cellStyle name="Normal 199 5 2" xfId="14281"/>
    <cellStyle name="Normal 199 5 3" xfId="14282"/>
    <cellStyle name="Normal 199 6" xfId="14283"/>
    <cellStyle name="Normal 199 6 2" xfId="14284"/>
    <cellStyle name="Normal 199 7" xfId="14285"/>
    <cellStyle name="Normal 199 7 2" xfId="14286"/>
    <cellStyle name="Normal 199 8" xfId="14287"/>
    <cellStyle name="Normal 199 8 2" xfId="14288"/>
    <cellStyle name="Normal 199 9" xfId="14289"/>
    <cellStyle name="Normal 2" xfId="122"/>
    <cellStyle name="Normal 2 10" xfId="14290"/>
    <cellStyle name="Normal 2 10 2" xfId="14291"/>
    <cellStyle name="Normal 2 11" xfId="14292"/>
    <cellStyle name="Normal 2 11 2" xfId="14293"/>
    <cellStyle name="Normal 2 11 3" xfId="14294"/>
    <cellStyle name="Normal 2 12" xfId="14295"/>
    <cellStyle name="Normal 2 13" xfId="14296"/>
    <cellStyle name="Normal 2 2" xfId="123"/>
    <cellStyle name="Normal 2 2 2" xfId="335"/>
    <cellStyle name="Normal 2 2 2 2" xfId="14297"/>
    <cellStyle name="Normal 2 2 2 3" xfId="14298"/>
    <cellStyle name="Normal 2 2 2 4" xfId="14299"/>
    <cellStyle name="Normal 2 2 2 5" xfId="14300"/>
    <cellStyle name="Normal 2 2 2 6" xfId="14301"/>
    <cellStyle name="Normal 2 2 2 7" xfId="14302"/>
    <cellStyle name="Normal 2 2 3" xfId="453"/>
    <cellStyle name="Normal 2 2 3 10" xfId="14303"/>
    <cellStyle name="Normal 2 2 3 2" xfId="14304"/>
    <cellStyle name="Normal 2 2 3 3" xfId="14305"/>
    <cellStyle name="Normal 2 2 3 3 2" xfId="14306"/>
    <cellStyle name="Normal 2 2 3 3 2 2" xfId="14307"/>
    <cellStyle name="Normal 2 2 3 3 2 3" xfId="14308"/>
    <cellStyle name="Normal 2 2 3 3 2 4" xfId="14309"/>
    <cellStyle name="Normal 2 2 3 3 3" xfId="14310"/>
    <cellStyle name="Normal 2 2 3 3 3 2" xfId="14311"/>
    <cellStyle name="Normal 2 2 3 3 3 3" xfId="14312"/>
    <cellStyle name="Normal 2 2 3 3 4" xfId="14313"/>
    <cellStyle name="Normal 2 2 3 3 5" xfId="14314"/>
    <cellStyle name="Normal 2 2 3 4" xfId="14315"/>
    <cellStyle name="Normal 2 2 3 4 2" xfId="14316"/>
    <cellStyle name="Normal 2 2 3 4 2 2" xfId="14317"/>
    <cellStyle name="Normal 2 2 3 4 2 3" xfId="14318"/>
    <cellStyle name="Normal 2 2 3 4 2 4" xfId="14319"/>
    <cellStyle name="Normal 2 2 3 4 3" xfId="14320"/>
    <cellStyle name="Normal 2 2 3 4 3 2" xfId="14321"/>
    <cellStyle name="Normal 2 2 3 4 4" xfId="14322"/>
    <cellStyle name="Normal 2 2 3 5" xfId="14323"/>
    <cellStyle name="Normal 2 2 3 5 2" xfId="14324"/>
    <cellStyle name="Normal 2 2 3 5 3" xfId="14325"/>
    <cellStyle name="Normal 2 2 3 5 4" xfId="14326"/>
    <cellStyle name="Normal 2 2 3 6" xfId="14327"/>
    <cellStyle name="Normal 2 2 3 6 2" xfId="14328"/>
    <cellStyle name="Normal 2 2 3 6 3" xfId="14329"/>
    <cellStyle name="Normal 2 2 3 7" xfId="14330"/>
    <cellStyle name="Normal 2 2 3 7 2" xfId="14331"/>
    <cellStyle name="Normal 2 2 3 7 3" xfId="14332"/>
    <cellStyle name="Normal 2 2 3 8" xfId="14333"/>
    <cellStyle name="Normal 2 2 3 8 2" xfId="14334"/>
    <cellStyle name="Normal 2 2 3 9" xfId="14335"/>
    <cellStyle name="Normal 2 2 4" xfId="14336"/>
    <cellStyle name="Normal 2 2 5" xfId="14337"/>
    <cellStyle name="Normal 2 2 6" xfId="14338"/>
    <cellStyle name="Normal 2 3" xfId="124"/>
    <cellStyle name="Normal 2 3 2" xfId="454"/>
    <cellStyle name="Normal 2 3 2 2" xfId="14339"/>
    <cellStyle name="Normal 2 3 2 3" xfId="14340"/>
    <cellStyle name="Normal 2 3 3" xfId="14341"/>
    <cellStyle name="Normal 2 3 3 2" xfId="14342"/>
    <cellStyle name="Normal 2 3 4" xfId="14343"/>
    <cellStyle name="Normal 2 3 5" xfId="14344"/>
    <cellStyle name="Normal 2 3 6" xfId="14345"/>
    <cellStyle name="Normal 2 3 6 2" xfId="14346"/>
    <cellStyle name="Normal 2 3 7" xfId="14347"/>
    <cellStyle name="Normal 2 4" xfId="455"/>
    <cellStyle name="Normal 2 4 2" xfId="14348"/>
    <cellStyle name="Normal 2 4 2 2" xfId="14349"/>
    <cellStyle name="Normal 2 4 2 2 2" xfId="14350"/>
    <cellStyle name="Normal 2 4 2 2 2 2" xfId="14351"/>
    <cellStyle name="Normal 2 4 2 2 2 3" xfId="14352"/>
    <cellStyle name="Normal 2 4 2 2 2 4" xfId="14353"/>
    <cellStyle name="Normal 2 4 2 2 3" xfId="14354"/>
    <cellStyle name="Normal 2 4 2 2 3 2" xfId="14355"/>
    <cellStyle name="Normal 2 4 2 2 4" xfId="14356"/>
    <cellStyle name="Normal 2 4 2 3" xfId="14357"/>
    <cellStyle name="Normal 2 4 2 3 2" xfId="14358"/>
    <cellStyle name="Normal 2 4 2 3 3" xfId="14359"/>
    <cellStyle name="Normal 2 4 2 3 4" xfId="14360"/>
    <cellStyle name="Normal 2 4 2 4" xfId="14361"/>
    <cellStyle name="Normal 2 4 2 4 2" xfId="14362"/>
    <cellStyle name="Normal 2 4 2 4 3" xfId="14363"/>
    <cellStyle name="Normal 2 4 2 5" xfId="14364"/>
    <cellStyle name="Normal 2 4 2 5 2" xfId="14365"/>
    <cellStyle name="Normal 2 4 2 6" xfId="14366"/>
    <cellStyle name="Normal 2 4 2 6 2" xfId="14367"/>
    <cellStyle name="Normal 2 4 2 7" xfId="14368"/>
    <cellStyle name="Normal 2 4 2 7 2" xfId="14369"/>
    <cellStyle name="Normal 2 4 2 8" xfId="14370"/>
    <cellStyle name="Normal 2 4 2 9" xfId="14371"/>
    <cellStyle name="Normal 2 4 3" xfId="14372"/>
    <cellStyle name="Normal 2 4 3 2" xfId="14373"/>
    <cellStyle name="Normal 2 4 3 2 2" xfId="14374"/>
    <cellStyle name="Normal 2 4 3 2 3" xfId="14375"/>
    <cellStyle name="Normal 2 4 3 2 4" xfId="14376"/>
    <cellStyle name="Normal 2 4 3 3" xfId="14377"/>
    <cellStyle name="Normal 2 4 3 3 2" xfId="14378"/>
    <cellStyle name="Normal 2 4 3 3 3" xfId="14379"/>
    <cellStyle name="Normal 2 4 3 4" xfId="14380"/>
    <cellStyle name="Normal 2 4 3 4 2" xfId="14381"/>
    <cellStyle name="Normal 2 4 3 5" xfId="14382"/>
    <cellStyle name="Normal 2 4 3 5 2" xfId="14383"/>
    <cellStyle name="Normal 2 4 3 6" xfId="14384"/>
    <cellStyle name="Normal 2 4 3 6 2" xfId="14385"/>
    <cellStyle name="Normal 2 4 3 7" xfId="14386"/>
    <cellStyle name="Normal 2 4 3 7 2" xfId="14387"/>
    <cellStyle name="Normal 2 4 3 8" xfId="14388"/>
    <cellStyle name="Normal 2 4 3 9" xfId="14389"/>
    <cellStyle name="Normal 2 4 4" xfId="14390"/>
    <cellStyle name="Normal 2 4 5" xfId="14391"/>
    <cellStyle name="Normal 2 4 6" xfId="14392"/>
    <cellStyle name="Normal 2 4 6 2" xfId="14393"/>
    <cellStyle name="Normal 2 4 6 2 2" xfId="14394"/>
    <cellStyle name="Normal 2 4 6 2 3" xfId="14395"/>
    <cellStyle name="Normal 2 4 6 3" xfId="14396"/>
    <cellStyle name="Normal 2 4 6 3 2" xfId="14397"/>
    <cellStyle name="Normal 2 4 6 4" xfId="14398"/>
    <cellStyle name="Normal 2 4 7" xfId="14399"/>
    <cellStyle name="Normal 2 5" xfId="456"/>
    <cellStyle name="Normal 2 5 2" xfId="14400"/>
    <cellStyle name="Normal 2 5 2 2" xfId="14401"/>
    <cellStyle name="Normal 2 5 2 2 2" xfId="14402"/>
    <cellStyle name="Normal 2 5 2 2 2 2" xfId="14403"/>
    <cellStyle name="Normal 2 5 2 2 2 3" xfId="14404"/>
    <cellStyle name="Normal 2 5 2 2 2 4" xfId="14405"/>
    <cellStyle name="Normal 2 5 2 2 3" xfId="14406"/>
    <cellStyle name="Normal 2 5 2 2 3 2" xfId="14407"/>
    <cellStyle name="Normal 2 5 2 2 3 3" xfId="14408"/>
    <cellStyle name="Normal 2 5 2 2 4" xfId="14409"/>
    <cellStyle name="Normal 2 5 2 2 4 2" xfId="14410"/>
    <cellStyle name="Normal 2 5 2 2 5" xfId="14411"/>
    <cellStyle name="Normal 2 5 2 2 5 2" xfId="14412"/>
    <cellStyle name="Normal 2 5 2 2 6" xfId="14413"/>
    <cellStyle name="Normal 2 5 2 2 6 2" xfId="14414"/>
    <cellStyle name="Normal 2 5 2 2 7" xfId="14415"/>
    <cellStyle name="Normal 2 5 2 2 7 2" xfId="14416"/>
    <cellStyle name="Normal 2 5 2 2 8" xfId="14417"/>
    <cellStyle name="Normal 2 5 2 2 9" xfId="14418"/>
    <cellStyle name="Normal 2 5 2 3" xfId="14419"/>
    <cellStyle name="Normal 2 5 2 3 2" xfId="14420"/>
    <cellStyle name="Normal 2 5 2 3 2 2" xfId="14421"/>
    <cellStyle name="Normal 2 5 2 3 2 3" xfId="14422"/>
    <cellStyle name="Normal 2 5 2 3 3" xfId="14423"/>
    <cellStyle name="Normal 2 5 2 3 3 2" xfId="14424"/>
    <cellStyle name="Normal 2 5 2 3 4" xfId="14425"/>
    <cellStyle name="Normal 2 5 2 4" xfId="14426"/>
    <cellStyle name="Normal 2 5 3" xfId="14427"/>
    <cellStyle name="Normal 2 5 4" xfId="14428"/>
    <cellStyle name="Normal 2 5 5" xfId="14429"/>
    <cellStyle name="Normal 2 5 6" xfId="14430"/>
    <cellStyle name="Normal 2 5 7" xfId="14431"/>
    <cellStyle name="Normal 2 6" xfId="14432"/>
    <cellStyle name="Normal 2 6 2" xfId="14433"/>
    <cellStyle name="Normal 2 6 2 2" xfId="14434"/>
    <cellStyle name="Normal 2 6 2 2 2" xfId="14435"/>
    <cellStyle name="Normal 2 6 2 2 3" xfId="14436"/>
    <cellStyle name="Normal 2 6 2 2 4" xfId="14437"/>
    <cellStyle name="Normal 2 6 2 3" xfId="14438"/>
    <cellStyle name="Normal 2 6 2 3 2" xfId="14439"/>
    <cellStyle name="Normal 2 6 2 3 3" xfId="14440"/>
    <cellStyle name="Normal 2 6 2 4" xfId="14441"/>
    <cellStyle name="Normal 2 6 2 4 2" xfId="14442"/>
    <cellStyle name="Normal 2 6 2 5" xfId="14443"/>
    <cellStyle name="Normal 2 6 2 5 2" xfId="14444"/>
    <cellStyle name="Normal 2 6 2 6" xfId="14445"/>
    <cellStyle name="Normal 2 6 2 6 2" xfId="14446"/>
    <cellStyle name="Normal 2 6 2 7" xfId="14447"/>
    <cellStyle name="Normal 2 6 2 7 2" xfId="14448"/>
    <cellStyle name="Normal 2 6 2 8" xfId="14449"/>
    <cellStyle name="Normal 2 6 2 9" xfId="14450"/>
    <cellStyle name="Normal 2 6 3" xfId="14451"/>
    <cellStyle name="Normal 2 6 3 2" xfId="14452"/>
    <cellStyle name="Normal 2 6 3 2 2" xfId="14453"/>
    <cellStyle name="Normal 2 6 3 2 3" xfId="14454"/>
    <cellStyle name="Normal 2 6 3 3" xfId="14455"/>
    <cellStyle name="Normal 2 6 3 3 2" xfId="14456"/>
    <cellStyle name="Normal 2 6 3 4" xfId="14457"/>
    <cellStyle name="Normal 2 6 4" xfId="14458"/>
    <cellStyle name="Normal 2 7" xfId="14459"/>
    <cellStyle name="Normal 2 7 2" xfId="14460"/>
    <cellStyle name="Normal 2 7 2 2" xfId="14461"/>
    <cellStyle name="Normal 2 7 2 2 2" xfId="14462"/>
    <cellStyle name="Normal 2 7 2 2 3" xfId="14463"/>
    <cellStyle name="Normal 2 7 2 2 4" xfId="14464"/>
    <cellStyle name="Normal 2 7 2 3" xfId="14465"/>
    <cellStyle name="Normal 2 7 2 3 2" xfId="14466"/>
    <cellStyle name="Normal 2 7 2 3 3" xfId="14467"/>
    <cellStyle name="Normal 2 7 2 4" xfId="14468"/>
    <cellStyle name="Normal 2 7 2 4 2" xfId="14469"/>
    <cellStyle name="Normal 2 7 2 5" xfId="14470"/>
    <cellStyle name="Normal 2 7 2 5 2" xfId="14471"/>
    <cellStyle name="Normal 2 7 2 6" xfId="14472"/>
    <cellStyle name="Normal 2 7 2 6 2" xfId="14473"/>
    <cellStyle name="Normal 2 7 2 7" xfId="14474"/>
    <cellStyle name="Normal 2 7 2 7 2" xfId="14475"/>
    <cellStyle name="Normal 2 7 2 8" xfId="14476"/>
    <cellStyle name="Normal 2 7 2 9" xfId="14477"/>
    <cellStyle name="Normal 2 7 3" xfId="14478"/>
    <cellStyle name="Normal 2 7 3 2" xfId="14479"/>
    <cellStyle name="Normal 2 7 3 2 2" xfId="14480"/>
    <cellStyle name="Normal 2 7 3 2 3" xfId="14481"/>
    <cellStyle name="Normal 2 7 3 3" xfId="14482"/>
    <cellStyle name="Normal 2 7 3 3 2" xfId="14483"/>
    <cellStyle name="Normal 2 7 3 4" xfId="14484"/>
    <cellStyle name="Normal 2 7 4" xfId="14485"/>
    <cellStyle name="Normal 2 8" xfId="14486"/>
    <cellStyle name="Normal 2 9" xfId="14487"/>
    <cellStyle name="Normal 2 9 2" xfId="14488"/>
    <cellStyle name="Normal 2 9 3" xfId="14489"/>
    <cellStyle name="Normal 2 9 4" xfId="14490"/>
    <cellStyle name="Normal 2_DAPBA_02-2012" xfId="14491"/>
    <cellStyle name="Normal 20" xfId="14492"/>
    <cellStyle name="Normal 20 2" xfId="14493"/>
    <cellStyle name="Normal 20 2 2" xfId="14494"/>
    <cellStyle name="Normal 20 2 2 2" xfId="14495"/>
    <cellStyle name="Normal 20 2 2 2 2" xfId="14496"/>
    <cellStyle name="Normal 20 2 2 2 3" xfId="14497"/>
    <cellStyle name="Normal 20 2 2 2 4" xfId="14498"/>
    <cellStyle name="Normal 20 2 2 3" xfId="14499"/>
    <cellStyle name="Normal 20 2 2 3 2" xfId="14500"/>
    <cellStyle name="Normal 20 2 2 4" xfId="14501"/>
    <cellStyle name="Normal 20 2 3" xfId="14502"/>
    <cellStyle name="Normal 20 2 3 2" xfId="14503"/>
    <cellStyle name="Normal 20 2 3 3" xfId="14504"/>
    <cellStyle name="Normal 20 2 3 4" xfId="14505"/>
    <cellStyle name="Normal 20 2 4" xfId="14506"/>
    <cellStyle name="Normal 20 2 4 2" xfId="14507"/>
    <cellStyle name="Normal 20 2 4 3" xfId="14508"/>
    <cellStyle name="Normal 20 2 5" xfId="14509"/>
    <cellStyle name="Normal 20 2 5 2" xfId="14510"/>
    <cellStyle name="Normal 20 2 6" xfId="14511"/>
    <cellStyle name="Normal 20 2 6 2" xfId="14512"/>
    <cellStyle name="Normal 20 2 7" xfId="14513"/>
    <cellStyle name="Normal 20 2 7 2" xfId="14514"/>
    <cellStyle name="Normal 20 2 8" xfId="14515"/>
    <cellStyle name="Normal 20 2 9" xfId="14516"/>
    <cellStyle name="Normal 20 3" xfId="14517"/>
    <cellStyle name="Normal 20 4" xfId="14518"/>
    <cellStyle name="Normal 20 5" xfId="14519"/>
    <cellStyle name="Normal 20 6" xfId="14520"/>
    <cellStyle name="Normal 200" xfId="14521"/>
    <cellStyle name="Normal 200 10" xfId="14522"/>
    <cellStyle name="Normal 200 2" xfId="14523"/>
    <cellStyle name="Normal 200 2 2" xfId="14524"/>
    <cellStyle name="Normal 200 2 2 2" xfId="14525"/>
    <cellStyle name="Normal 200 2 2 2 2" xfId="14526"/>
    <cellStyle name="Normal 200 2 2 2 3" xfId="14527"/>
    <cellStyle name="Normal 200 2 2 2 4" xfId="14528"/>
    <cellStyle name="Normal 200 2 2 3" xfId="14529"/>
    <cellStyle name="Normal 200 2 2 3 2" xfId="14530"/>
    <cellStyle name="Normal 200 2 2 4" xfId="14531"/>
    <cellStyle name="Normal 200 2 3" xfId="14532"/>
    <cellStyle name="Normal 200 2 3 2" xfId="14533"/>
    <cellStyle name="Normal 200 2 3 3" xfId="14534"/>
    <cellStyle name="Normal 200 2 3 4" xfId="14535"/>
    <cellStyle name="Normal 200 2 4" xfId="14536"/>
    <cellStyle name="Normal 200 2 4 2" xfId="14537"/>
    <cellStyle name="Normal 200 2 4 3" xfId="14538"/>
    <cellStyle name="Normal 200 2 5" xfId="14539"/>
    <cellStyle name="Normal 200 2 5 2" xfId="14540"/>
    <cellStyle name="Normal 200 2 6" xfId="14541"/>
    <cellStyle name="Normal 200 2 6 2" xfId="14542"/>
    <cellStyle name="Normal 200 2 7" xfId="14543"/>
    <cellStyle name="Normal 200 2 7 2" xfId="14544"/>
    <cellStyle name="Normal 200 2 8" xfId="14545"/>
    <cellStyle name="Normal 200 2 9" xfId="14546"/>
    <cellStyle name="Normal 200 3" xfId="14547"/>
    <cellStyle name="Normal 200 3 2" xfId="14548"/>
    <cellStyle name="Normal 200 3 2 2" xfId="14549"/>
    <cellStyle name="Normal 200 3 2 3" xfId="14550"/>
    <cellStyle name="Normal 200 3 2 4" xfId="14551"/>
    <cellStyle name="Normal 200 3 3" xfId="14552"/>
    <cellStyle name="Normal 200 3 3 2" xfId="14553"/>
    <cellStyle name="Normal 200 3 4" xfId="14554"/>
    <cellStyle name="Normal 200 4" xfId="14555"/>
    <cellStyle name="Normal 200 4 2" xfId="14556"/>
    <cellStyle name="Normal 200 4 3" xfId="14557"/>
    <cellStyle name="Normal 200 4 4" xfId="14558"/>
    <cellStyle name="Normal 200 5" xfId="14559"/>
    <cellStyle name="Normal 200 5 2" xfId="14560"/>
    <cellStyle name="Normal 200 5 3" xfId="14561"/>
    <cellStyle name="Normal 200 6" xfId="14562"/>
    <cellStyle name="Normal 200 6 2" xfId="14563"/>
    <cellStyle name="Normal 200 7" xfId="14564"/>
    <cellStyle name="Normal 200 7 2" xfId="14565"/>
    <cellStyle name="Normal 200 8" xfId="14566"/>
    <cellStyle name="Normal 200 8 2" xfId="14567"/>
    <cellStyle name="Normal 200 9" xfId="14568"/>
    <cellStyle name="Normal 201" xfId="14569"/>
    <cellStyle name="Normal 201 10" xfId="14570"/>
    <cellStyle name="Normal 201 2" xfId="14571"/>
    <cellStyle name="Normal 201 2 2" xfId="14572"/>
    <cellStyle name="Normal 201 2 2 2" xfId="14573"/>
    <cellStyle name="Normal 201 2 2 2 2" xfId="14574"/>
    <cellStyle name="Normal 201 2 2 2 3" xfId="14575"/>
    <cellStyle name="Normal 201 2 2 2 4" xfId="14576"/>
    <cellStyle name="Normal 201 2 2 3" xfId="14577"/>
    <cellStyle name="Normal 201 2 2 3 2" xfId="14578"/>
    <cellStyle name="Normal 201 2 2 4" xfId="14579"/>
    <cellStyle name="Normal 201 2 3" xfId="14580"/>
    <cellStyle name="Normal 201 2 3 2" xfId="14581"/>
    <cellStyle name="Normal 201 2 3 3" xfId="14582"/>
    <cellStyle name="Normal 201 2 3 4" xfId="14583"/>
    <cellStyle name="Normal 201 2 4" xfId="14584"/>
    <cellStyle name="Normal 201 2 4 2" xfId="14585"/>
    <cellStyle name="Normal 201 2 4 3" xfId="14586"/>
    <cellStyle name="Normal 201 2 5" xfId="14587"/>
    <cellStyle name="Normal 201 2 5 2" xfId="14588"/>
    <cellStyle name="Normal 201 2 6" xfId="14589"/>
    <cellStyle name="Normal 201 2 6 2" xfId="14590"/>
    <cellStyle name="Normal 201 2 7" xfId="14591"/>
    <cellStyle name="Normal 201 2 7 2" xfId="14592"/>
    <cellStyle name="Normal 201 2 8" xfId="14593"/>
    <cellStyle name="Normal 201 2 9" xfId="14594"/>
    <cellStyle name="Normal 201 3" xfId="14595"/>
    <cellStyle name="Normal 201 3 2" xfId="14596"/>
    <cellStyle name="Normal 201 3 2 2" xfId="14597"/>
    <cellStyle name="Normal 201 3 2 3" xfId="14598"/>
    <cellStyle name="Normal 201 3 2 4" xfId="14599"/>
    <cellStyle name="Normal 201 3 3" xfId="14600"/>
    <cellStyle name="Normal 201 3 3 2" xfId="14601"/>
    <cellStyle name="Normal 201 3 4" xfId="14602"/>
    <cellStyle name="Normal 201 4" xfId="14603"/>
    <cellStyle name="Normal 201 4 2" xfId="14604"/>
    <cellStyle name="Normal 201 4 3" xfId="14605"/>
    <cellStyle name="Normal 201 4 4" xfId="14606"/>
    <cellStyle name="Normal 201 5" xfId="14607"/>
    <cellStyle name="Normal 201 5 2" xfId="14608"/>
    <cellStyle name="Normal 201 5 3" xfId="14609"/>
    <cellStyle name="Normal 201 6" xfId="14610"/>
    <cellStyle name="Normal 201 6 2" xfId="14611"/>
    <cellStyle name="Normal 201 7" xfId="14612"/>
    <cellStyle name="Normal 201 7 2" xfId="14613"/>
    <cellStyle name="Normal 201 8" xfId="14614"/>
    <cellStyle name="Normal 201 8 2" xfId="14615"/>
    <cellStyle name="Normal 201 9" xfId="14616"/>
    <cellStyle name="Normal 202" xfId="14617"/>
    <cellStyle name="Normal 202 10" xfId="14618"/>
    <cellStyle name="Normal 202 2" xfId="14619"/>
    <cellStyle name="Normal 202 2 2" xfId="14620"/>
    <cellStyle name="Normal 202 2 2 2" xfId="14621"/>
    <cellStyle name="Normal 202 2 2 2 2" xfId="14622"/>
    <cellStyle name="Normal 202 2 2 2 3" xfId="14623"/>
    <cellStyle name="Normal 202 2 2 2 4" xfId="14624"/>
    <cellStyle name="Normal 202 2 2 3" xfId="14625"/>
    <cellStyle name="Normal 202 2 2 3 2" xfId="14626"/>
    <cellStyle name="Normal 202 2 2 4" xfId="14627"/>
    <cellStyle name="Normal 202 2 3" xfId="14628"/>
    <cellStyle name="Normal 202 2 3 2" xfId="14629"/>
    <cellStyle name="Normal 202 2 3 3" xfId="14630"/>
    <cellStyle name="Normal 202 2 3 4" xfId="14631"/>
    <cellStyle name="Normal 202 2 4" xfId="14632"/>
    <cellStyle name="Normal 202 2 4 2" xfId="14633"/>
    <cellStyle name="Normal 202 2 4 3" xfId="14634"/>
    <cellStyle name="Normal 202 2 5" xfId="14635"/>
    <cellStyle name="Normal 202 2 5 2" xfId="14636"/>
    <cellStyle name="Normal 202 2 6" xfId="14637"/>
    <cellStyle name="Normal 202 2 6 2" xfId="14638"/>
    <cellStyle name="Normal 202 2 7" xfId="14639"/>
    <cellStyle name="Normal 202 2 7 2" xfId="14640"/>
    <cellStyle name="Normal 202 2 8" xfId="14641"/>
    <cellStyle name="Normal 202 2 9" xfId="14642"/>
    <cellStyle name="Normal 202 3" xfId="14643"/>
    <cellStyle name="Normal 202 3 2" xfId="14644"/>
    <cellStyle name="Normal 202 3 2 2" xfId="14645"/>
    <cellStyle name="Normal 202 3 2 3" xfId="14646"/>
    <cellStyle name="Normal 202 3 2 4" xfId="14647"/>
    <cellStyle name="Normal 202 3 3" xfId="14648"/>
    <cellStyle name="Normal 202 3 3 2" xfId="14649"/>
    <cellStyle name="Normal 202 3 4" xfId="14650"/>
    <cellStyle name="Normal 202 4" xfId="14651"/>
    <cellStyle name="Normal 202 4 2" xfId="14652"/>
    <cellStyle name="Normal 202 4 3" xfId="14653"/>
    <cellStyle name="Normal 202 4 4" xfId="14654"/>
    <cellStyle name="Normal 202 5" xfId="14655"/>
    <cellStyle name="Normal 202 5 2" xfId="14656"/>
    <cellStyle name="Normal 202 5 3" xfId="14657"/>
    <cellStyle name="Normal 202 6" xfId="14658"/>
    <cellStyle name="Normal 202 6 2" xfId="14659"/>
    <cellStyle name="Normal 202 7" xfId="14660"/>
    <cellStyle name="Normal 202 7 2" xfId="14661"/>
    <cellStyle name="Normal 202 8" xfId="14662"/>
    <cellStyle name="Normal 202 8 2" xfId="14663"/>
    <cellStyle name="Normal 202 9" xfId="14664"/>
    <cellStyle name="Normal 203" xfId="14665"/>
    <cellStyle name="Normal 203 10" xfId="14666"/>
    <cellStyle name="Normal 203 2" xfId="14667"/>
    <cellStyle name="Normal 203 2 2" xfId="14668"/>
    <cellStyle name="Normal 203 2 2 2" xfId="14669"/>
    <cellStyle name="Normal 203 2 2 2 2" xfId="14670"/>
    <cellStyle name="Normal 203 2 2 2 3" xfId="14671"/>
    <cellStyle name="Normal 203 2 2 2 4" xfId="14672"/>
    <cellStyle name="Normal 203 2 2 3" xfId="14673"/>
    <cellStyle name="Normal 203 2 2 3 2" xfId="14674"/>
    <cellStyle name="Normal 203 2 2 4" xfId="14675"/>
    <cellStyle name="Normal 203 2 3" xfId="14676"/>
    <cellStyle name="Normal 203 2 3 2" xfId="14677"/>
    <cellStyle name="Normal 203 2 3 3" xfId="14678"/>
    <cellStyle name="Normal 203 2 3 4" xfId="14679"/>
    <cellStyle name="Normal 203 2 4" xfId="14680"/>
    <cellStyle name="Normal 203 2 4 2" xfId="14681"/>
    <cellStyle name="Normal 203 2 4 3" xfId="14682"/>
    <cellStyle name="Normal 203 2 5" xfId="14683"/>
    <cellStyle name="Normal 203 2 5 2" xfId="14684"/>
    <cellStyle name="Normal 203 2 6" xfId="14685"/>
    <cellStyle name="Normal 203 2 6 2" xfId="14686"/>
    <cellStyle name="Normal 203 2 7" xfId="14687"/>
    <cellStyle name="Normal 203 2 7 2" xfId="14688"/>
    <cellStyle name="Normal 203 2 8" xfId="14689"/>
    <cellStyle name="Normal 203 2 9" xfId="14690"/>
    <cellStyle name="Normal 203 3" xfId="14691"/>
    <cellStyle name="Normal 203 3 2" xfId="14692"/>
    <cellStyle name="Normal 203 3 2 2" xfId="14693"/>
    <cellStyle name="Normal 203 3 2 3" xfId="14694"/>
    <cellStyle name="Normal 203 3 2 4" xfId="14695"/>
    <cellStyle name="Normal 203 3 3" xfId="14696"/>
    <cellStyle name="Normal 203 3 3 2" xfId="14697"/>
    <cellStyle name="Normal 203 3 4" xfId="14698"/>
    <cellStyle name="Normal 203 4" xfId="14699"/>
    <cellStyle name="Normal 203 4 2" xfId="14700"/>
    <cellStyle name="Normal 203 4 3" xfId="14701"/>
    <cellStyle name="Normal 203 4 4" xfId="14702"/>
    <cellStyle name="Normal 203 5" xfId="14703"/>
    <cellStyle name="Normal 203 5 2" xfId="14704"/>
    <cellStyle name="Normal 203 5 3" xfId="14705"/>
    <cellStyle name="Normal 203 6" xfId="14706"/>
    <cellStyle name="Normal 203 6 2" xfId="14707"/>
    <cellStyle name="Normal 203 7" xfId="14708"/>
    <cellStyle name="Normal 203 7 2" xfId="14709"/>
    <cellStyle name="Normal 203 8" xfId="14710"/>
    <cellStyle name="Normal 203 8 2" xfId="14711"/>
    <cellStyle name="Normal 203 9" xfId="14712"/>
    <cellStyle name="Normal 204" xfId="14713"/>
    <cellStyle name="Normal 204 10" xfId="14714"/>
    <cellStyle name="Normal 204 2" xfId="14715"/>
    <cellStyle name="Normal 204 2 2" xfId="14716"/>
    <cellStyle name="Normal 204 2 2 2" xfId="14717"/>
    <cellStyle name="Normal 204 2 2 2 2" xfId="14718"/>
    <cellStyle name="Normal 204 2 2 2 3" xfId="14719"/>
    <cellStyle name="Normal 204 2 2 2 4" xfId="14720"/>
    <cellStyle name="Normal 204 2 2 3" xfId="14721"/>
    <cellStyle name="Normal 204 2 2 3 2" xfId="14722"/>
    <cellStyle name="Normal 204 2 2 4" xfId="14723"/>
    <cellStyle name="Normal 204 2 3" xfId="14724"/>
    <cellStyle name="Normal 204 2 3 2" xfId="14725"/>
    <cellStyle name="Normal 204 2 3 3" xfId="14726"/>
    <cellStyle name="Normal 204 2 3 4" xfId="14727"/>
    <cellStyle name="Normal 204 2 4" xfId="14728"/>
    <cellStyle name="Normal 204 2 4 2" xfId="14729"/>
    <cellStyle name="Normal 204 2 4 3" xfId="14730"/>
    <cellStyle name="Normal 204 2 5" xfId="14731"/>
    <cellStyle name="Normal 204 2 5 2" xfId="14732"/>
    <cellStyle name="Normal 204 2 6" xfId="14733"/>
    <cellStyle name="Normal 204 2 6 2" xfId="14734"/>
    <cellStyle name="Normal 204 2 7" xfId="14735"/>
    <cellStyle name="Normal 204 2 7 2" xfId="14736"/>
    <cellStyle name="Normal 204 2 8" xfId="14737"/>
    <cellStyle name="Normal 204 2 9" xfId="14738"/>
    <cellStyle name="Normal 204 3" xfId="14739"/>
    <cellStyle name="Normal 204 3 2" xfId="14740"/>
    <cellStyle name="Normal 204 3 2 2" xfId="14741"/>
    <cellStyle name="Normal 204 3 2 3" xfId="14742"/>
    <cellStyle name="Normal 204 3 2 4" xfId="14743"/>
    <cellStyle name="Normal 204 3 3" xfId="14744"/>
    <cellStyle name="Normal 204 3 3 2" xfId="14745"/>
    <cellStyle name="Normal 204 3 4" xfId="14746"/>
    <cellStyle name="Normal 204 4" xfId="14747"/>
    <cellStyle name="Normal 204 4 2" xfId="14748"/>
    <cellStyle name="Normal 204 4 3" xfId="14749"/>
    <cellStyle name="Normal 204 4 4" xfId="14750"/>
    <cellStyle name="Normal 204 5" xfId="14751"/>
    <cellStyle name="Normal 204 5 2" xfId="14752"/>
    <cellStyle name="Normal 204 5 3" xfId="14753"/>
    <cellStyle name="Normal 204 6" xfId="14754"/>
    <cellStyle name="Normal 204 6 2" xfId="14755"/>
    <cellStyle name="Normal 204 7" xfId="14756"/>
    <cellStyle name="Normal 204 7 2" xfId="14757"/>
    <cellStyle name="Normal 204 8" xfId="14758"/>
    <cellStyle name="Normal 204 8 2" xfId="14759"/>
    <cellStyle name="Normal 204 9" xfId="14760"/>
    <cellStyle name="Normal 205" xfId="14761"/>
    <cellStyle name="Normal 205 10" xfId="14762"/>
    <cellStyle name="Normal 205 2" xfId="14763"/>
    <cellStyle name="Normal 205 2 2" xfId="14764"/>
    <cellStyle name="Normal 205 2 2 2" xfId="14765"/>
    <cellStyle name="Normal 205 2 2 2 2" xfId="14766"/>
    <cellStyle name="Normal 205 2 2 2 3" xfId="14767"/>
    <cellStyle name="Normal 205 2 2 2 4" xfId="14768"/>
    <cellStyle name="Normal 205 2 2 3" xfId="14769"/>
    <cellStyle name="Normal 205 2 2 3 2" xfId="14770"/>
    <cellStyle name="Normal 205 2 2 4" xfId="14771"/>
    <cellStyle name="Normal 205 2 3" xfId="14772"/>
    <cellStyle name="Normal 205 2 3 2" xfId="14773"/>
    <cellStyle name="Normal 205 2 3 3" xfId="14774"/>
    <cellStyle name="Normal 205 2 3 4" xfId="14775"/>
    <cellStyle name="Normal 205 2 4" xfId="14776"/>
    <cellStyle name="Normal 205 2 4 2" xfId="14777"/>
    <cellStyle name="Normal 205 2 4 3" xfId="14778"/>
    <cellStyle name="Normal 205 2 5" xfId="14779"/>
    <cellStyle name="Normal 205 2 5 2" xfId="14780"/>
    <cellStyle name="Normal 205 2 6" xfId="14781"/>
    <cellStyle name="Normal 205 2 6 2" xfId="14782"/>
    <cellStyle name="Normal 205 2 7" xfId="14783"/>
    <cellStyle name="Normal 205 2 7 2" xfId="14784"/>
    <cellStyle name="Normal 205 2 8" xfId="14785"/>
    <cellStyle name="Normal 205 2 9" xfId="14786"/>
    <cellStyle name="Normal 205 3" xfId="14787"/>
    <cellStyle name="Normal 205 3 2" xfId="14788"/>
    <cellStyle name="Normal 205 3 2 2" xfId="14789"/>
    <cellStyle name="Normal 205 3 2 3" xfId="14790"/>
    <cellStyle name="Normal 205 3 2 4" xfId="14791"/>
    <cellStyle name="Normal 205 3 3" xfId="14792"/>
    <cellStyle name="Normal 205 3 3 2" xfId="14793"/>
    <cellStyle name="Normal 205 3 4" xfId="14794"/>
    <cellStyle name="Normal 205 4" xfId="14795"/>
    <cellStyle name="Normal 205 4 2" xfId="14796"/>
    <cellStyle name="Normal 205 4 3" xfId="14797"/>
    <cellStyle name="Normal 205 4 4" xfId="14798"/>
    <cellStyle name="Normal 205 5" xfId="14799"/>
    <cellStyle name="Normal 205 5 2" xfId="14800"/>
    <cellStyle name="Normal 205 5 3" xfId="14801"/>
    <cellStyle name="Normal 205 6" xfId="14802"/>
    <cellStyle name="Normal 205 6 2" xfId="14803"/>
    <cellStyle name="Normal 205 7" xfId="14804"/>
    <cellStyle name="Normal 205 7 2" xfId="14805"/>
    <cellStyle name="Normal 205 8" xfId="14806"/>
    <cellStyle name="Normal 205 8 2" xfId="14807"/>
    <cellStyle name="Normal 205 9" xfId="14808"/>
    <cellStyle name="Normal 206" xfId="14809"/>
    <cellStyle name="Normal 206 10" xfId="14810"/>
    <cellStyle name="Normal 206 2" xfId="14811"/>
    <cellStyle name="Normal 206 2 2" xfId="14812"/>
    <cellStyle name="Normal 206 2 2 2" xfId="14813"/>
    <cellStyle name="Normal 206 2 2 2 2" xfId="14814"/>
    <cellStyle name="Normal 206 2 2 2 3" xfId="14815"/>
    <cellStyle name="Normal 206 2 2 2 4" xfId="14816"/>
    <cellStyle name="Normal 206 2 2 3" xfId="14817"/>
    <cellStyle name="Normal 206 2 2 3 2" xfId="14818"/>
    <cellStyle name="Normal 206 2 2 4" xfId="14819"/>
    <cellStyle name="Normal 206 2 3" xfId="14820"/>
    <cellStyle name="Normal 206 2 3 2" xfId="14821"/>
    <cellStyle name="Normal 206 2 3 3" xfId="14822"/>
    <cellStyle name="Normal 206 2 3 4" xfId="14823"/>
    <cellStyle name="Normal 206 2 4" xfId="14824"/>
    <cellStyle name="Normal 206 2 4 2" xfId="14825"/>
    <cellStyle name="Normal 206 2 4 3" xfId="14826"/>
    <cellStyle name="Normal 206 2 5" xfId="14827"/>
    <cellStyle name="Normal 206 2 5 2" xfId="14828"/>
    <cellStyle name="Normal 206 2 6" xfId="14829"/>
    <cellStyle name="Normal 206 2 6 2" xfId="14830"/>
    <cellStyle name="Normal 206 2 7" xfId="14831"/>
    <cellStyle name="Normal 206 2 7 2" xfId="14832"/>
    <cellStyle name="Normal 206 2 8" xfId="14833"/>
    <cellStyle name="Normal 206 2 9" xfId="14834"/>
    <cellStyle name="Normal 206 3" xfId="14835"/>
    <cellStyle name="Normal 206 3 2" xfId="14836"/>
    <cellStyle name="Normal 206 3 2 2" xfId="14837"/>
    <cellStyle name="Normal 206 3 2 3" xfId="14838"/>
    <cellStyle name="Normal 206 3 2 4" xfId="14839"/>
    <cellStyle name="Normal 206 3 3" xfId="14840"/>
    <cellStyle name="Normal 206 3 3 2" xfId="14841"/>
    <cellStyle name="Normal 206 3 4" xfId="14842"/>
    <cellStyle name="Normal 206 4" xfId="14843"/>
    <cellStyle name="Normal 206 4 2" xfId="14844"/>
    <cellStyle name="Normal 206 4 3" xfId="14845"/>
    <cellStyle name="Normal 206 4 4" xfId="14846"/>
    <cellStyle name="Normal 206 5" xfId="14847"/>
    <cellStyle name="Normal 206 5 2" xfId="14848"/>
    <cellStyle name="Normal 206 5 3" xfId="14849"/>
    <cellStyle name="Normal 206 6" xfId="14850"/>
    <cellStyle name="Normal 206 6 2" xfId="14851"/>
    <cellStyle name="Normal 206 7" xfId="14852"/>
    <cellStyle name="Normal 206 7 2" xfId="14853"/>
    <cellStyle name="Normal 206 8" xfId="14854"/>
    <cellStyle name="Normal 206 8 2" xfId="14855"/>
    <cellStyle name="Normal 206 9" xfId="14856"/>
    <cellStyle name="Normal 207" xfId="14857"/>
    <cellStyle name="Normal 207 10" xfId="14858"/>
    <cellStyle name="Normal 207 2" xfId="14859"/>
    <cellStyle name="Normal 207 2 2" xfId="14860"/>
    <cellStyle name="Normal 207 2 2 2" xfId="14861"/>
    <cellStyle name="Normal 207 2 2 2 2" xfId="14862"/>
    <cellStyle name="Normal 207 2 2 2 3" xfId="14863"/>
    <cellStyle name="Normal 207 2 2 2 4" xfId="14864"/>
    <cellStyle name="Normal 207 2 2 3" xfId="14865"/>
    <cellStyle name="Normal 207 2 2 3 2" xfId="14866"/>
    <cellStyle name="Normal 207 2 2 4" xfId="14867"/>
    <cellStyle name="Normal 207 2 3" xfId="14868"/>
    <cellStyle name="Normal 207 2 3 2" xfId="14869"/>
    <cellStyle name="Normal 207 2 3 3" xfId="14870"/>
    <cellStyle name="Normal 207 2 3 4" xfId="14871"/>
    <cellStyle name="Normal 207 2 4" xfId="14872"/>
    <cellStyle name="Normal 207 2 4 2" xfId="14873"/>
    <cellStyle name="Normal 207 2 4 3" xfId="14874"/>
    <cellStyle name="Normal 207 2 5" xfId="14875"/>
    <cellStyle name="Normal 207 2 5 2" xfId="14876"/>
    <cellStyle name="Normal 207 2 6" xfId="14877"/>
    <cellStyle name="Normal 207 2 6 2" xfId="14878"/>
    <cellStyle name="Normal 207 2 7" xfId="14879"/>
    <cellStyle name="Normal 207 2 7 2" xfId="14880"/>
    <cellStyle name="Normal 207 2 8" xfId="14881"/>
    <cellStyle name="Normal 207 2 9" xfId="14882"/>
    <cellStyle name="Normal 207 3" xfId="14883"/>
    <cellStyle name="Normal 207 3 2" xfId="14884"/>
    <cellStyle name="Normal 207 3 2 2" xfId="14885"/>
    <cellStyle name="Normal 207 3 2 3" xfId="14886"/>
    <cellStyle name="Normal 207 3 2 4" xfId="14887"/>
    <cellStyle name="Normal 207 3 3" xfId="14888"/>
    <cellStyle name="Normal 207 3 3 2" xfId="14889"/>
    <cellStyle name="Normal 207 3 4" xfId="14890"/>
    <cellStyle name="Normal 207 4" xfId="14891"/>
    <cellStyle name="Normal 207 4 2" xfId="14892"/>
    <cellStyle name="Normal 207 4 3" xfId="14893"/>
    <cellStyle name="Normal 207 4 4" xfId="14894"/>
    <cellStyle name="Normal 207 5" xfId="14895"/>
    <cellStyle name="Normal 207 5 2" xfId="14896"/>
    <cellStyle name="Normal 207 5 3" xfId="14897"/>
    <cellStyle name="Normal 207 6" xfId="14898"/>
    <cellStyle name="Normal 207 6 2" xfId="14899"/>
    <cellStyle name="Normal 207 7" xfId="14900"/>
    <cellStyle name="Normal 207 7 2" xfId="14901"/>
    <cellStyle name="Normal 207 8" xfId="14902"/>
    <cellStyle name="Normal 207 8 2" xfId="14903"/>
    <cellStyle name="Normal 207 9" xfId="14904"/>
    <cellStyle name="Normal 208" xfId="14905"/>
    <cellStyle name="Normal 208 10" xfId="14906"/>
    <cellStyle name="Normal 208 2" xfId="14907"/>
    <cellStyle name="Normal 208 2 2" xfId="14908"/>
    <cellStyle name="Normal 208 2 2 2" xfId="14909"/>
    <cellStyle name="Normal 208 2 2 2 2" xfId="14910"/>
    <cellStyle name="Normal 208 2 2 2 3" xfId="14911"/>
    <cellStyle name="Normal 208 2 2 2 4" xfId="14912"/>
    <cellStyle name="Normal 208 2 2 3" xfId="14913"/>
    <cellStyle name="Normal 208 2 2 3 2" xfId="14914"/>
    <cellStyle name="Normal 208 2 2 4" xfId="14915"/>
    <cellStyle name="Normal 208 2 3" xfId="14916"/>
    <cellStyle name="Normal 208 2 3 2" xfId="14917"/>
    <cellStyle name="Normal 208 2 3 3" xfId="14918"/>
    <cellStyle name="Normal 208 2 3 4" xfId="14919"/>
    <cellStyle name="Normal 208 2 4" xfId="14920"/>
    <cellStyle name="Normal 208 2 4 2" xfId="14921"/>
    <cellStyle name="Normal 208 2 4 3" xfId="14922"/>
    <cellStyle name="Normal 208 2 5" xfId="14923"/>
    <cellStyle name="Normal 208 2 5 2" xfId="14924"/>
    <cellStyle name="Normal 208 2 6" xfId="14925"/>
    <cellStyle name="Normal 208 2 6 2" xfId="14926"/>
    <cellStyle name="Normal 208 2 7" xfId="14927"/>
    <cellStyle name="Normal 208 2 7 2" xfId="14928"/>
    <cellStyle name="Normal 208 2 8" xfId="14929"/>
    <cellStyle name="Normal 208 2 9" xfId="14930"/>
    <cellStyle name="Normal 208 3" xfId="14931"/>
    <cellStyle name="Normal 208 3 2" xfId="14932"/>
    <cellStyle name="Normal 208 3 2 2" xfId="14933"/>
    <cellStyle name="Normal 208 3 2 3" xfId="14934"/>
    <cellStyle name="Normal 208 3 2 4" xfId="14935"/>
    <cellStyle name="Normal 208 3 3" xfId="14936"/>
    <cellStyle name="Normal 208 3 3 2" xfId="14937"/>
    <cellStyle name="Normal 208 3 4" xfId="14938"/>
    <cellStyle name="Normal 208 4" xfId="14939"/>
    <cellStyle name="Normal 208 4 2" xfId="14940"/>
    <cellStyle name="Normal 208 4 3" xfId="14941"/>
    <cellStyle name="Normal 208 4 4" xfId="14942"/>
    <cellStyle name="Normal 208 5" xfId="14943"/>
    <cellStyle name="Normal 208 5 2" xfId="14944"/>
    <cellStyle name="Normal 208 5 3" xfId="14945"/>
    <cellStyle name="Normal 208 6" xfId="14946"/>
    <cellStyle name="Normal 208 6 2" xfId="14947"/>
    <cellStyle name="Normal 208 7" xfId="14948"/>
    <cellStyle name="Normal 208 7 2" xfId="14949"/>
    <cellStyle name="Normal 208 8" xfId="14950"/>
    <cellStyle name="Normal 208 8 2" xfId="14951"/>
    <cellStyle name="Normal 208 9" xfId="14952"/>
    <cellStyle name="Normal 209" xfId="14953"/>
    <cellStyle name="Normal 209 10" xfId="14954"/>
    <cellStyle name="Normal 209 2" xfId="14955"/>
    <cellStyle name="Normal 209 2 2" xfId="14956"/>
    <cellStyle name="Normal 209 2 2 2" xfId="14957"/>
    <cellStyle name="Normal 209 2 2 2 2" xfId="14958"/>
    <cellStyle name="Normal 209 2 2 2 3" xfId="14959"/>
    <cellStyle name="Normal 209 2 2 2 4" xfId="14960"/>
    <cellStyle name="Normal 209 2 2 3" xfId="14961"/>
    <cellStyle name="Normal 209 2 2 3 2" xfId="14962"/>
    <cellStyle name="Normal 209 2 2 4" xfId="14963"/>
    <cellStyle name="Normal 209 2 3" xfId="14964"/>
    <cellStyle name="Normal 209 2 3 2" xfId="14965"/>
    <cellStyle name="Normal 209 2 3 3" xfId="14966"/>
    <cellStyle name="Normal 209 2 3 4" xfId="14967"/>
    <cellStyle name="Normal 209 2 4" xfId="14968"/>
    <cellStyle name="Normal 209 2 4 2" xfId="14969"/>
    <cellStyle name="Normal 209 2 4 3" xfId="14970"/>
    <cellStyle name="Normal 209 2 5" xfId="14971"/>
    <cellStyle name="Normal 209 2 5 2" xfId="14972"/>
    <cellStyle name="Normal 209 2 6" xfId="14973"/>
    <cellStyle name="Normal 209 2 6 2" xfId="14974"/>
    <cellStyle name="Normal 209 2 7" xfId="14975"/>
    <cellStyle name="Normal 209 2 7 2" xfId="14976"/>
    <cellStyle name="Normal 209 2 8" xfId="14977"/>
    <cellStyle name="Normal 209 2 9" xfId="14978"/>
    <cellStyle name="Normal 209 3" xfId="14979"/>
    <cellStyle name="Normal 209 3 2" xfId="14980"/>
    <cellStyle name="Normal 209 3 2 2" xfId="14981"/>
    <cellStyle name="Normal 209 3 2 3" xfId="14982"/>
    <cellStyle name="Normal 209 3 2 4" xfId="14983"/>
    <cellStyle name="Normal 209 3 3" xfId="14984"/>
    <cellStyle name="Normal 209 3 3 2" xfId="14985"/>
    <cellStyle name="Normal 209 3 4" xfId="14986"/>
    <cellStyle name="Normal 209 4" xfId="14987"/>
    <cellStyle name="Normal 209 4 2" xfId="14988"/>
    <cellStyle name="Normal 209 4 3" xfId="14989"/>
    <cellStyle name="Normal 209 4 4" xfId="14990"/>
    <cellStyle name="Normal 209 5" xfId="14991"/>
    <cellStyle name="Normal 209 5 2" xfId="14992"/>
    <cellStyle name="Normal 209 5 3" xfId="14993"/>
    <cellStyle name="Normal 209 6" xfId="14994"/>
    <cellStyle name="Normal 209 6 2" xfId="14995"/>
    <cellStyle name="Normal 209 7" xfId="14996"/>
    <cellStyle name="Normal 209 7 2" xfId="14997"/>
    <cellStyle name="Normal 209 8" xfId="14998"/>
    <cellStyle name="Normal 209 8 2" xfId="14999"/>
    <cellStyle name="Normal 209 9" xfId="15000"/>
    <cellStyle name="Normal 21" xfId="15001"/>
    <cellStyle name="Normal 21 2" xfId="15002"/>
    <cellStyle name="Normal 21 2 2" xfId="15003"/>
    <cellStyle name="Normal 21 2 2 2" xfId="15004"/>
    <cellStyle name="Normal 21 2 2 2 2" xfId="15005"/>
    <cellStyle name="Normal 21 2 2 2 3" xfId="15006"/>
    <cellStyle name="Normal 21 2 2 2 4" xfId="15007"/>
    <cellStyle name="Normal 21 2 2 3" xfId="15008"/>
    <cellStyle name="Normal 21 2 2 3 2" xfId="15009"/>
    <cellStyle name="Normal 21 2 2 4" xfId="15010"/>
    <cellStyle name="Normal 21 2 3" xfId="15011"/>
    <cellStyle name="Normal 21 2 3 2" xfId="15012"/>
    <cellStyle name="Normal 21 2 3 3" xfId="15013"/>
    <cellStyle name="Normal 21 2 3 4" xfId="15014"/>
    <cellStyle name="Normal 21 2 4" xfId="15015"/>
    <cellStyle name="Normal 21 2 4 2" xfId="15016"/>
    <cellStyle name="Normal 21 2 4 3" xfId="15017"/>
    <cellStyle name="Normal 21 2 5" xfId="15018"/>
    <cellStyle name="Normal 21 2 5 2" xfId="15019"/>
    <cellStyle name="Normal 21 2 6" xfId="15020"/>
    <cellStyle name="Normal 21 2 6 2" xfId="15021"/>
    <cellStyle name="Normal 21 2 7" xfId="15022"/>
    <cellStyle name="Normal 21 2 7 2" xfId="15023"/>
    <cellStyle name="Normal 21 2 8" xfId="15024"/>
    <cellStyle name="Normal 21 2 9" xfId="15025"/>
    <cellStyle name="Normal 21 3" xfId="15026"/>
    <cellStyle name="Normal 21 3 2" xfId="15027"/>
    <cellStyle name="Normal 21 3 2 2" xfId="15028"/>
    <cellStyle name="Normal 21 3 2 3" xfId="15029"/>
    <cellStyle name="Normal 21 3 2 4" xfId="15030"/>
    <cellStyle name="Normal 21 3 3" xfId="15031"/>
    <cellStyle name="Normal 21 3 3 2" xfId="15032"/>
    <cellStyle name="Normal 21 3 3 3" xfId="15033"/>
    <cellStyle name="Normal 21 3 4" xfId="15034"/>
    <cellStyle name="Normal 21 3 4 2" xfId="15035"/>
    <cellStyle name="Normal 21 3 5" xfId="15036"/>
    <cellStyle name="Normal 21 3 5 2" xfId="15037"/>
    <cellStyle name="Normal 21 3 6" xfId="15038"/>
    <cellStyle name="Normal 21 3 6 2" xfId="15039"/>
    <cellStyle name="Normal 21 3 7" xfId="15040"/>
    <cellStyle name="Normal 21 3 7 2" xfId="15041"/>
    <cellStyle name="Normal 21 3 8" xfId="15042"/>
    <cellStyle name="Normal 21 3 9" xfId="15043"/>
    <cellStyle name="Normal 21 4" xfId="15044"/>
    <cellStyle name="Normal 21 5" xfId="15045"/>
    <cellStyle name="Normal 21 6" xfId="15046"/>
    <cellStyle name="Normal 21 6 2" xfId="15047"/>
    <cellStyle name="Normal 21 6 2 2" xfId="15048"/>
    <cellStyle name="Normal 21 6 2 3" xfId="15049"/>
    <cellStyle name="Normal 21 6 3" xfId="15050"/>
    <cellStyle name="Normal 21 6 3 2" xfId="15051"/>
    <cellStyle name="Normal 21 6 4" xfId="15052"/>
    <cellStyle name="Normal 21 7" xfId="15053"/>
    <cellStyle name="Normal 210" xfId="15054"/>
    <cellStyle name="Normal 210 10" xfId="15055"/>
    <cellStyle name="Normal 210 2" xfId="15056"/>
    <cellStyle name="Normal 210 2 2" xfId="15057"/>
    <cellStyle name="Normal 210 2 2 2" xfId="15058"/>
    <cellStyle name="Normal 210 2 2 2 2" xfId="15059"/>
    <cellStyle name="Normal 210 2 2 2 3" xfId="15060"/>
    <cellStyle name="Normal 210 2 2 2 4" xfId="15061"/>
    <cellStyle name="Normal 210 2 2 3" xfId="15062"/>
    <cellStyle name="Normal 210 2 2 3 2" xfId="15063"/>
    <cellStyle name="Normal 210 2 2 4" xfId="15064"/>
    <cellStyle name="Normal 210 2 3" xfId="15065"/>
    <cellStyle name="Normal 210 2 3 2" xfId="15066"/>
    <cellStyle name="Normal 210 2 3 3" xfId="15067"/>
    <cellStyle name="Normal 210 2 3 4" xfId="15068"/>
    <cellStyle name="Normal 210 2 4" xfId="15069"/>
    <cellStyle name="Normal 210 2 4 2" xfId="15070"/>
    <cellStyle name="Normal 210 2 4 3" xfId="15071"/>
    <cellStyle name="Normal 210 2 5" xfId="15072"/>
    <cellStyle name="Normal 210 2 5 2" xfId="15073"/>
    <cellStyle name="Normal 210 2 6" xfId="15074"/>
    <cellStyle name="Normal 210 2 6 2" xfId="15075"/>
    <cellStyle name="Normal 210 2 7" xfId="15076"/>
    <cellStyle name="Normal 210 2 7 2" xfId="15077"/>
    <cellStyle name="Normal 210 2 8" xfId="15078"/>
    <cellStyle name="Normal 210 2 9" xfId="15079"/>
    <cellStyle name="Normal 210 3" xfId="15080"/>
    <cellStyle name="Normal 210 3 2" xfId="15081"/>
    <cellStyle name="Normal 210 3 2 2" xfId="15082"/>
    <cellStyle name="Normal 210 3 2 3" xfId="15083"/>
    <cellStyle name="Normal 210 3 2 4" xfId="15084"/>
    <cellStyle name="Normal 210 3 3" xfId="15085"/>
    <cellStyle name="Normal 210 3 3 2" xfId="15086"/>
    <cellStyle name="Normal 210 3 4" xfId="15087"/>
    <cellStyle name="Normal 210 4" xfId="15088"/>
    <cellStyle name="Normal 210 4 2" xfId="15089"/>
    <cellStyle name="Normal 210 4 3" xfId="15090"/>
    <cellStyle name="Normal 210 4 4" xfId="15091"/>
    <cellStyle name="Normal 210 5" xfId="15092"/>
    <cellStyle name="Normal 210 5 2" xfId="15093"/>
    <cellStyle name="Normal 210 5 3" xfId="15094"/>
    <cellStyle name="Normal 210 6" xfId="15095"/>
    <cellStyle name="Normal 210 6 2" xfId="15096"/>
    <cellStyle name="Normal 210 7" xfId="15097"/>
    <cellStyle name="Normal 210 7 2" xfId="15098"/>
    <cellStyle name="Normal 210 8" xfId="15099"/>
    <cellStyle name="Normal 210 8 2" xfId="15100"/>
    <cellStyle name="Normal 210 9" xfId="15101"/>
    <cellStyle name="Normal 211" xfId="15102"/>
    <cellStyle name="Normal 211 10" xfId="15103"/>
    <cellStyle name="Normal 211 2" xfId="15104"/>
    <cellStyle name="Normal 211 2 2" xfId="15105"/>
    <cellStyle name="Normal 211 2 2 2" xfId="15106"/>
    <cellStyle name="Normal 211 2 2 2 2" xfId="15107"/>
    <cellStyle name="Normal 211 2 2 2 3" xfId="15108"/>
    <cellStyle name="Normal 211 2 2 2 4" xfId="15109"/>
    <cellStyle name="Normal 211 2 2 3" xfId="15110"/>
    <cellStyle name="Normal 211 2 2 3 2" xfId="15111"/>
    <cellStyle name="Normal 211 2 2 4" xfId="15112"/>
    <cellStyle name="Normal 211 2 3" xfId="15113"/>
    <cellStyle name="Normal 211 2 3 2" xfId="15114"/>
    <cellStyle name="Normal 211 2 3 3" xfId="15115"/>
    <cellStyle name="Normal 211 2 3 4" xfId="15116"/>
    <cellStyle name="Normal 211 2 4" xfId="15117"/>
    <cellStyle name="Normal 211 2 4 2" xfId="15118"/>
    <cellStyle name="Normal 211 2 4 3" xfId="15119"/>
    <cellStyle name="Normal 211 2 5" xfId="15120"/>
    <cellStyle name="Normal 211 2 5 2" xfId="15121"/>
    <cellStyle name="Normal 211 2 6" xfId="15122"/>
    <cellStyle name="Normal 211 2 6 2" xfId="15123"/>
    <cellStyle name="Normal 211 2 7" xfId="15124"/>
    <cellStyle name="Normal 211 2 7 2" xfId="15125"/>
    <cellStyle name="Normal 211 2 8" xfId="15126"/>
    <cellStyle name="Normal 211 2 9" xfId="15127"/>
    <cellStyle name="Normal 211 3" xfId="15128"/>
    <cellStyle name="Normal 211 3 2" xfId="15129"/>
    <cellStyle name="Normal 211 3 2 2" xfId="15130"/>
    <cellStyle name="Normal 211 3 2 3" xfId="15131"/>
    <cellStyle name="Normal 211 3 2 4" xfId="15132"/>
    <cellStyle name="Normal 211 3 3" xfId="15133"/>
    <cellStyle name="Normal 211 3 3 2" xfId="15134"/>
    <cellStyle name="Normal 211 3 4" xfId="15135"/>
    <cellStyle name="Normal 211 4" xfId="15136"/>
    <cellStyle name="Normal 211 4 2" xfId="15137"/>
    <cellStyle name="Normal 211 4 3" xfId="15138"/>
    <cellStyle name="Normal 211 4 4" xfId="15139"/>
    <cellStyle name="Normal 211 5" xfId="15140"/>
    <cellStyle name="Normal 211 5 2" xfId="15141"/>
    <cellStyle name="Normal 211 5 3" xfId="15142"/>
    <cellStyle name="Normal 211 6" xfId="15143"/>
    <cellStyle name="Normal 211 6 2" xfId="15144"/>
    <cellStyle name="Normal 211 7" xfId="15145"/>
    <cellStyle name="Normal 211 7 2" xfId="15146"/>
    <cellStyle name="Normal 211 8" xfId="15147"/>
    <cellStyle name="Normal 211 8 2" xfId="15148"/>
    <cellStyle name="Normal 211 9" xfId="15149"/>
    <cellStyle name="Normal 212" xfId="15150"/>
    <cellStyle name="Normal 212 10" xfId="15151"/>
    <cellStyle name="Normal 212 2" xfId="15152"/>
    <cellStyle name="Normal 212 2 2" xfId="15153"/>
    <cellStyle name="Normal 212 2 2 2" xfId="15154"/>
    <cellStyle name="Normal 212 2 2 2 2" xfId="15155"/>
    <cellStyle name="Normal 212 2 2 2 3" xfId="15156"/>
    <cellStyle name="Normal 212 2 2 2 4" xfId="15157"/>
    <cellStyle name="Normal 212 2 2 3" xfId="15158"/>
    <cellStyle name="Normal 212 2 2 3 2" xfId="15159"/>
    <cellStyle name="Normal 212 2 2 4" xfId="15160"/>
    <cellStyle name="Normal 212 2 3" xfId="15161"/>
    <cellStyle name="Normal 212 2 3 2" xfId="15162"/>
    <cellStyle name="Normal 212 2 3 3" xfId="15163"/>
    <cellStyle name="Normal 212 2 3 4" xfId="15164"/>
    <cellStyle name="Normal 212 2 4" xfId="15165"/>
    <cellStyle name="Normal 212 2 4 2" xfId="15166"/>
    <cellStyle name="Normal 212 2 4 3" xfId="15167"/>
    <cellStyle name="Normal 212 2 5" xfId="15168"/>
    <cellStyle name="Normal 212 2 5 2" xfId="15169"/>
    <cellStyle name="Normal 212 2 6" xfId="15170"/>
    <cellStyle name="Normal 212 2 6 2" xfId="15171"/>
    <cellStyle name="Normal 212 2 7" xfId="15172"/>
    <cellStyle name="Normal 212 2 7 2" xfId="15173"/>
    <cellStyle name="Normal 212 2 8" xfId="15174"/>
    <cellStyle name="Normal 212 2 9" xfId="15175"/>
    <cellStyle name="Normal 212 3" xfId="15176"/>
    <cellStyle name="Normal 212 3 2" xfId="15177"/>
    <cellStyle name="Normal 212 3 2 2" xfId="15178"/>
    <cellStyle name="Normal 212 3 2 3" xfId="15179"/>
    <cellStyle name="Normal 212 3 2 4" xfId="15180"/>
    <cellStyle name="Normal 212 3 3" xfId="15181"/>
    <cellStyle name="Normal 212 3 3 2" xfId="15182"/>
    <cellStyle name="Normal 212 3 4" xfId="15183"/>
    <cellStyle name="Normal 212 4" xfId="15184"/>
    <cellStyle name="Normal 212 4 2" xfId="15185"/>
    <cellStyle name="Normal 212 4 3" xfId="15186"/>
    <cellStyle name="Normal 212 4 4" xfId="15187"/>
    <cellStyle name="Normal 212 5" xfId="15188"/>
    <cellStyle name="Normal 212 5 2" xfId="15189"/>
    <cellStyle name="Normal 212 5 3" xfId="15190"/>
    <cellStyle name="Normal 212 6" xfId="15191"/>
    <cellStyle name="Normal 212 6 2" xfId="15192"/>
    <cellStyle name="Normal 212 7" xfId="15193"/>
    <cellStyle name="Normal 212 7 2" xfId="15194"/>
    <cellStyle name="Normal 212 8" xfId="15195"/>
    <cellStyle name="Normal 212 8 2" xfId="15196"/>
    <cellStyle name="Normal 212 9" xfId="15197"/>
    <cellStyle name="Normal 213" xfId="15198"/>
    <cellStyle name="Normal 213 10" xfId="15199"/>
    <cellStyle name="Normal 213 2" xfId="15200"/>
    <cellStyle name="Normal 213 2 2" xfId="15201"/>
    <cellStyle name="Normal 213 2 2 2" xfId="15202"/>
    <cellStyle name="Normal 213 2 2 2 2" xfId="15203"/>
    <cellStyle name="Normal 213 2 2 2 3" xfId="15204"/>
    <cellStyle name="Normal 213 2 2 2 4" xfId="15205"/>
    <cellStyle name="Normal 213 2 2 3" xfId="15206"/>
    <cellStyle name="Normal 213 2 2 3 2" xfId="15207"/>
    <cellStyle name="Normal 213 2 2 4" xfId="15208"/>
    <cellStyle name="Normal 213 2 3" xfId="15209"/>
    <cellStyle name="Normal 213 2 3 2" xfId="15210"/>
    <cellStyle name="Normal 213 2 3 3" xfId="15211"/>
    <cellStyle name="Normal 213 2 3 4" xfId="15212"/>
    <cellStyle name="Normal 213 2 4" xfId="15213"/>
    <cellStyle name="Normal 213 2 4 2" xfId="15214"/>
    <cellStyle name="Normal 213 2 4 3" xfId="15215"/>
    <cellStyle name="Normal 213 2 5" xfId="15216"/>
    <cellStyle name="Normal 213 2 5 2" xfId="15217"/>
    <cellStyle name="Normal 213 2 6" xfId="15218"/>
    <cellStyle name="Normal 213 2 6 2" xfId="15219"/>
    <cellStyle name="Normal 213 2 7" xfId="15220"/>
    <cellStyle name="Normal 213 2 7 2" xfId="15221"/>
    <cellStyle name="Normal 213 2 8" xfId="15222"/>
    <cellStyle name="Normal 213 2 9" xfId="15223"/>
    <cellStyle name="Normal 213 3" xfId="15224"/>
    <cellStyle name="Normal 213 3 2" xfId="15225"/>
    <cellStyle name="Normal 213 3 2 2" xfId="15226"/>
    <cellStyle name="Normal 213 3 2 3" xfId="15227"/>
    <cellStyle name="Normal 213 3 2 4" xfId="15228"/>
    <cellStyle name="Normal 213 3 3" xfId="15229"/>
    <cellStyle name="Normal 213 3 3 2" xfId="15230"/>
    <cellStyle name="Normal 213 3 4" xfId="15231"/>
    <cellStyle name="Normal 213 4" xfId="15232"/>
    <cellStyle name="Normal 213 4 2" xfId="15233"/>
    <cellStyle name="Normal 213 4 3" xfId="15234"/>
    <cellStyle name="Normal 213 4 4" xfId="15235"/>
    <cellStyle name="Normal 213 5" xfId="15236"/>
    <cellStyle name="Normal 213 5 2" xfId="15237"/>
    <cellStyle name="Normal 213 5 3" xfId="15238"/>
    <cellStyle name="Normal 213 6" xfId="15239"/>
    <cellStyle name="Normal 213 6 2" xfId="15240"/>
    <cellStyle name="Normal 213 7" xfId="15241"/>
    <cellStyle name="Normal 213 7 2" xfId="15242"/>
    <cellStyle name="Normal 213 8" xfId="15243"/>
    <cellStyle name="Normal 213 8 2" xfId="15244"/>
    <cellStyle name="Normal 213 9" xfId="15245"/>
    <cellStyle name="Normal 214" xfId="15246"/>
    <cellStyle name="Normal 214 10" xfId="15247"/>
    <cellStyle name="Normal 214 2" xfId="15248"/>
    <cellStyle name="Normal 214 2 2" xfId="15249"/>
    <cellStyle name="Normal 214 2 2 2" xfId="15250"/>
    <cellStyle name="Normal 214 2 2 2 2" xfId="15251"/>
    <cellStyle name="Normal 214 2 2 2 3" xfId="15252"/>
    <cellStyle name="Normal 214 2 2 2 4" xfId="15253"/>
    <cellStyle name="Normal 214 2 2 3" xfId="15254"/>
    <cellStyle name="Normal 214 2 2 3 2" xfId="15255"/>
    <cellStyle name="Normal 214 2 2 4" xfId="15256"/>
    <cellStyle name="Normal 214 2 3" xfId="15257"/>
    <cellStyle name="Normal 214 2 3 2" xfId="15258"/>
    <cellStyle name="Normal 214 2 3 3" xfId="15259"/>
    <cellStyle name="Normal 214 2 3 4" xfId="15260"/>
    <cellStyle name="Normal 214 2 4" xfId="15261"/>
    <cellStyle name="Normal 214 2 4 2" xfId="15262"/>
    <cellStyle name="Normal 214 2 4 3" xfId="15263"/>
    <cellStyle name="Normal 214 2 5" xfId="15264"/>
    <cellStyle name="Normal 214 2 5 2" xfId="15265"/>
    <cellStyle name="Normal 214 2 6" xfId="15266"/>
    <cellStyle name="Normal 214 2 6 2" xfId="15267"/>
    <cellStyle name="Normal 214 2 7" xfId="15268"/>
    <cellStyle name="Normal 214 2 7 2" xfId="15269"/>
    <cellStyle name="Normal 214 2 8" xfId="15270"/>
    <cellStyle name="Normal 214 2 9" xfId="15271"/>
    <cellStyle name="Normal 214 3" xfId="15272"/>
    <cellStyle name="Normal 214 3 2" xfId="15273"/>
    <cellStyle name="Normal 214 3 2 2" xfId="15274"/>
    <cellStyle name="Normal 214 3 2 3" xfId="15275"/>
    <cellStyle name="Normal 214 3 2 4" xfId="15276"/>
    <cellStyle name="Normal 214 3 3" xfId="15277"/>
    <cellStyle name="Normal 214 3 3 2" xfId="15278"/>
    <cellStyle name="Normal 214 3 4" xfId="15279"/>
    <cellStyle name="Normal 214 4" xfId="15280"/>
    <cellStyle name="Normal 214 4 2" xfId="15281"/>
    <cellStyle name="Normal 214 4 3" xfId="15282"/>
    <cellStyle name="Normal 214 4 4" xfId="15283"/>
    <cellStyle name="Normal 214 5" xfId="15284"/>
    <cellStyle name="Normal 214 5 2" xfId="15285"/>
    <cellStyle name="Normal 214 5 3" xfId="15286"/>
    <cellStyle name="Normal 214 6" xfId="15287"/>
    <cellStyle name="Normal 214 6 2" xfId="15288"/>
    <cellStyle name="Normal 214 7" xfId="15289"/>
    <cellStyle name="Normal 214 7 2" xfId="15290"/>
    <cellStyle name="Normal 214 8" xfId="15291"/>
    <cellStyle name="Normal 214 8 2" xfId="15292"/>
    <cellStyle name="Normal 214 9" xfId="15293"/>
    <cellStyle name="Normal 215" xfId="15294"/>
    <cellStyle name="Normal 215 10" xfId="15295"/>
    <cellStyle name="Normal 215 2" xfId="15296"/>
    <cellStyle name="Normal 215 2 2" xfId="15297"/>
    <cellStyle name="Normal 215 2 2 2" xfId="15298"/>
    <cellStyle name="Normal 215 2 2 2 2" xfId="15299"/>
    <cellStyle name="Normal 215 2 2 2 3" xfId="15300"/>
    <cellStyle name="Normal 215 2 2 2 4" xfId="15301"/>
    <cellStyle name="Normal 215 2 2 3" xfId="15302"/>
    <cellStyle name="Normal 215 2 2 3 2" xfId="15303"/>
    <cellStyle name="Normal 215 2 2 4" xfId="15304"/>
    <cellStyle name="Normal 215 2 3" xfId="15305"/>
    <cellStyle name="Normal 215 2 3 2" xfId="15306"/>
    <cellStyle name="Normal 215 2 3 3" xfId="15307"/>
    <cellStyle name="Normal 215 2 3 4" xfId="15308"/>
    <cellStyle name="Normal 215 2 4" xfId="15309"/>
    <cellStyle name="Normal 215 2 4 2" xfId="15310"/>
    <cellStyle name="Normal 215 2 4 3" xfId="15311"/>
    <cellStyle name="Normal 215 2 5" xfId="15312"/>
    <cellStyle name="Normal 215 2 5 2" xfId="15313"/>
    <cellStyle name="Normal 215 2 6" xfId="15314"/>
    <cellStyle name="Normal 215 2 6 2" xfId="15315"/>
    <cellStyle name="Normal 215 2 7" xfId="15316"/>
    <cellStyle name="Normal 215 2 7 2" xfId="15317"/>
    <cellStyle name="Normal 215 2 8" xfId="15318"/>
    <cellStyle name="Normal 215 2 9" xfId="15319"/>
    <cellStyle name="Normal 215 3" xfId="15320"/>
    <cellStyle name="Normal 215 3 2" xfId="15321"/>
    <cellStyle name="Normal 215 3 2 2" xfId="15322"/>
    <cellStyle name="Normal 215 3 2 3" xfId="15323"/>
    <cellStyle name="Normal 215 3 2 4" xfId="15324"/>
    <cellStyle name="Normal 215 3 3" xfId="15325"/>
    <cellStyle name="Normal 215 3 3 2" xfId="15326"/>
    <cellStyle name="Normal 215 3 4" xfId="15327"/>
    <cellStyle name="Normal 215 4" xfId="15328"/>
    <cellStyle name="Normal 215 4 2" xfId="15329"/>
    <cellStyle name="Normal 215 4 3" xfId="15330"/>
    <cellStyle name="Normal 215 4 4" xfId="15331"/>
    <cellStyle name="Normal 215 5" xfId="15332"/>
    <cellStyle name="Normal 215 5 2" xfId="15333"/>
    <cellStyle name="Normal 215 5 3" xfId="15334"/>
    <cellStyle name="Normal 215 6" xfId="15335"/>
    <cellStyle name="Normal 215 6 2" xfId="15336"/>
    <cellStyle name="Normal 215 7" xfId="15337"/>
    <cellStyle name="Normal 215 7 2" xfId="15338"/>
    <cellStyle name="Normal 215 8" xfId="15339"/>
    <cellStyle name="Normal 215 8 2" xfId="15340"/>
    <cellStyle name="Normal 215 9" xfId="15341"/>
    <cellStyle name="Normal 216" xfId="15342"/>
    <cellStyle name="Normal 216 10" xfId="15343"/>
    <cellStyle name="Normal 216 2" xfId="15344"/>
    <cellStyle name="Normal 216 2 2" xfId="15345"/>
    <cellStyle name="Normal 216 2 2 2" xfId="15346"/>
    <cellStyle name="Normal 216 2 2 2 2" xfId="15347"/>
    <cellStyle name="Normal 216 2 2 2 3" xfId="15348"/>
    <cellStyle name="Normal 216 2 2 2 4" xfId="15349"/>
    <cellStyle name="Normal 216 2 2 3" xfId="15350"/>
    <cellStyle name="Normal 216 2 2 3 2" xfId="15351"/>
    <cellStyle name="Normal 216 2 2 4" xfId="15352"/>
    <cellStyle name="Normal 216 2 3" xfId="15353"/>
    <cellStyle name="Normal 216 2 3 2" xfId="15354"/>
    <cellStyle name="Normal 216 2 3 3" xfId="15355"/>
    <cellStyle name="Normal 216 2 3 4" xfId="15356"/>
    <cellStyle name="Normal 216 2 4" xfId="15357"/>
    <cellStyle name="Normal 216 2 4 2" xfId="15358"/>
    <cellStyle name="Normal 216 2 4 3" xfId="15359"/>
    <cellStyle name="Normal 216 2 5" xfId="15360"/>
    <cellStyle name="Normal 216 2 5 2" xfId="15361"/>
    <cellStyle name="Normal 216 2 6" xfId="15362"/>
    <cellStyle name="Normal 216 2 6 2" xfId="15363"/>
    <cellStyle name="Normal 216 2 7" xfId="15364"/>
    <cellStyle name="Normal 216 2 7 2" xfId="15365"/>
    <cellStyle name="Normal 216 2 8" xfId="15366"/>
    <cellStyle name="Normal 216 2 9" xfId="15367"/>
    <cellStyle name="Normal 216 3" xfId="15368"/>
    <cellStyle name="Normal 216 3 2" xfId="15369"/>
    <cellStyle name="Normal 216 3 2 2" xfId="15370"/>
    <cellStyle name="Normal 216 3 2 3" xfId="15371"/>
    <cellStyle name="Normal 216 3 2 4" xfId="15372"/>
    <cellStyle name="Normal 216 3 3" xfId="15373"/>
    <cellStyle name="Normal 216 3 3 2" xfId="15374"/>
    <cellStyle name="Normal 216 3 4" xfId="15375"/>
    <cellStyle name="Normal 216 4" xfId="15376"/>
    <cellStyle name="Normal 216 4 2" xfId="15377"/>
    <cellStyle name="Normal 216 4 3" xfId="15378"/>
    <cellStyle name="Normal 216 4 4" xfId="15379"/>
    <cellStyle name="Normal 216 5" xfId="15380"/>
    <cellStyle name="Normal 216 5 2" xfId="15381"/>
    <cellStyle name="Normal 216 5 3" xfId="15382"/>
    <cellStyle name="Normal 216 6" xfId="15383"/>
    <cellStyle name="Normal 216 6 2" xfId="15384"/>
    <cellStyle name="Normal 216 7" xfId="15385"/>
    <cellStyle name="Normal 216 7 2" xfId="15386"/>
    <cellStyle name="Normal 216 8" xfId="15387"/>
    <cellStyle name="Normal 216 8 2" xfId="15388"/>
    <cellStyle name="Normal 216 9" xfId="15389"/>
    <cellStyle name="Normal 217" xfId="15390"/>
    <cellStyle name="Normal 217 10" xfId="15391"/>
    <cellStyle name="Normal 217 2" xfId="15392"/>
    <cellStyle name="Normal 217 2 2" xfId="15393"/>
    <cellStyle name="Normal 217 2 2 2" xfId="15394"/>
    <cellStyle name="Normal 217 2 2 2 2" xfId="15395"/>
    <cellStyle name="Normal 217 2 2 2 3" xfId="15396"/>
    <cellStyle name="Normal 217 2 2 2 4" xfId="15397"/>
    <cellStyle name="Normal 217 2 2 3" xfId="15398"/>
    <cellStyle name="Normal 217 2 2 3 2" xfId="15399"/>
    <cellStyle name="Normal 217 2 2 4" xfId="15400"/>
    <cellStyle name="Normal 217 2 3" xfId="15401"/>
    <cellStyle name="Normal 217 2 3 2" xfId="15402"/>
    <cellStyle name="Normal 217 2 3 3" xfId="15403"/>
    <cellStyle name="Normal 217 2 3 4" xfId="15404"/>
    <cellStyle name="Normal 217 2 4" xfId="15405"/>
    <cellStyle name="Normal 217 2 4 2" xfId="15406"/>
    <cellStyle name="Normal 217 2 4 3" xfId="15407"/>
    <cellStyle name="Normal 217 2 5" xfId="15408"/>
    <cellStyle name="Normal 217 2 5 2" xfId="15409"/>
    <cellStyle name="Normal 217 2 6" xfId="15410"/>
    <cellStyle name="Normal 217 2 6 2" xfId="15411"/>
    <cellStyle name="Normal 217 2 7" xfId="15412"/>
    <cellStyle name="Normal 217 2 7 2" xfId="15413"/>
    <cellStyle name="Normal 217 2 8" xfId="15414"/>
    <cellStyle name="Normal 217 2 9" xfId="15415"/>
    <cellStyle name="Normal 217 3" xfId="15416"/>
    <cellStyle name="Normal 217 3 2" xfId="15417"/>
    <cellStyle name="Normal 217 3 2 2" xfId="15418"/>
    <cellStyle name="Normal 217 3 2 3" xfId="15419"/>
    <cellStyle name="Normal 217 3 2 4" xfId="15420"/>
    <cellStyle name="Normal 217 3 3" xfId="15421"/>
    <cellStyle name="Normal 217 3 3 2" xfId="15422"/>
    <cellStyle name="Normal 217 3 4" xfId="15423"/>
    <cellStyle name="Normal 217 4" xfId="15424"/>
    <cellStyle name="Normal 217 4 2" xfId="15425"/>
    <cellStyle name="Normal 217 4 3" xfId="15426"/>
    <cellStyle name="Normal 217 4 4" xfId="15427"/>
    <cellStyle name="Normal 217 5" xfId="15428"/>
    <cellStyle name="Normal 217 5 2" xfId="15429"/>
    <cellStyle name="Normal 217 5 3" xfId="15430"/>
    <cellStyle name="Normal 217 6" xfId="15431"/>
    <cellStyle name="Normal 217 6 2" xfId="15432"/>
    <cellStyle name="Normal 217 7" xfId="15433"/>
    <cellStyle name="Normal 217 7 2" xfId="15434"/>
    <cellStyle name="Normal 217 8" xfId="15435"/>
    <cellStyle name="Normal 217 8 2" xfId="15436"/>
    <cellStyle name="Normal 217 9" xfId="15437"/>
    <cellStyle name="Normal 218" xfId="15438"/>
    <cellStyle name="Normal 218 10" xfId="15439"/>
    <cellStyle name="Normal 218 2" xfId="15440"/>
    <cellStyle name="Normal 218 2 2" xfId="15441"/>
    <cellStyle name="Normal 218 2 2 2" xfId="15442"/>
    <cellStyle name="Normal 218 2 2 2 2" xfId="15443"/>
    <cellStyle name="Normal 218 2 2 2 3" xfId="15444"/>
    <cellStyle name="Normal 218 2 2 2 4" xfId="15445"/>
    <cellStyle name="Normal 218 2 2 3" xfId="15446"/>
    <cellStyle name="Normal 218 2 2 3 2" xfId="15447"/>
    <cellStyle name="Normal 218 2 2 4" xfId="15448"/>
    <cellStyle name="Normal 218 2 3" xfId="15449"/>
    <cellStyle name="Normal 218 2 3 2" xfId="15450"/>
    <cellStyle name="Normal 218 2 3 3" xfId="15451"/>
    <cellStyle name="Normal 218 2 3 4" xfId="15452"/>
    <cellStyle name="Normal 218 2 4" xfId="15453"/>
    <cellStyle name="Normal 218 2 4 2" xfId="15454"/>
    <cellStyle name="Normal 218 2 4 3" xfId="15455"/>
    <cellStyle name="Normal 218 2 5" xfId="15456"/>
    <cellStyle name="Normal 218 2 5 2" xfId="15457"/>
    <cellStyle name="Normal 218 2 6" xfId="15458"/>
    <cellStyle name="Normal 218 2 6 2" xfId="15459"/>
    <cellStyle name="Normal 218 2 7" xfId="15460"/>
    <cellStyle name="Normal 218 2 7 2" xfId="15461"/>
    <cellStyle name="Normal 218 2 8" xfId="15462"/>
    <cellStyle name="Normal 218 2 9" xfId="15463"/>
    <cellStyle name="Normal 218 3" xfId="15464"/>
    <cellStyle name="Normal 218 3 2" xfId="15465"/>
    <cellStyle name="Normal 218 3 2 2" xfId="15466"/>
    <cellStyle name="Normal 218 3 2 3" xfId="15467"/>
    <cellStyle name="Normal 218 3 2 4" xfId="15468"/>
    <cellStyle name="Normal 218 3 3" xfId="15469"/>
    <cellStyle name="Normal 218 3 3 2" xfId="15470"/>
    <cellStyle name="Normal 218 3 4" xfId="15471"/>
    <cellStyle name="Normal 218 4" xfId="15472"/>
    <cellStyle name="Normal 218 4 2" xfId="15473"/>
    <cellStyle name="Normal 218 4 3" xfId="15474"/>
    <cellStyle name="Normal 218 4 4" xfId="15475"/>
    <cellStyle name="Normal 218 5" xfId="15476"/>
    <cellStyle name="Normal 218 5 2" xfId="15477"/>
    <cellStyle name="Normal 218 5 3" xfId="15478"/>
    <cellStyle name="Normal 218 6" xfId="15479"/>
    <cellStyle name="Normal 218 6 2" xfId="15480"/>
    <cellStyle name="Normal 218 7" xfId="15481"/>
    <cellStyle name="Normal 218 7 2" xfId="15482"/>
    <cellStyle name="Normal 218 8" xfId="15483"/>
    <cellStyle name="Normal 218 8 2" xfId="15484"/>
    <cellStyle name="Normal 218 9" xfId="15485"/>
    <cellStyle name="Normal 219" xfId="15486"/>
    <cellStyle name="Normal 219 10" xfId="15487"/>
    <cellStyle name="Normal 219 2" xfId="15488"/>
    <cellStyle name="Normal 219 2 2" xfId="15489"/>
    <cellStyle name="Normal 219 2 2 2" xfId="15490"/>
    <cellStyle name="Normal 219 2 2 2 2" xfId="15491"/>
    <cellStyle name="Normal 219 2 2 2 3" xfId="15492"/>
    <cellStyle name="Normal 219 2 2 2 4" xfId="15493"/>
    <cellStyle name="Normal 219 2 2 3" xfId="15494"/>
    <cellStyle name="Normal 219 2 2 3 2" xfId="15495"/>
    <cellStyle name="Normal 219 2 2 4" xfId="15496"/>
    <cellStyle name="Normal 219 2 3" xfId="15497"/>
    <cellStyle name="Normal 219 2 3 2" xfId="15498"/>
    <cellStyle name="Normal 219 2 3 3" xfId="15499"/>
    <cellStyle name="Normal 219 2 3 4" xfId="15500"/>
    <cellStyle name="Normal 219 2 4" xfId="15501"/>
    <cellStyle name="Normal 219 2 4 2" xfId="15502"/>
    <cellStyle name="Normal 219 2 4 3" xfId="15503"/>
    <cellStyle name="Normal 219 2 5" xfId="15504"/>
    <cellStyle name="Normal 219 2 5 2" xfId="15505"/>
    <cellStyle name="Normal 219 2 6" xfId="15506"/>
    <cellStyle name="Normal 219 2 6 2" xfId="15507"/>
    <cellStyle name="Normal 219 2 7" xfId="15508"/>
    <cellStyle name="Normal 219 2 7 2" xfId="15509"/>
    <cellStyle name="Normal 219 2 8" xfId="15510"/>
    <cellStyle name="Normal 219 2 9" xfId="15511"/>
    <cellStyle name="Normal 219 3" xfId="15512"/>
    <cellStyle name="Normal 219 3 2" xfId="15513"/>
    <cellStyle name="Normal 219 3 2 2" xfId="15514"/>
    <cellStyle name="Normal 219 3 2 3" xfId="15515"/>
    <cellStyle name="Normal 219 3 2 4" xfId="15516"/>
    <cellStyle name="Normal 219 3 3" xfId="15517"/>
    <cellStyle name="Normal 219 3 3 2" xfId="15518"/>
    <cellStyle name="Normal 219 3 4" xfId="15519"/>
    <cellStyle name="Normal 219 4" xfId="15520"/>
    <cellStyle name="Normal 219 4 2" xfId="15521"/>
    <cellStyle name="Normal 219 4 3" xfId="15522"/>
    <cellStyle name="Normal 219 4 4" xfId="15523"/>
    <cellStyle name="Normal 219 5" xfId="15524"/>
    <cellStyle name="Normal 219 5 2" xfId="15525"/>
    <cellStyle name="Normal 219 5 3" xfId="15526"/>
    <cellStyle name="Normal 219 6" xfId="15527"/>
    <cellStyle name="Normal 219 6 2" xfId="15528"/>
    <cellStyle name="Normal 219 7" xfId="15529"/>
    <cellStyle name="Normal 219 7 2" xfId="15530"/>
    <cellStyle name="Normal 219 8" xfId="15531"/>
    <cellStyle name="Normal 219 8 2" xfId="15532"/>
    <cellStyle name="Normal 219 9" xfId="15533"/>
    <cellStyle name="Normal 22" xfId="15534"/>
    <cellStyle name="Normal 22 2" xfId="15535"/>
    <cellStyle name="Normal 22 2 2" xfId="15536"/>
    <cellStyle name="Normal 22 2 2 2" xfId="15537"/>
    <cellStyle name="Normal 22 2 2 2 2" xfId="15538"/>
    <cellStyle name="Normal 22 2 2 2 3" xfId="15539"/>
    <cellStyle name="Normal 22 2 2 2 4" xfId="15540"/>
    <cellStyle name="Normal 22 2 2 3" xfId="15541"/>
    <cellStyle name="Normal 22 2 2 3 2" xfId="15542"/>
    <cellStyle name="Normal 22 2 2 4" xfId="15543"/>
    <cellStyle name="Normal 22 2 3" xfId="15544"/>
    <cellStyle name="Normal 22 2 3 2" xfId="15545"/>
    <cellStyle name="Normal 22 2 3 3" xfId="15546"/>
    <cellStyle name="Normal 22 2 3 4" xfId="15547"/>
    <cellStyle name="Normal 22 2 4" xfId="15548"/>
    <cellStyle name="Normal 22 2 4 2" xfId="15549"/>
    <cellStyle name="Normal 22 2 4 3" xfId="15550"/>
    <cellStyle name="Normal 22 2 5" xfId="15551"/>
    <cellStyle name="Normal 22 2 5 2" xfId="15552"/>
    <cellStyle name="Normal 22 2 6" xfId="15553"/>
    <cellStyle name="Normal 22 2 6 2" xfId="15554"/>
    <cellStyle name="Normal 22 2 7" xfId="15555"/>
    <cellStyle name="Normal 22 2 7 2" xfId="15556"/>
    <cellStyle name="Normal 22 2 8" xfId="15557"/>
    <cellStyle name="Normal 22 2 9" xfId="15558"/>
    <cellStyle name="Normal 22 3" xfId="15559"/>
    <cellStyle name="Normal 22 3 2" xfId="15560"/>
    <cellStyle name="Normal 22 3 2 2" xfId="15561"/>
    <cellStyle name="Normal 22 3 2 3" xfId="15562"/>
    <cellStyle name="Normal 22 3 2 4" xfId="15563"/>
    <cellStyle name="Normal 22 3 3" xfId="15564"/>
    <cellStyle name="Normal 22 3 3 2" xfId="15565"/>
    <cellStyle name="Normal 22 3 3 3" xfId="15566"/>
    <cellStyle name="Normal 22 3 4" xfId="15567"/>
    <cellStyle name="Normal 22 3 4 2" xfId="15568"/>
    <cellStyle name="Normal 22 3 5" xfId="15569"/>
    <cellStyle name="Normal 22 3 5 2" xfId="15570"/>
    <cellStyle name="Normal 22 3 6" xfId="15571"/>
    <cellStyle name="Normal 22 3 6 2" xfId="15572"/>
    <cellStyle name="Normal 22 3 7" xfId="15573"/>
    <cellStyle name="Normal 22 3 7 2" xfId="15574"/>
    <cellStyle name="Normal 22 3 8" xfId="15575"/>
    <cellStyle name="Normal 22 3 9" xfId="15576"/>
    <cellStyle name="Normal 22 4" xfId="15577"/>
    <cellStyle name="Normal 22 5" xfId="15578"/>
    <cellStyle name="Normal 22 6" xfId="15579"/>
    <cellStyle name="Normal 22 6 2" xfId="15580"/>
    <cellStyle name="Normal 22 6 2 2" xfId="15581"/>
    <cellStyle name="Normal 22 6 2 3" xfId="15582"/>
    <cellStyle name="Normal 22 6 3" xfId="15583"/>
    <cellStyle name="Normal 22 6 3 2" xfId="15584"/>
    <cellStyle name="Normal 22 6 4" xfId="15585"/>
    <cellStyle name="Normal 22 7" xfId="15586"/>
    <cellStyle name="Normal 220" xfId="15587"/>
    <cellStyle name="Normal 220 10" xfId="15588"/>
    <cellStyle name="Normal 220 2" xfId="15589"/>
    <cellStyle name="Normal 220 2 2" xfId="15590"/>
    <cellStyle name="Normal 220 2 2 2" xfId="15591"/>
    <cellStyle name="Normal 220 2 2 2 2" xfId="15592"/>
    <cellStyle name="Normal 220 2 2 2 3" xfId="15593"/>
    <cellStyle name="Normal 220 2 2 2 4" xfId="15594"/>
    <cellStyle name="Normal 220 2 2 3" xfId="15595"/>
    <cellStyle name="Normal 220 2 2 3 2" xfId="15596"/>
    <cellStyle name="Normal 220 2 2 4" xfId="15597"/>
    <cellStyle name="Normal 220 2 3" xfId="15598"/>
    <cellStyle name="Normal 220 2 3 2" xfId="15599"/>
    <cellStyle name="Normal 220 2 3 3" xfId="15600"/>
    <cellStyle name="Normal 220 2 3 4" xfId="15601"/>
    <cellStyle name="Normal 220 2 4" xfId="15602"/>
    <cellStyle name="Normal 220 2 4 2" xfId="15603"/>
    <cellStyle name="Normal 220 2 4 3" xfId="15604"/>
    <cellStyle name="Normal 220 2 5" xfId="15605"/>
    <cellStyle name="Normal 220 2 5 2" xfId="15606"/>
    <cellStyle name="Normal 220 2 6" xfId="15607"/>
    <cellStyle name="Normal 220 2 6 2" xfId="15608"/>
    <cellStyle name="Normal 220 2 7" xfId="15609"/>
    <cellStyle name="Normal 220 2 7 2" xfId="15610"/>
    <cellStyle name="Normal 220 2 8" xfId="15611"/>
    <cellStyle name="Normal 220 2 9" xfId="15612"/>
    <cellStyle name="Normal 220 3" xfId="15613"/>
    <cellStyle name="Normal 220 3 2" xfId="15614"/>
    <cellStyle name="Normal 220 3 2 2" xfId="15615"/>
    <cellStyle name="Normal 220 3 2 3" xfId="15616"/>
    <cellStyle name="Normal 220 3 2 4" xfId="15617"/>
    <cellStyle name="Normal 220 3 3" xfId="15618"/>
    <cellStyle name="Normal 220 3 3 2" xfId="15619"/>
    <cellStyle name="Normal 220 3 4" xfId="15620"/>
    <cellStyle name="Normal 220 4" xfId="15621"/>
    <cellStyle name="Normal 220 4 2" xfId="15622"/>
    <cellStyle name="Normal 220 4 3" xfId="15623"/>
    <cellStyle name="Normal 220 4 4" xfId="15624"/>
    <cellStyle name="Normal 220 5" xfId="15625"/>
    <cellStyle name="Normal 220 5 2" xfId="15626"/>
    <cellStyle name="Normal 220 5 3" xfId="15627"/>
    <cellStyle name="Normal 220 6" xfId="15628"/>
    <cellStyle name="Normal 220 6 2" xfId="15629"/>
    <cellStyle name="Normal 220 7" xfId="15630"/>
    <cellStyle name="Normal 220 7 2" xfId="15631"/>
    <cellStyle name="Normal 220 8" xfId="15632"/>
    <cellStyle name="Normal 220 8 2" xfId="15633"/>
    <cellStyle name="Normal 220 9" xfId="15634"/>
    <cellStyle name="Normal 221" xfId="15635"/>
    <cellStyle name="Normal 221 10" xfId="15636"/>
    <cellStyle name="Normal 221 2" xfId="15637"/>
    <cellStyle name="Normal 221 2 2" xfId="15638"/>
    <cellStyle name="Normal 221 2 2 2" xfId="15639"/>
    <cellStyle name="Normal 221 2 2 2 2" xfId="15640"/>
    <cellStyle name="Normal 221 2 2 2 3" xfId="15641"/>
    <cellStyle name="Normal 221 2 2 2 4" xfId="15642"/>
    <cellStyle name="Normal 221 2 2 3" xfId="15643"/>
    <cellStyle name="Normal 221 2 2 3 2" xfId="15644"/>
    <cellStyle name="Normal 221 2 2 4" xfId="15645"/>
    <cellStyle name="Normal 221 2 3" xfId="15646"/>
    <cellStyle name="Normal 221 2 3 2" xfId="15647"/>
    <cellStyle name="Normal 221 2 3 3" xfId="15648"/>
    <cellStyle name="Normal 221 2 3 4" xfId="15649"/>
    <cellStyle name="Normal 221 2 4" xfId="15650"/>
    <cellStyle name="Normal 221 2 4 2" xfId="15651"/>
    <cellStyle name="Normal 221 2 4 3" xfId="15652"/>
    <cellStyle name="Normal 221 2 5" xfId="15653"/>
    <cellStyle name="Normal 221 2 5 2" xfId="15654"/>
    <cellStyle name="Normal 221 2 6" xfId="15655"/>
    <cellStyle name="Normal 221 2 6 2" xfId="15656"/>
    <cellStyle name="Normal 221 2 7" xfId="15657"/>
    <cellStyle name="Normal 221 2 7 2" xfId="15658"/>
    <cellStyle name="Normal 221 2 8" xfId="15659"/>
    <cellStyle name="Normal 221 2 9" xfId="15660"/>
    <cellStyle name="Normal 221 3" xfId="15661"/>
    <cellStyle name="Normal 221 3 2" xfId="15662"/>
    <cellStyle name="Normal 221 3 2 2" xfId="15663"/>
    <cellStyle name="Normal 221 3 2 3" xfId="15664"/>
    <cellStyle name="Normal 221 3 2 4" xfId="15665"/>
    <cellStyle name="Normal 221 3 3" xfId="15666"/>
    <cellStyle name="Normal 221 3 3 2" xfId="15667"/>
    <cellStyle name="Normal 221 3 4" xfId="15668"/>
    <cellStyle name="Normal 221 4" xfId="15669"/>
    <cellStyle name="Normal 221 4 2" xfId="15670"/>
    <cellStyle name="Normal 221 4 3" xfId="15671"/>
    <cellStyle name="Normal 221 4 4" xfId="15672"/>
    <cellStyle name="Normal 221 5" xfId="15673"/>
    <cellStyle name="Normal 221 5 2" xfId="15674"/>
    <cellStyle name="Normal 221 5 3" xfId="15675"/>
    <cellStyle name="Normal 221 6" xfId="15676"/>
    <cellStyle name="Normal 221 6 2" xfId="15677"/>
    <cellStyle name="Normal 221 7" xfId="15678"/>
    <cellStyle name="Normal 221 7 2" xfId="15679"/>
    <cellStyle name="Normal 221 8" xfId="15680"/>
    <cellStyle name="Normal 221 8 2" xfId="15681"/>
    <cellStyle name="Normal 221 9" xfId="15682"/>
    <cellStyle name="Normal 222" xfId="15683"/>
    <cellStyle name="Normal 222 10" xfId="15684"/>
    <cellStyle name="Normal 222 2" xfId="15685"/>
    <cellStyle name="Normal 222 2 2" xfId="15686"/>
    <cellStyle name="Normal 222 2 2 2" xfId="15687"/>
    <cellStyle name="Normal 222 2 2 2 2" xfId="15688"/>
    <cellStyle name="Normal 222 2 2 2 3" xfId="15689"/>
    <cellStyle name="Normal 222 2 2 2 4" xfId="15690"/>
    <cellStyle name="Normal 222 2 2 3" xfId="15691"/>
    <cellStyle name="Normal 222 2 2 3 2" xfId="15692"/>
    <cellStyle name="Normal 222 2 2 4" xfId="15693"/>
    <cellStyle name="Normal 222 2 3" xfId="15694"/>
    <cellStyle name="Normal 222 2 3 2" xfId="15695"/>
    <cellStyle name="Normal 222 2 3 3" xfId="15696"/>
    <cellStyle name="Normal 222 2 3 4" xfId="15697"/>
    <cellStyle name="Normal 222 2 4" xfId="15698"/>
    <cellStyle name="Normal 222 2 4 2" xfId="15699"/>
    <cellStyle name="Normal 222 2 4 3" xfId="15700"/>
    <cellStyle name="Normal 222 2 5" xfId="15701"/>
    <cellStyle name="Normal 222 2 5 2" xfId="15702"/>
    <cellStyle name="Normal 222 2 6" xfId="15703"/>
    <cellStyle name="Normal 222 2 6 2" xfId="15704"/>
    <cellStyle name="Normal 222 2 7" xfId="15705"/>
    <cellStyle name="Normal 222 2 7 2" xfId="15706"/>
    <cellStyle name="Normal 222 2 8" xfId="15707"/>
    <cellStyle name="Normal 222 2 9" xfId="15708"/>
    <cellStyle name="Normal 222 3" xfId="15709"/>
    <cellStyle name="Normal 222 3 2" xfId="15710"/>
    <cellStyle name="Normal 222 3 2 2" xfId="15711"/>
    <cellStyle name="Normal 222 3 2 3" xfId="15712"/>
    <cellStyle name="Normal 222 3 2 4" xfId="15713"/>
    <cellStyle name="Normal 222 3 3" xfId="15714"/>
    <cellStyle name="Normal 222 3 3 2" xfId="15715"/>
    <cellStyle name="Normal 222 3 4" xfId="15716"/>
    <cellStyle name="Normal 222 4" xfId="15717"/>
    <cellStyle name="Normal 222 4 2" xfId="15718"/>
    <cellStyle name="Normal 222 4 3" xfId="15719"/>
    <cellStyle name="Normal 222 4 4" xfId="15720"/>
    <cellStyle name="Normal 222 5" xfId="15721"/>
    <cellStyle name="Normal 222 5 2" xfId="15722"/>
    <cellStyle name="Normal 222 5 3" xfId="15723"/>
    <cellStyle name="Normal 222 6" xfId="15724"/>
    <cellStyle name="Normal 222 6 2" xfId="15725"/>
    <cellStyle name="Normal 222 7" xfId="15726"/>
    <cellStyle name="Normal 222 7 2" xfId="15727"/>
    <cellStyle name="Normal 222 8" xfId="15728"/>
    <cellStyle name="Normal 222 8 2" xfId="15729"/>
    <cellStyle name="Normal 222 9" xfId="15730"/>
    <cellStyle name="Normal 223" xfId="15731"/>
    <cellStyle name="Normal 223 10" xfId="15732"/>
    <cellStyle name="Normal 223 2" xfId="15733"/>
    <cellStyle name="Normal 223 2 2" xfId="15734"/>
    <cellStyle name="Normal 223 2 2 2" xfId="15735"/>
    <cellStyle name="Normal 223 2 2 2 2" xfId="15736"/>
    <cellStyle name="Normal 223 2 2 2 3" xfId="15737"/>
    <cellStyle name="Normal 223 2 2 2 4" xfId="15738"/>
    <cellStyle name="Normal 223 2 2 3" xfId="15739"/>
    <cellStyle name="Normal 223 2 2 3 2" xfId="15740"/>
    <cellStyle name="Normal 223 2 2 4" xfId="15741"/>
    <cellStyle name="Normal 223 2 3" xfId="15742"/>
    <cellStyle name="Normal 223 2 3 2" xfId="15743"/>
    <cellStyle name="Normal 223 2 3 3" xfId="15744"/>
    <cellStyle name="Normal 223 2 3 4" xfId="15745"/>
    <cellStyle name="Normal 223 2 4" xfId="15746"/>
    <cellStyle name="Normal 223 2 4 2" xfId="15747"/>
    <cellStyle name="Normal 223 2 4 3" xfId="15748"/>
    <cellStyle name="Normal 223 2 5" xfId="15749"/>
    <cellStyle name="Normal 223 2 5 2" xfId="15750"/>
    <cellStyle name="Normal 223 2 6" xfId="15751"/>
    <cellStyle name="Normal 223 2 6 2" xfId="15752"/>
    <cellStyle name="Normal 223 2 7" xfId="15753"/>
    <cellStyle name="Normal 223 2 7 2" xfId="15754"/>
    <cellStyle name="Normal 223 2 8" xfId="15755"/>
    <cellStyle name="Normal 223 2 9" xfId="15756"/>
    <cellStyle name="Normal 223 3" xfId="15757"/>
    <cellStyle name="Normal 223 3 2" xfId="15758"/>
    <cellStyle name="Normal 223 3 2 2" xfId="15759"/>
    <cellStyle name="Normal 223 3 2 3" xfId="15760"/>
    <cellStyle name="Normal 223 3 2 4" xfId="15761"/>
    <cellStyle name="Normal 223 3 3" xfId="15762"/>
    <cellStyle name="Normal 223 3 3 2" xfId="15763"/>
    <cellStyle name="Normal 223 3 4" xfId="15764"/>
    <cellStyle name="Normal 223 4" xfId="15765"/>
    <cellStyle name="Normal 223 4 2" xfId="15766"/>
    <cellStyle name="Normal 223 4 3" xfId="15767"/>
    <cellStyle name="Normal 223 4 4" xfId="15768"/>
    <cellStyle name="Normal 223 5" xfId="15769"/>
    <cellStyle name="Normal 223 5 2" xfId="15770"/>
    <cellStyle name="Normal 223 5 3" xfId="15771"/>
    <cellStyle name="Normal 223 6" xfId="15772"/>
    <cellStyle name="Normal 223 6 2" xfId="15773"/>
    <cellStyle name="Normal 223 7" xfId="15774"/>
    <cellStyle name="Normal 223 7 2" xfId="15775"/>
    <cellStyle name="Normal 223 8" xfId="15776"/>
    <cellStyle name="Normal 223 8 2" xfId="15777"/>
    <cellStyle name="Normal 223 9" xfId="15778"/>
    <cellStyle name="Normal 224" xfId="15779"/>
    <cellStyle name="Normal 224 10" xfId="15780"/>
    <cellStyle name="Normal 224 2" xfId="15781"/>
    <cellStyle name="Normal 224 2 2" xfId="15782"/>
    <cellStyle name="Normal 224 2 2 2" xfId="15783"/>
    <cellStyle name="Normal 224 2 2 2 2" xfId="15784"/>
    <cellStyle name="Normal 224 2 2 2 3" xfId="15785"/>
    <cellStyle name="Normal 224 2 2 2 4" xfId="15786"/>
    <cellStyle name="Normal 224 2 2 3" xfId="15787"/>
    <cellStyle name="Normal 224 2 2 3 2" xfId="15788"/>
    <cellStyle name="Normal 224 2 2 4" xfId="15789"/>
    <cellStyle name="Normal 224 2 3" xfId="15790"/>
    <cellStyle name="Normal 224 2 3 2" xfId="15791"/>
    <cellStyle name="Normal 224 2 3 3" xfId="15792"/>
    <cellStyle name="Normal 224 2 3 4" xfId="15793"/>
    <cellStyle name="Normal 224 2 4" xfId="15794"/>
    <cellStyle name="Normal 224 2 4 2" xfId="15795"/>
    <cellStyle name="Normal 224 2 4 3" xfId="15796"/>
    <cellStyle name="Normal 224 2 5" xfId="15797"/>
    <cellStyle name="Normal 224 2 5 2" xfId="15798"/>
    <cellStyle name="Normal 224 2 6" xfId="15799"/>
    <cellStyle name="Normal 224 2 6 2" xfId="15800"/>
    <cellStyle name="Normal 224 2 7" xfId="15801"/>
    <cellStyle name="Normal 224 2 7 2" xfId="15802"/>
    <cellStyle name="Normal 224 2 8" xfId="15803"/>
    <cellStyle name="Normal 224 2 9" xfId="15804"/>
    <cellStyle name="Normal 224 3" xfId="15805"/>
    <cellStyle name="Normal 224 3 2" xfId="15806"/>
    <cellStyle name="Normal 224 3 2 2" xfId="15807"/>
    <cellStyle name="Normal 224 3 2 3" xfId="15808"/>
    <cellStyle name="Normal 224 3 2 4" xfId="15809"/>
    <cellStyle name="Normal 224 3 3" xfId="15810"/>
    <cellStyle name="Normal 224 3 3 2" xfId="15811"/>
    <cellStyle name="Normal 224 3 4" xfId="15812"/>
    <cellStyle name="Normal 224 4" xfId="15813"/>
    <cellStyle name="Normal 224 4 2" xfId="15814"/>
    <cellStyle name="Normal 224 4 3" xfId="15815"/>
    <cellStyle name="Normal 224 4 4" xfId="15816"/>
    <cellStyle name="Normal 224 5" xfId="15817"/>
    <cellStyle name="Normal 224 5 2" xfId="15818"/>
    <cellStyle name="Normal 224 5 3" xfId="15819"/>
    <cellStyle name="Normal 224 6" xfId="15820"/>
    <cellStyle name="Normal 224 6 2" xfId="15821"/>
    <cellStyle name="Normal 224 7" xfId="15822"/>
    <cellStyle name="Normal 224 7 2" xfId="15823"/>
    <cellStyle name="Normal 224 8" xfId="15824"/>
    <cellStyle name="Normal 224 8 2" xfId="15825"/>
    <cellStyle name="Normal 224 9" xfId="15826"/>
    <cellStyle name="Normal 225" xfId="15827"/>
    <cellStyle name="Normal 225 10" xfId="15828"/>
    <cellStyle name="Normal 225 2" xfId="15829"/>
    <cellStyle name="Normal 225 2 2" xfId="15830"/>
    <cellStyle name="Normal 225 2 2 2" xfId="15831"/>
    <cellStyle name="Normal 225 2 2 2 2" xfId="15832"/>
    <cellStyle name="Normal 225 2 2 2 3" xfId="15833"/>
    <cellStyle name="Normal 225 2 2 2 4" xfId="15834"/>
    <cellStyle name="Normal 225 2 2 3" xfId="15835"/>
    <cellStyle name="Normal 225 2 2 3 2" xfId="15836"/>
    <cellStyle name="Normal 225 2 2 4" xfId="15837"/>
    <cellStyle name="Normal 225 2 3" xfId="15838"/>
    <cellStyle name="Normal 225 2 3 2" xfId="15839"/>
    <cellStyle name="Normal 225 2 3 3" xfId="15840"/>
    <cellStyle name="Normal 225 2 3 4" xfId="15841"/>
    <cellStyle name="Normal 225 2 4" xfId="15842"/>
    <cellStyle name="Normal 225 2 4 2" xfId="15843"/>
    <cellStyle name="Normal 225 2 4 3" xfId="15844"/>
    <cellStyle name="Normal 225 2 5" xfId="15845"/>
    <cellStyle name="Normal 225 2 5 2" xfId="15846"/>
    <cellStyle name="Normal 225 2 6" xfId="15847"/>
    <cellStyle name="Normal 225 2 6 2" xfId="15848"/>
    <cellStyle name="Normal 225 2 7" xfId="15849"/>
    <cellStyle name="Normal 225 2 7 2" xfId="15850"/>
    <cellStyle name="Normal 225 2 8" xfId="15851"/>
    <cellStyle name="Normal 225 2 9" xfId="15852"/>
    <cellStyle name="Normal 225 3" xfId="15853"/>
    <cellStyle name="Normal 225 3 2" xfId="15854"/>
    <cellStyle name="Normal 225 3 2 2" xfId="15855"/>
    <cellStyle name="Normal 225 3 2 3" xfId="15856"/>
    <cellStyle name="Normal 225 3 2 4" xfId="15857"/>
    <cellStyle name="Normal 225 3 3" xfId="15858"/>
    <cellStyle name="Normal 225 3 3 2" xfId="15859"/>
    <cellStyle name="Normal 225 3 4" xfId="15860"/>
    <cellStyle name="Normal 225 4" xfId="15861"/>
    <cellStyle name="Normal 225 4 2" xfId="15862"/>
    <cellStyle name="Normal 225 4 3" xfId="15863"/>
    <cellStyle name="Normal 225 4 4" xfId="15864"/>
    <cellStyle name="Normal 225 5" xfId="15865"/>
    <cellStyle name="Normal 225 5 2" xfId="15866"/>
    <cellStyle name="Normal 225 5 3" xfId="15867"/>
    <cellStyle name="Normal 225 6" xfId="15868"/>
    <cellStyle name="Normal 225 6 2" xfId="15869"/>
    <cellStyle name="Normal 225 7" xfId="15870"/>
    <cellStyle name="Normal 225 7 2" xfId="15871"/>
    <cellStyle name="Normal 225 8" xfId="15872"/>
    <cellStyle name="Normal 225 8 2" xfId="15873"/>
    <cellStyle name="Normal 225 9" xfId="15874"/>
    <cellStyle name="Normal 226" xfId="15875"/>
    <cellStyle name="Normal 226 10" xfId="15876"/>
    <cellStyle name="Normal 226 2" xfId="15877"/>
    <cellStyle name="Normal 226 2 2" xfId="15878"/>
    <cellStyle name="Normal 226 2 2 2" xfId="15879"/>
    <cellStyle name="Normal 226 2 2 2 2" xfId="15880"/>
    <cellStyle name="Normal 226 2 2 2 3" xfId="15881"/>
    <cellStyle name="Normal 226 2 2 2 4" xfId="15882"/>
    <cellStyle name="Normal 226 2 2 3" xfId="15883"/>
    <cellStyle name="Normal 226 2 2 3 2" xfId="15884"/>
    <cellStyle name="Normal 226 2 2 4" xfId="15885"/>
    <cellStyle name="Normal 226 2 3" xfId="15886"/>
    <cellStyle name="Normal 226 2 3 2" xfId="15887"/>
    <cellStyle name="Normal 226 2 3 3" xfId="15888"/>
    <cellStyle name="Normal 226 2 3 4" xfId="15889"/>
    <cellStyle name="Normal 226 2 4" xfId="15890"/>
    <cellStyle name="Normal 226 2 4 2" xfId="15891"/>
    <cellStyle name="Normal 226 2 4 3" xfId="15892"/>
    <cellStyle name="Normal 226 2 5" xfId="15893"/>
    <cellStyle name="Normal 226 2 5 2" xfId="15894"/>
    <cellStyle name="Normal 226 2 6" xfId="15895"/>
    <cellStyle name="Normal 226 2 6 2" xfId="15896"/>
    <cellStyle name="Normal 226 2 7" xfId="15897"/>
    <cellStyle name="Normal 226 2 7 2" xfId="15898"/>
    <cellStyle name="Normal 226 2 8" xfId="15899"/>
    <cellStyle name="Normal 226 2 9" xfId="15900"/>
    <cellStyle name="Normal 226 3" xfId="15901"/>
    <cellStyle name="Normal 226 3 2" xfId="15902"/>
    <cellStyle name="Normal 226 3 2 2" xfId="15903"/>
    <cellStyle name="Normal 226 3 2 3" xfId="15904"/>
    <cellStyle name="Normal 226 3 2 4" xfId="15905"/>
    <cellStyle name="Normal 226 3 3" xfId="15906"/>
    <cellStyle name="Normal 226 3 3 2" xfId="15907"/>
    <cellStyle name="Normal 226 3 4" xfId="15908"/>
    <cellStyle name="Normal 226 4" xfId="15909"/>
    <cellStyle name="Normal 226 4 2" xfId="15910"/>
    <cellStyle name="Normal 226 4 3" xfId="15911"/>
    <cellStyle name="Normal 226 4 4" xfId="15912"/>
    <cellStyle name="Normal 226 5" xfId="15913"/>
    <cellStyle name="Normal 226 5 2" xfId="15914"/>
    <cellStyle name="Normal 226 5 3" xfId="15915"/>
    <cellStyle name="Normal 226 6" xfId="15916"/>
    <cellStyle name="Normal 226 6 2" xfId="15917"/>
    <cellStyle name="Normal 226 7" xfId="15918"/>
    <cellStyle name="Normal 226 7 2" xfId="15919"/>
    <cellStyle name="Normal 226 8" xfId="15920"/>
    <cellStyle name="Normal 226 8 2" xfId="15921"/>
    <cellStyle name="Normal 226 9" xfId="15922"/>
    <cellStyle name="Normal 227" xfId="15923"/>
    <cellStyle name="Normal 227 10" xfId="15924"/>
    <cellStyle name="Normal 227 2" xfId="15925"/>
    <cellStyle name="Normal 227 2 2" xfId="15926"/>
    <cellStyle name="Normal 227 2 2 2" xfId="15927"/>
    <cellStyle name="Normal 227 2 2 2 2" xfId="15928"/>
    <cellStyle name="Normal 227 2 2 2 3" xfId="15929"/>
    <cellStyle name="Normal 227 2 2 2 4" xfId="15930"/>
    <cellStyle name="Normal 227 2 2 3" xfId="15931"/>
    <cellStyle name="Normal 227 2 2 3 2" xfId="15932"/>
    <cellStyle name="Normal 227 2 2 4" xfId="15933"/>
    <cellStyle name="Normal 227 2 3" xfId="15934"/>
    <cellStyle name="Normal 227 2 3 2" xfId="15935"/>
    <cellStyle name="Normal 227 2 3 3" xfId="15936"/>
    <cellStyle name="Normal 227 2 3 4" xfId="15937"/>
    <cellStyle name="Normal 227 2 4" xfId="15938"/>
    <cellStyle name="Normal 227 2 4 2" xfId="15939"/>
    <cellStyle name="Normal 227 2 4 3" xfId="15940"/>
    <cellStyle name="Normal 227 2 5" xfId="15941"/>
    <cellStyle name="Normal 227 2 5 2" xfId="15942"/>
    <cellStyle name="Normal 227 2 6" xfId="15943"/>
    <cellStyle name="Normal 227 2 6 2" xfId="15944"/>
    <cellStyle name="Normal 227 2 7" xfId="15945"/>
    <cellStyle name="Normal 227 2 7 2" xfId="15946"/>
    <cellStyle name="Normal 227 2 8" xfId="15947"/>
    <cellStyle name="Normal 227 2 9" xfId="15948"/>
    <cellStyle name="Normal 227 3" xfId="15949"/>
    <cellStyle name="Normal 227 3 2" xfId="15950"/>
    <cellStyle name="Normal 227 3 2 2" xfId="15951"/>
    <cellStyle name="Normal 227 3 2 3" xfId="15952"/>
    <cellStyle name="Normal 227 3 2 4" xfId="15953"/>
    <cellStyle name="Normal 227 3 3" xfId="15954"/>
    <cellStyle name="Normal 227 3 3 2" xfId="15955"/>
    <cellStyle name="Normal 227 3 4" xfId="15956"/>
    <cellStyle name="Normal 227 4" xfId="15957"/>
    <cellStyle name="Normal 227 4 2" xfId="15958"/>
    <cellStyle name="Normal 227 4 3" xfId="15959"/>
    <cellStyle name="Normal 227 4 4" xfId="15960"/>
    <cellStyle name="Normal 227 5" xfId="15961"/>
    <cellStyle name="Normal 227 5 2" xfId="15962"/>
    <cellStyle name="Normal 227 5 3" xfId="15963"/>
    <cellStyle name="Normal 227 6" xfId="15964"/>
    <cellStyle name="Normal 227 6 2" xfId="15965"/>
    <cellStyle name="Normal 227 7" xfId="15966"/>
    <cellStyle name="Normal 227 7 2" xfId="15967"/>
    <cellStyle name="Normal 227 8" xfId="15968"/>
    <cellStyle name="Normal 227 8 2" xfId="15969"/>
    <cellStyle name="Normal 227 9" xfId="15970"/>
    <cellStyle name="Normal 228" xfId="15971"/>
    <cellStyle name="Normal 228 10" xfId="15972"/>
    <cellStyle name="Normal 228 2" xfId="15973"/>
    <cellStyle name="Normal 228 2 2" xfId="15974"/>
    <cellStyle name="Normal 228 2 2 2" xfId="15975"/>
    <cellStyle name="Normal 228 2 2 2 2" xfId="15976"/>
    <cellStyle name="Normal 228 2 2 2 3" xfId="15977"/>
    <cellStyle name="Normal 228 2 2 2 4" xfId="15978"/>
    <cellStyle name="Normal 228 2 2 3" xfId="15979"/>
    <cellStyle name="Normal 228 2 2 3 2" xfId="15980"/>
    <cellStyle name="Normal 228 2 2 4" xfId="15981"/>
    <cellStyle name="Normal 228 2 3" xfId="15982"/>
    <cellStyle name="Normal 228 2 3 2" xfId="15983"/>
    <cellStyle name="Normal 228 2 3 3" xfId="15984"/>
    <cellStyle name="Normal 228 2 3 4" xfId="15985"/>
    <cellStyle name="Normal 228 2 4" xfId="15986"/>
    <cellStyle name="Normal 228 2 4 2" xfId="15987"/>
    <cellStyle name="Normal 228 2 4 3" xfId="15988"/>
    <cellStyle name="Normal 228 2 5" xfId="15989"/>
    <cellStyle name="Normal 228 2 5 2" xfId="15990"/>
    <cellStyle name="Normal 228 2 6" xfId="15991"/>
    <cellStyle name="Normal 228 2 6 2" xfId="15992"/>
    <cellStyle name="Normal 228 2 7" xfId="15993"/>
    <cellStyle name="Normal 228 2 7 2" xfId="15994"/>
    <cellStyle name="Normal 228 2 8" xfId="15995"/>
    <cellStyle name="Normal 228 2 9" xfId="15996"/>
    <cellStyle name="Normal 228 3" xfId="15997"/>
    <cellStyle name="Normal 228 3 2" xfId="15998"/>
    <cellStyle name="Normal 228 3 2 2" xfId="15999"/>
    <cellStyle name="Normal 228 3 2 3" xfId="16000"/>
    <cellStyle name="Normal 228 3 2 4" xfId="16001"/>
    <cellStyle name="Normal 228 3 3" xfId="16002"/>
    <cellStyle name="Normal 228 3 3 2" xfId="16003"/>
    <cellStyle name="Normal 228 3 4" xfId="16004"/>
    <cellStyle name="Normal 228 4" xfId="16005"/>
    <cellStyle name="Normal 228 4 2" xfId="16006"/>
    <cellStyle name="Normal 228 4 3" xfId="16007"/>
    <cellStyle name="Normal 228 4 4" xfId="16008"/>
    <cellStyle name="Normal 228 5" xfId="16009"/>
    <cellStyle name="Normal 228 5 2" xfId="16010"/>
    <cellStyle name="Normal 228 5 3" xfId="16011"/>
    <cellStyle name="Normal 228 6" xfId="16012"/>
    <cellStyle name="Normal 228 6 2" xfId="16013"/>
    <cellStyle name="Normal 228 7" xfId="16014"/>
    <cellStyle name="Normal 228 7 2" xfId="16015"/>
    <cellStyle name="Normal 228 8" xfId="16016"/>
    <cellStyle name="Normal 228 8 2" xfId="16017"/>
    <cellStyle name="Normal 228 9" xfId="16018"/>
    <cellStyle name="Normal 229" xfId="16019"/>
    <cellStyle name="Normal 229 10" xfId="16020"/>
    <cellStyle name="Normal 229 2" xfId="16021"/>
    <cellStyle name="Normal 229 2 2" xfId="16022"/>
    <cellStyle name="Normal 229 2 2 2" xfId="16023"/>
    <cellStyle name="Normal 229 2 2 2 2" xfId="16024"/>
    <cellStyle name="Normal 229 2 2 2 3" xfId="16025"/>
    <cellStyle name="Normal 229 2 2 2 4" xfId="16026"/>
    <cellStyle name="Normal 229 2 2 3" xfId="16027"/>
    <cellStyle name="Normal 229 2 2 3 2" xfId="16028"/>
    <cellStyle name="Normal 229 2 2 4" xfId="16029"/>
    <cellStyle name="Normal 229 2 3" xfId="16030"/>
    <cellStyle name="Normal 229 2 3 2" xfId="16031"/>
    <cellStyle name="Normal 229 2 3 3" xfId="16032"/>
    <cellStyle name="Normal 229 2 3 4" xfId="16033"/>
    <cellStyle name="Normal 229 2 4" xfId="16034"/>
    <cellStyle name="Normal 229 2 4 2" xfId="16035"/>
    <cellStyle name="Normal 229 2 4 3" xfId="16036"/>
    <cellStyle name="Normal 229 2 5" xfId="16037"/>
    <cellStyle name="Normal 229 2 5 2" xfId="16038"/>
    <cellStyle name="Normal 229 2 6" xfId="16039"/>
    <cellStyle name="Normal 229 2 6 2" xfId="16040"/>
    <cellStyle name="Normal 229 2 7" xfId="16041"/>
    <cellStyle name="Normal 229 2 7 2" xfId="16042"/>
    <cellStyle name="Normal 229 2 8" xfId="16043"/>
    <cellStyle name="Normal 229 2 9" xfId="16044"/>
    <cellStyle name="Normal 229 3" xfId="16045"/>
    <cellStyle name="Normal 229 3 2" xfId="16046"/>
    <cellStyle name="Normal 229 3 2 2" xfId="16047"/>
    <cellStyle name="Normal 229 3 2 3" xfId="16048"/>
    <cellStyle name="Normal 229 3 2 4" xfId="16049"/>
    <cellStyle name="Normal 229 3 3" xfId="16050"/>
    <cellStyle name="Normal 229 3 3 2" xfId="16051"/>
    <cellStyle name="Normal 229 3 4" xfId="16052"/>
    <cellStyle name="Normal 229 4" xfId="16053"/>
    <cellStyle name="Normal 229 4 2" xfId="16054"/>
    <cellStyle name="Normal 229 4 3" xfId="16055"/>
    <cellStyle name="Normal 229 4 4" xfId="16056"/>
    <cellStyle name="Normal 229 5" xfId="16057"/>
    <cellStyle name="Normal 229 5 2" xfId="16058"/>
    <cellStyle name="Normal 229 5 3" xfId="16059"/>
    <cellStyle name="Normal 229 6" xfId="16060"/>
    <cellStyle name="Normal 229 6 2" xfId="16061"/>
    <cellStyle name="Normal 229 7" xfId="16062"/>
    <cellStyle name="Normal 229 7 2" xfId="16063"/>
    <cellStyle name="Normal 229 8" xfId="16064"/>
    <cellStyle name="Normal 229 8 2" xfId="16065"/>
    <cellStyle name="Normal 229 9" xfId="16066"/>
    <cellStyle name="Normal 23" xfId="16067"/>
    <cellStyle name="Normal 23 2" xfId="16068"/>
    <cellStyle name="Normal 23 2 2" xfId="16069"/>
    <cellStyle name="Normal 23 2 2 2" xfId="16070"/>
    <cellStyle name="Normal 23 2 2 2 2" xfId="16071"/>
    <cellStyle name="Normal 23 2 2 2 3" xfId="16072"/>
    <cellStyle name="Normal 23 2 2 2 4" xfId="16073"/>
    <cellStyle name="Normal 23 2 2 3" xfId="16074"/>
    <cellStyle name="Normal 23 2 2 3 2" xfId="16075"/>
    <cellStyle name="Normal 23 2 2 4" xfId="16076"/>
    <cellStyle name="Normal 23 2 3" xfId="16077"/>
    <cellStyle name="Normal 23 2 3 2" xfId="16078"/>
    <cellStyle name="Normal 23 2 3 3" xfId="16079"/>
    <cellStyle name="Normal 23 2 3 4" xfId="16080"/>
    <cellStyle name="Normal 23 2 4" xfId="16081"/>
    <cellStyle name="Normal 23 2 4 2" xfId="16082"/>
    <cellStyle name="Normal 23 2 4 3" xfId="16083"/>
    <cellStyle name="Normal 23 2 5" xfId="16084"/>
    <cellStyle name="Normal 23 2 5 2" xfId="16085"/>
    <cellStyle name="Normal 23 2 6" xfId="16086"/>
    <cellStyle name="Normal 23 2 6 2" xfId="16087"/>
    <cellStyle name="Normal 23 2 7" xfId="16088"/>
    <cellStyle name="Normal 23 2 7 2" xfId="16089"/>
    <cellStyle name="Normal 23 2 8" xfId="16090"/>
    <cellStyle name="Normal 23 2 9" xfId="16091"/>
    <cellStyle name="Normal 23 3" xfId="16092"/>
    <cellStyle name="Normal 23 4" xfId="16093"/>
    <cellStyle name="Normal 23 5" xfId="16094"/>
    <cellStyle name="Normal 230" xfId="16095"/>
    <cellStyle name="Normal 230 10" xfId="16096"/>
    <cellStyle name="Normal 230 2" xfId="16097"/>
    <cellStyle name="Normal 230 2 2" xfId="16098"/>
    <cellStyle name="Normal 230 2 2 2" xfId="16099"/>
    <cellStyle name="Normal 230 2 2 2 2" xfId="16100"/>
    <cellStyle name="Normal 230 2 2 2 3" xfId="16101"/>
    <cellStyle name="Normal 230 2 2 2 4" xfId="16102"/>
    <cellStyle name="Normal 230 2 2 3" xfId="16103"/>
    <cellStyle name="Normal 230 2 2 3 2" xfId="16104"/>
    <cellStyle name="Normal 230 2 2 4" xfId="16105"/>
    <cellStyle name="Normal 230 2 3" xfId="16106"/>
    <cellStyle name="Normal 230 2 3 2" xfId="16107"/>
    <cellStyle name="Normal 230 2 3 3" xfId="16108"/>
    <cellStyle name="Normal 230 2 3 4" xfId="16109"/>
    <cellStyle name="Normal 230 2 4" xfId="16110"/>
    <cellStyle name="Normal 230 2 4 2" xfId="16111"/>
    <cellStyle name="Normal 230 2 4 3" xfId="16112"/>
    <cellStyle name="Normal 230 2 5" xfId="16113"/>
    <cellStyle name="Normal 230 2 5 2" xfId="16114"/>
    <cellStyle name="Normal 230 2 6" xfId="16115"/>
    <cellStyle name="Normal 230 2 6 2" xfId="16116"/>
    <cellStyle name="Normal 230 2 7" xfId="16117"/>
    <cellStyle name="Normal 230 2 7 2" xfId="16118"/>
    <cellStyle name="Normal 230 2 8" xfId="16119"/>
    <cellStyle name="Normal 230 2 9" xfId="16120"/>
    <cellStyle name="Normal 230 3" xfId="16121"/>
    <cellStyle name="Normal 230 3 2" xfId="16122"/>
    <cellStyle name="Normal 230 3 2 2" xfId="16123"/>
    <cellStyle name="Normal 230 3 2 3" xfId="16124"/>
    <cellStyle name="Normal 230 3 2 4" xfId="16125"/>
    <cellStyle name="Normal 230 3 3" xfId="16126"/>
    <cellStyle name="Normal 230 3 3 2" xfId="16127"/>
    <cellStyle name="Normal 230 3 4" xfId="16128"/>
    <cellStyle name="Normal 230 4" xfId="16129"/>
    <cellStyle name="Normal 230 4 2" xfId="16130"/>
    <cellStyle name="Normal 230 4 3" xfId="16131"/>
    <cellStyle name="Normal 230 4 4" xfId="16132"/>
    <cellStyle name="Normal 230 5" xfId="16133"/>
    <cellStyle name="Normal 230 5 2" xfId="16134"/>
    <cellStyle name="Normal 230 5 3" xfId="16135"/>
    <cellStyle name="Normal 230 6" xfId="16136"/>
    <cellStyle name="Normal 230 6 2" xfId="16137"/>
    <cellStyle name="Normal 230 7" xfId="16138"/>
    <cellStyle name="Normal 230 7 2" xfId="16139"/>
    <cellStyle name="Normal 230 8" xfId="16140"/>
    <cellStyle name="Normal 230 8 2" xfId="16141"/>
    <cellStyle name="Normal 230 9" xfId="16142"/>
    <cellStyle name="Normal 231" xfId="16143"/>
    <cellStyle name="Normal 231 2" xfId="16144"/>
    <cellStyle name="Normal 231 2 2" xfId="16145"/>
    <cellStyle name="Normal 231 2 2 2" xfId="16146"/>
    <cellStyle name="Normal 231 2 2 3" xfId="16147"/>
    <cellStyle name="Normal 231 2 2 4" xfId="16148"/>
    <cellStyle name="Normal 231 2 3" xfId="16149"/>
    <cellStyle name="Normal 231 2 3 2" xfId="16150"/>
    <cellStyle name="Normal 231 2 4" xfId="16151"/>
    <cellStyle name="Normal 231 3" xfId="16152"/>
    <cellStyle name="Normal 231 3 2" xfId="16153"/>
    <cellStyle name="Normal 231 3 3" xfId="16154"/>
    <cellStyle name="Normal 231 3 4" xfId="16155"/>
    <cellStyle name="Normal 231 4" xfId="16156"/>
    <cellStyle name="Normal 231 4 2" xfId="16157"/>
    <cellStyle name="Normal 231 4 3" xfId="16158"/>
    <cellStyle name="Normal 231 5" xfId="16159"/>
    <cellStyle name="Normal 231 5 2" xfId="16160"/>
    <cellStyle name="Normal 231 6" xfId="16161"/>
    <cellStyle name="Normal 231 6 2" xfId="16162"/>
    <cellStyle name="Normal 231 7" xfId="16163"/>
    <cellStyle name="Normal 231 7 2" xfId="16164"/>
    <cellStyle name="Normal 231 8" xfId="16165"/>
    <cellStyle name="Normal 231 9" xfId="16166"/>
    <cellStyle name="Normal 232" xfId="16167"/>
    <cellStyle name="Normal 232 2" xfId="16168"/>
    <cellStyle name="Normal 232 2 2" xfId="16169"/>
    <cellStyle name="Normal 232 2 2 2" xfId="16170"/>
    <cellStyle name="Normal 232 2 2 3" xfId="16171"/>
    <cellStyle name="Normal 232 2 2 4" xfId="16172"/>
    <cellStyle name="Normal 232 2 3" xfId="16173"/>
    <cellStyle name="Normal 232 2 3 2" xfId="16174"/>
    <cellStyle name="Normal 232 2 4" xfId="16175"/>
    <cellStyle name="Normal 232 3" xfId="16176"/>
    <cellStyle name="Normal 232 3 2" xfId="16177"/>
    <cellStyle name="Normal 232 3 3" xfId="16178"/>
    <cellStyle name="Normal 232 3 4" xfId="16179"/>
    <cellStyle name="Normal 232 4" xfId="16180"/>
    <cellStyle name="Normal 232 4 2" xfId="16181"/>
    <cellStyle name="Normal 232 4 3" xfId="16182"/>
    <cellStyle name="Normal 232 5" xfId="16183"/>
    <cellStyle name="Normal 232 5 2" xfId="16184"/>
    <cellStyle name="Normal 232 6" xfId="16185"/>
    <cellStyle name="Normal 232 6 2" xfId="16186"/>
    <cellStyle name="Normal 232 7" xfId="16187"/>
    <cellStyle name="Normal 232 7 2" xfId="16188"/>
    <cellStyle name="Normal 232 8" xfId="16189"/>
    <cellStyle name="Normal 232 9" xfId="16190"/>
    <cellStyle name="Normal 233" xfId="16191"/>
    <cellStyle name="Normal 233 2" xfId="16192"/>
    <cellStyle name="Normal 233 2 2" xfId="16193"/>
    <cellStyle name="Normal 233 2 2 2" xfId="16194"/>
    <cellStyle name="Normal 233 2 2 3" xfId="16195"/>
    <cellStyle name="Normal 233 2 2 4" xfId="16196"/>
    <cellStyle name="Normal 233 2 3" xfId="16197"/>
    <cellStyle name="Normal 233 2 3 2" xfId="16198"/>
    <cellStyle name="Normal 233 2 4" xfId="16199"/>
    <cellStyle name="Normal 233 3" xfId="16200"/>
    <cellStyle name="Normal 233 3 2" xfId="16201"/>
    <cellStyle name="Normal 233 3 3" xfId="16202"/>
    <cellStyle name="Normal 233 3 4" xfId="16203"/>
    <cellStyle name="Normal 233 4" xfId="16204"/>
    <cellStyle name="Normal 233 4 2" xfId="16205"/>
    <cellStyle name="Normal 233 4 3" xfId="16206"/>
    <cellStyle name="Normal 233 5" xfId="16207"/>
    <cellStyle name="Normal 233 5 2" xfId="16208"/>
    <cellStyle name="Normal 233 6" xfId="16209"/>
    <cellStyle name="Normal 233 6 2" xfId="16210"/>
    <cellStyle name="Normal 233 7" xfId="16211"/>
    <cellStyle name="Normal 233 7 2" xfId="16212"/>
    <cellStyle name="Normal 233 8" xfId="16213"/>
    <cellStyle name="Normal 233 9" xfId="16214"/>
    <cellStyle name="Normal 234" xfId="16215"/>
    <cellStyle name="Normal 234 2" xfId="16216"/>
    <cellStyle name="Normal 234 2 2" xfId="16217"/>
    <cellStyle name="Normal 234 2 2 2" xfId="16218"/>
    <cellStyle name="Normal 234 2 2 3" xfId="16219"/>
    <cellStyle name="Normal 234 2 2 4" xfId="16220"/>
    <cellStyle name="Normal 234 2 3" xfId="16221"/>
    <cellStyle name="Normal 234 2 3 2" xfId="16222"/>
    <cellStyle name="Normal 234 2 4" xfId="16223"/>
    <cellStyle name="Normal 234 3" xfId="16224"/>
    <cellStyle name="Normal 234 3 2" xfId="16225"/>
    <cellStyle name="Normal 234 3 3" xfId="16226"/>
    <cellStyle name="Normal 234 3 4" xfId="16227"/>
    <cellStyle name="Normal 234 4" xfId="16228"/>
    <cellStyle name="Normal 234 4 2" xfId="16229"/>
    <cellStyle name="Normal 234 4 3" xfId="16230"/>
    <cellStyle name="Normal 234 5" xfId="16231"/>
    <cellStyle name="Normal 234 5 2" xfId="16232"/>
    <cellStyle name="Normal 234 6" xfId="16233"/>
    <cellStyle name="Normal 234 6 2" xfId="16234"/>
    <cellStyle name="Normal 234 7" xfId="16235"/>
    <cellStyle name="Normal 234 7 2" xfId="16236"/>
    <cellStyle name="Normal 234 8" xfId="16237"/>
    <cellStyle name="Normal 234 9" xfId="16238"/>
    <cellStyle name="Normal 235" xfId="16239"/>
    <cellStyle name="Normal 235 2" xfId="16240"/>
    <cellStyle name="Normal 235 2 2" xfId="16241"/>
    <cellStyle name="Normal 235 2 2 2" xfId="16242"/>
    <cellStyle name="Normal 235 2 2 3" xfId="16243"/>
    <cellStyle name="Normal 235 2 2 4" xfId="16244"/>
    <cellStyle name="Normal 235 2 3" xfId="16245"/>
    <cellStyle name="Normal 235 2 3 2" xfId="16246"/>
    <cellStyle name="Normal 235 2 4" xfId="16247"/>
    <cellStyle name="Normal 235 3" xfId="16248"/>
    <cellStyle name="Normal 235 3 2" xfId="16249"/>
    <cellStyle name="Normal 235 3 3" xfId="16250"/>
    <cellStyle name="Normal 235 3 4" xfId="16251"/>
    <cellStyle name="Normal 235 4" xfId="16252"/>
    <cellStyle name="Normal 235 4 2" xfId="16253"/>
    <cellStyle name="Normal 235 4 3" xfId="16254"/>
    <cellStyle name="Normal 235 5" xfId="16255"/>
    <cellStyle name="Normal 235 5 2" xfId="16256"/>
    <cellStyle name="Normal 235 6" xfId="16257"/>
    <cellStyle name="Normal 235 6 2" xfId="16258"/>
    <cellStyle name="Normal 235 7" xfId="16259"/>
    <cellStyle name="Normal 235 7 2" xfId="16260"/>
    <cellStyle name="Normal 235 8" xfId="16261"/>
    <cellStyle name="Normal 235 9" xfId="16262"/>
    <cellStyle name="Normal 236" xfId="16263"/>
    <cellStyle name="Normal 236 2" xfId="16264"/>
    <cellStyle name="Normal 236 2 2" xfId="16265"/>
    <cellStyle name="Normal 236 2 2 2" xfId="16266"/>
    <cellStyle name="Normal 236 2 2 3" xfId="16267"/>
    <cellStyle name="Normal 236 2 2 4" xfId="16268"/>
    <cellStyle name="Normal 236 2 3" xfId="16269"/>
    <cellStyle name="Normal 236 2 3 2" xfId="16270"/>
    <cellStyle name="Normal 236 2 4" xfId="16271"/>
    <cellStyle name="Normal 236 3" xfId="16272"/>
    <cellStyle name="Normal 236 3 2" xfId="16273"/>
    <cellStyle name="Normal 236 3 3" xfId="16274"/>
    <cellStyle name="Normal 236 3 4" xfId="16275"/>
    <cellStyle name="Normal 236 4" xfId="16276"/>
    <cellStyle name="Normal 236 4 2" xfId="16277"/>
    <cellStyle name="Normal 236 4 3" xfId="16278"/>
    <cellStyle name="Normal 236 5" xfId="16279"/>
    <cellStyle name="Normal 236 5 2" xfId="16280"/>
    <cellStyle name="Normal 236 6" xfId="16281"/>
    <cellStyle name="Normal 236 6 2" xfId="16282"/>
    <cellStyle name="Normal 236 7" xfId="16283"/>
    <cellStyle name="Normal 236 7 2" xfId="16284"/>
    <cellStyle name="Normal 236 8" xfId="16285"/>
    <cellStyle name="Normal 236 9" xfId="16286"/>
    <cellStyle name="Normal 237" xfId="16287"/>
    <cellStyle name="Normal 237 2" xfId="16288"/>
    <cellStyle name="Normal 237 2 2" xfId="16289"/>
    <cellStyle name="Normal 237 2 2 2" xfId="16290"/>
    <cellStyle name="Normal 237 2 2 3" xfId="16291"/>
    <cellStyle name="Normal 237 2 2 4" xfId="16292"/>
    <cellStyle name="Normal 237 2 3" xfId="16293"/>
    <cellStyle name="Normal 237 2 3 2" xfId="16294"/>
    <cellStyle name="Normal 237 2 4" xfId="16295"/>
    <cellStyle name="Normal 237 3" xfId="16296"/>
    <cellStyle name="Normal 237 3 2" xfId="16297"/>
    <cellStyle name="Normal 237 3 3" xfId="16298"/>
    <cellStyle name="Normal 237 3 4" xfId="16299"/>
    <cellStyle name="Normal 237 4" xfId="16300"/>
    <cellStyle name="Normal 237 4 2" xfId="16301"/>
    <cellStyle name="Normal 237 4 3" xfId="16302"/>
    <cellStyle name="Normal 237 5" xfId="16303"/>
    <cellStyle name="Normal 237 5 2" xfId="16304"/>
    <cellStyle name="Normal 237 6" xfId="16305"/>
    <cellStyle name="Normal 237 6 2" xfId="16306"/>
    <cellStyle name="Normal 237 7" xfId="16307"/>
    <cellStyle name="Normal 237 7 2" xfId="16308"/>
    <cellStyle name="Normal 237 8" xfId="16309"/>
    <cellStyle name="Normal 237 9" xfId="16310"/>
    <cellStyle name="Normal 238" xfId="16311"/>
    <cellStyle name="Normal 238 2" xfId="16312"/>
    <cellStyle name="Normal 238 2 2" xfId="16313"/>
    <cellStyle name="Normal 238 2 2 2" xfId="16314"/>
    <cellStyle name="Normal 238 2 2 3" xfId="16315"/>
    <cellStyle name="Normal 238 2 2 4" xfId="16316"/>
    <cellStyle name="Normal 238 2 3" xfId="16317"/>
    <cellStyle name="Normal 238 2 3 2" xfId="16318"/>
    <cellStyle name="Normal 238 2 4" xfId="16319"/>
    <cellStyle name="Normal 238 3" xfId="16320"/>
    <cellStyle name="Normal 238 3 2" xfId="16321"/>
    <cellStyle name="Normal 238 3 3" xfId="16322"/>
    <cellStyle name="Normal 238 3 4" xfId="16323"/>
    <cellStyle name="Normal 238 4" xfId="16324"/>
    <cellStyle name="Normal 238 4 2" xfId="16325"/>
    <cellStyle name="Normal 238 4 3" xfId="16326"/>
    <cellStyle name="Normal 238 5" xfId="16327"/>
    <cellStyle name="Normal 238 5 2" xfId="16328"/>
    <cellStyle name="Normal 238 6" xfId="16329"/>
    <cellStyle name="Normal 238 6 2" xfId="16330"/>
    <cellStyle name="Normal 238 7" xfId="16331"/>
    <cellStyle name="Normal 238 7 2" xfId="16332"/>
    <cellStyle name="Normal 238 8" xfId="16333"/>
    <cellStyle name="Normal 238 9" xfId="16334"/>
    <cellStyle name="Normal 239" xfId="16335"/>
    <cellStyle name="Normal 239 2" xfId="16336"/>
    <cellStyle name="Normal 239 2 2" xfId="16337"/>
    <cellStyle name="Normal 239 2 2 2" xfId="16338"/>
    <cellStyle name="Normal 239 2 2 3" xfId="16339"/>
    <cellStyle name="Normal 239 2 2 4" xfId="16340"/>
    <cellStyle name="Normal 239 2 3" xfId="16341"/>
    <cellStyle name="Normal 239 2 3 2" xfId="16342"/>
    <cellStyle name="Normal 239 2 4" xfId="16343"/>
    <cellStyle name="Normal 239 3" xfId="16344"/>
    <cellStyle name="Normal 239 3 2" xfId="16345"/>
    <cellStyle name="Normal 239 3 3" xfId="16346"/>
    <cellStyle name="Normal 239 3 4" xfId="16347"/>
    <cellStyle name="Normal 239 4" xfId="16348"/>
    <cellStyle name="Normal 239 4 2" xfId="16349"/>
    <cellStyle name="Normal 239 4 3" xfId="16350"/>
    <cellStyle name="Normal 239 5" xfId="16351"/>
    <cellStyle name="Normal 239 5 2" xfId="16352"/>
    <cellStyle name="Normal 239 6" xfId="16353"/>
    <cellStyle name="Normal 239 6 2" xfId="16354"/>
    <cellStyle name="Normal 239 7" xfId="16355"/>
    <cellStyle name="Normal 239 7 2" xfId="16356"/>
    <cellStyle name="Normal 239 8" xfId="16357"/>
    <cellStyle name="Normal 239 9" xfId="16358"/>
    <cellStyle name="Normal 24" xfId="16359"/>
    <cellStyle name="Normal 24 2" xfId="16360"/>
    <cellStyle name="Normal 24 2 2" xfId="16361"/>
    <cellStyle name="Normal 24 2 2 2" xfId="16362"/>
    <cellStyle name="Normal 24 2 2 2 2" xfId="16363"/>
    <cellStyle name="Normal 24 2 2 2 3" xfId="16364"/>
    <cellStyle name="Normal 24 2 2 2 4" xfId="16365"/>
    <cellStyle name="Normal 24 2 2 3" xfId="16366"/>
    <cellStyle name="Normal 24 2 2 3 2" xfId="16367"/>
    <cellStyle name="Normal 24 2 2 4" xfId="16368"/>
    <cellStyle name="Normal 24 2 3" xfId="16369"/>
    <cellStyle name="Normal 24 2 3 2" xfId="16370"/>
    <cellStyle name="Normal 24 2 3 3" xfId="16371"/>
    <cellStyle name="Normal 24 2 3 4" xfId="16372"/>
    <cellStyle name="Normal 24 2 4" xfId="16373"/>
    <cellStyle name="Normal 24 2 4 2" xfId="16374"/>
    <cellStyle name="Normal 24 2 4 3" xfId="16375"/>
    <cellStyle name="Normal 24 2 5" xfId="16376"/>
    <cellStyle name="Normal 24 2 5 2" xfId="16377"/>
    <cellStyle name="Normal 24 2 6" xfId="16378"/>
    <cellStyle name="Normal 24 2 6 2" xfId="16379"/>
    <cellStyle name="Normal 24 2 7" xfId="16380"/>
    <cellStyle name="Normal 24 2 7 2" xfId="16381"/>
    <cellStyle name="Normal 24 2 8" xfId="16382"/>
    <cellStyle name="Normal 24 2 9" xfId="16383"/>
    <cellStyle name="Normal 24 3" xfId="16384"/>
    <cellStyle name="Normal 24 3 2" xfId="16385"/>
    <cellStyle name="Normal 24 3 2 2" xfId="16386"/>
    <cellStyle name="Normal 24 3 2 3" xfId="16387"/>
    <cellStyle name="Normal 24 3 2 4" xfId="16388"/>
    <cellStyle name="Normal 24 3 3" xfId="16389"/>
    <cellStyle name="Normal 24 3 3 2" xfId="16390"/>
    <cellStyle name="Normal 24 3 3 3" xfId="16391"/>
    <cellStyle name="Normal 24 3 4" xfId="16392"/>
    <cellStyle name="Normal 24 3 4 2" xfId="16393"/>
    <cellStyle name="Normal 24 3 5" xfId="16394"/>
    <cellStyle name="Normal 24 3 5 2" xfId="16395"/>
    <cellStyle name="Normal 24 3 6" xfId="16396"/>
    <cellStyle name="Normal 24 3 6 2" xfId="16397"/>
    <cellStyle name="Normal 24 3 7" xfId="16398"/>
    <cellStyle name="Normal 24 3 7 2" xfId="16399"/>
    <cellStyle name="Normal 24 3 8" xfId="16400"/>
    <cellStyle name="Normal 24 3 9" xfId="16401"/>
    <cellStyle name="Normal 24 4" xfId="16402"/>
    <cellStyle name="Normal 24 5" xfId="16403"/>
    <cellStyle name="Normal 24 6" xfId="16404"/>
    <cellStyle name="Normal 24 6 2" xfId="16405"/>
    <cellStyle name="Normal 24 6 2 2" xfId="16406"/>
    <cellStyle name="Normal 24 6 2 3" xfId="16407"/>
    <cellStyle name="Normal 24 6 3" xfId="16408"/>
    <cellStyle name="Normal 24 6 3 2" xfId="16409"/>
    <cellStyle name="Normal 24 6 4" xfId="16410"/>
    <cellStyle name="Normal 24 7" xfId="16411"/>
    <cellStyle name="Normal 240" xfId="16412"/>
    <cellStyle name="Normal 240 2" xfId="16413"/>
    <cellStyle name="Normal 240 2 2" xfId="16414"/>
    <cellStyle name="Normal 240 2 2 2" xfId="16415"/>
    <cellStyle name="Normal 240 2 2 3" xfId="16416"/>
    <cellStyle name="Normal 240 2 2 4" xfId="16417"/>
    <cellStyle name="Normal 240 2 3" xfId="16418"/>
    <cellStyle name="Normal 240 2 3 2" xfId="16419"/>
    <cellStyle name="Normal 240 2 4" xfId="16420"/>
    <cellStyle name="Normal 240 3" xfId="16421"/>
    <cellStyle name="Normal 240 3 2" xfId="16422"/>
    <cellStyle name="Normal 240 3 3" xfId="16423"/>
    <cellStyle name="Normal 240 3 4" xfId="16424"/>
    <cellStyle name="Normal 240 4" xfId="16425"/>
    <cellStyle name="Normal 240 4 2" xfId="16426"/>
    <cellStyle name="Normal 240 4 3" xfId="16427"/>
    <cellStyle name="Normal 240 5" xfId="16428"/>
    <cellStyle name="Normal 240 5 2" xfId="16429"/>
    <cellStyle name="Normal 240 6" xfId="16430"/>
    <cellStyle name="Normal 240 6 2" xfId="16431"/>
    <cellStyle name="Normal 240 7" xfId="16432"/>
    <cellStyle name="Normal 240 7 2" xfId="16433"/>
    <cellStyle name="Normal 240 8" xfId="16434"/>
    <cellStyle name="Normal 240 9" xfId="16435"/>
    <cellStyle name="Normal 241" xfId="16436"/>
    <cellStyle name="Normal 241 2" xfId="16437"/>
    <cellStyle name="Normal 241 2 2" xfId="16438"/>
    <cellStyle name="Normal 241 2 2 2" xfId="16439"/>
    <cellStyle name="Normal 241 2 2 3" xfId="16440"/>
    <cellStyle name="Normal 241 2 2 4" xfId="16441"/>
    <cellStyle name="Normal 241 2 3" xfId="16442"/>
    <cellStyle name="Normal 241 2 3 2" xfId="16443"/>
    <cellStyle name="Normal 241 2 4" xfId="16444"/>
    <cellStyle name="Normal 241 3" xfId="16445"/>
    <cellStyle name="Normal 241 3 2" xfId="16446"/>
    <cellStyle name="Normal 241 3 3" xfId="16447"/>
    <cellStyle name="Normal 241 3 4" xfId="16448"/>
    <cellStyle name="Normal 241 4" xfId="16449"/>
    <cellStyle name="Normal 241 4 2" xfId="16450"/>
    <cellStyle name="Normal 241 4 3" xfId="16451"/>
    <cellStyle name="Normal 241 5" xfId="16452"/>
    <cellStyle name="Normal 241 5 2" xfId="16453"/>
    <cellStyle name="Normal 241 6" xfId="16454"/>
    <cellStyle name="Normal 241 6 2" xfId="16455"/>
    <cellStyle name="Normal 241 7" xfId="16456"/>
    <cellStyle name="Normal 241 7 2" xfId="16457"/>
    <cellStyle name="Normal 241 8" xfId="16458"/>
    <cellStyle name="Normal 241 9" xfId="16459"/>
    <cellStyle name="Normal 242" xfId="16460"/>
    <cellStyle name="Normal 242 2" xfId="16461"/>
    <cellStyle name="Normal 242 2 2" xfId="16462"/>
    <cellStyle name="Normal 242 2 2 2" xfId="16463"/>
    <cellStyle name="Normal 242 2 2 3" xfId="16464"/>
    <cellStyle name="Normal 242 2 2 4" xfId="16465"/>
    <cellStyle name="Normal 242 2 3" xfId="16466"/>
    <cellStyle name="Normal 242 2 3 2" xfId="16467"/>
    <cellStyle name="Normal 242 2 4" xfId="16468"/>
    <cellStyle name="Normal 242 3" xfId="16469"/>
    <cellStyle name="Normal 242 3 2" xfId="16470"/>
    <cellStyle name="Normal 242 3 3" xfId="16471"/>
    <cellStyle name="Normal 242 3 4" xfId="16472"/>
    <cellStyle name="Normal 242 4" xfId="16473"/>
    <cellStyle name="Normal 242 4 2" xfId="16474"/>
    <cellStyle name="Normal 242 4 3" xfId="16475"/>
    <cellStyle name="Normal 242 5" xfId="16476"/>
    <cellStyle name="Normal 242 5 2" xfId="16477"/>
    <cellStyle name="Normal 242 6" xfId="16478"/>
    <cellStyle name="Normal 242 6 2" xfId="16479"/>
    <cellStyle name="Normal 242 7" xfId="16480"/>
    <cellStyle name="Normal 242 7 2" xfId="16481"/>
    <cellStyle name="Normal 242 8" xfId="16482"/>
    <cellStyle name="Normal 242 9" xfId="16483"/>
    <cellStyle name="Normal 243" xfId="16484"/>
    <cellStyle name="Normal 243 2" xfId="16485"/>
    <cellStyle name="Normal 243 2 2" xfId="16486"/>
    <cellStyle name="Normal 243 2 2 2" xfId="16487"/>
    <cellStyle name="Normal 243 2 2 3" xfId="16488"/>
    <cellStyle name="Normal 243 2 2 4" xfId="16489"/>
    <cellStyle name="Normal 243 2 3" xfId="16490"/>
    <cellStyle name="Normal 243 2 3 2" xfId="16491"/>
    <cellStyle name="Normal 243 2 4" xfId="16492"/>
    <cellStyle name="Normal 243 3" xfId="16493"/>
    <cellStyle name="Normal 243 3 2" xfId="16494"/>
    <cellStyle name="Normal 243 3 3" xfId="16495"/>
    <cellStyle name="Normal 243 3 4" xfId="16496"/>
    <cellStyle name="Normal 243 4" xfId="16497"/>
    <cellStyle name="Normal 243 4 2" xfId="16498"/>
    <cellStyle name="Normal 243 4 3" xfId="16499"/>
    <cellStyle name="Normal 243 5" xfId="16500"/>
    <cellStyle name="Normal 243 5 2" xfId="16501"/>
    <cellStyle name="Normal 243 6" xfId="16502"/>
    <cellStyle name="Normal 243 6 2" xfId="16503"/>
    <cellStyle name="Normal 243 7" xfId="16504"/>
    <cellStyle name="Normal 243 7 2" xfId="16505"/>
    <cellStyle name="Normal 243 8" xfId="16506"/>
    <cellStyle name="Normal 243 9" xfId="16507"/>
    <cellStyle name="Normal 244" xfId="16508"/>
    <cellStyle name="Normal 244 2" xfId="16509"/>
    <cellStyle name="Normal 244 2 2" xfId="16510"/>
    <cellStyle name="Normal 244 2 2 2" xfId="16511"/>
    <cellStyle name="Normal 244 2 2 3" xfId="16512"/>
    <cellStyle name="Normal 244 2 2 4" xfId="16513"/>
    <cellStyle name="Normal 244 2 3" xfId="16514"/>
    <cellStyle name="Normal 244 2 3 2" xfId="16515"/>
    <cellStyle name="Normal 244 2 4" xfId="16516"/>
    <cellStyle name="Normal 244 3" xfId="16517"/>
    <cellStyle name="Normal 244 3 2" xfId="16518"/>
    <cellStyle name="Normal 244 3 3" xfId="16519"/>
    <cellStyle name="Normal 244 3 4" xfId="16520"/>
    <cellStyle name="Normal 244 4" xfId="16521"/>
    <cellStyle name="Normal 244 4 2" xfId="16522"/>
    <cellStyle name="Normal 244 4 3" xfId="16523"/>
    <cellStyle name="Normal 244 5" xfId="16524"/>
    <cellStyle name="Normal 244 5 2" xfId="16525"/>
    <cellStyle name="Normal 244 6" xfId="16526"/>
    <cellStyle name="Normal 244 6 2" xfId="16527"/>
    <cellStyle name="Normal 244 7" xfId="16528"/>
    <cellStyle name="Normal 244 7 2" xfId="16529"/>
    <cellStyle name="Normal 244 8" xfId="16530"/>
    <cellStyle name="Normal 244 9" xfId="16531"/>
    <cellStyle name="Normal 245" xfId="16532"/>
    <cellStyle name="Normal 245 2" xfId="16533"/>
    <cellStyle name="Normal 245 2 2" xfId="16534"/>
    <cellStyle name="Normal 245 2 2 2" xfId="16535"/>
    <cellStyle name="Normal 245 2 2 3" xfId="16536"/>
    <cellStyle name="Normal 245 2 2 4" xfId="16537"/>
    <cellStyle name="Normal 245 2 3" xfId="16538"/>
    <cellStyle name="Normal 245 2 3 2" xfId="16539"/>
    <cellStyle name="Normal 245 2 4" xfId="16540"/>
    <cellStyle name="Normal 245 3" xfId="16541"/>
    <cellStyle name="Normal 245 3 2" xfId="16542"/>
    <cellStyle name="Normal 245 3 3" xfId="16543"/>
    <cellStyle name="Normal 245 3 4" xfId="16544"/>
    <cellStyle name="Normal 245 4" xfId="16545"/>
    <cellStyle name="Normal 245 4 2" xfId="16546"/>
    <cellStyle name="Normal 245 4 3" xfId="16547"/>
    <cellStyle name="Normal 245 5" xfId="16548"/>
    <cellStyle name="Normal 245 5 2" xfId="16549"/>
    <cellStyle name="Normal 245 6" xfId="16550"/>
    <cellStyle name="Normal 245 6 2" xfId="16551"/>
    <cellStyle name="Normal 245 7" xfId="16552"/>
    <cellStyle name="Normal 245 7 2" xfId="16553"/>
    <cellStyle name="Normal 245 8" xfId="16554"/>
    <cellStyle name="Normal 245 9" xfId="16555"/>
    <cellStyle name="Normal 246" xfId="16556"/>
    <cellStyle name="Normal 246 2" xfId="16557"/>
    <cellStyle name="Normal 246 2 2" xfId="16558"/>
    <cellStyle name="Normal 246 2 2 2" xfId="16559"/>
    <cellStyle name="Normal 246 2 2 3" xfId="16560"/>
    <cellStyle name="Normal 246 2 2 4" xfId="16561"/>
    <cellStyle name="Normal 246 2 3" xfId="16562"/>
    <cellStyle name="Normal 246 2 3 2" xfId="16563"/>
    <cellStyle name="Normal 246 2 4" xfId="16564"/>
    <cellStyle name="Normal 246 3" xfId="16565"/>
    <cellStyle name="Normal 246 3 2" xfId="16566"/>
    <cellStyle name="Normal 246 3 3" xfId="16567"/>
    <cellStyle name="Normal 246 3 4" xfId="16568"/>
    <cellStyle name="Normal 246 4" xfId="16569"/>
    <cellStyle name="Normal 246 4 2" xfId="16570"/>
    <cellStyle name="Normal 246 4 3" xfId="16571"/>
    <cellStyle name="Normal 246 5" xfId="16572"/>
    <cellStyle name="Normal 246 5 2" xfId="16573"/>
    <cellStyle name="Normal 246 6" xfId="16574"/>
    <cellStyle name="Normal 246 6 2" xfId="16575"/>
    <cellStyle name="Normal 246 7" xfId="16576"/>
    <cellStyle name="Normal 246 7 2" xfId="16577"/>
    <cellStyle name="Normal 246 8" xfId="16578"/>
    <cellStyle name="Normal 246 9" xfId="16579"/>
    <cellStyle name="Normal 247" xfId="16580"/>
    <cellStyle name="Normal 247 2" xfId="16581"/>
    <cellStyle name="Normal 247 2 2" xfId="16582"/>
    <cellStyle name="Normal 247 2 2 2" xfId="16583"/>
    <cellStyle name="Normal 247 2 2 3" xfId="16584"/>
    <cellStyle name="Normal 247 2 2 4" xfId="16585"/>
    <cellStyle name="Normal 247 2 3" xfId="16586"/>
    <cellStyle name="Normal 247 2 3 2" xfId="16587"/>
    <cellStyle name="Normal 247 2 4" xfId="16588"/>
    <cellStyle name="Normal 247 3" xfId="16589"/>
    <cellStyle name="Normal 247 3 2" xfId="16590"/>
    <cellStyle name="Normal 247 3 3" xfId="16591"/>
    <cellStyle name="Normal 247 3 4" xfId="16592"/>
    <cellStyle name="Normal 247 4" xfId="16593"/>
    <cellStyle name="Normal 247 4 2" xfId="16594"/>
    <cellStyle name="Normal 247 4 3" xfId="16595"/>
    <cellStyle name="Normal 247 5" xfId="16596"/>
    <cellStyle name="Normal 247 5 2" xfId="16597"/>
    <cellStyle name="Normal 247 6" xfId="16598"/>
    <cellStyle name="Normal 247 6 2" xfId="16599"/>
    <cellStyle name="Normal 247 7" xfId="16600"/>
    <cellStyle name="Normal 247 7 2" xfId="16601"/>
    <cellStyle name="Normal 247 8" xfId="16602"/>
    <cellStyle name="Normal 247 9" xfId="16603"/>
    <cellStyle name="Normal 248" xfId="16604"/>
    <cellStyle name="Normal 248 2" xfId="16605"/>
    <cellStyle name="Normal 248 2 2" xfId="16606"/>
    <cellStyle name="Normal 248 2 2 2" xfId="16607"/>
    <cellStyle name="Normal 248 2 2 3" xfId="16608"/>
    <cellStyle name="Normal 248 2 2 4" xfId="16609"/>
    <cellStyle name="Normal 248 2 3" xfId="16610"/>
    <cellStyle name="Normal 248 2 3 2" xfId="16611"/>
    <cellStyle name="Normal 248 2 4" xfId="16612"/>
    <cellStyle name="Normal 248 3" xfId="16613"/>
    <cellStyle name="Normal 248 3 2" xfId="16614"/>
    <cellStyle name="Normal 248 3 3" xfId="16615"/>
    <cellStyle name="Normal 248 3 4" xfId="16616"/>
    <cellStyle name="Normal 248 4" xfId="16617"/>
    <cellStyle name="Normal 248 4 2" xfId="16618"/>
    <cellStyle name="Normal 248 4 3" xfId="16619"/>
    <cellStyle name="Normal 248 5" xfId="16620"/>
    <cellStyle name="Normal 248 5 2" xfId="16621"/>
    <cellStyle name="Normal 248 6" xfId="16622"/>
    <cellStyle name="Normal 248 6 2" xfId="16623"/>
    <cellStyle name="Normal 248 7" xfId="16624"/>
    <cellStyle name="Normal 248 7 2" xfId="16625"/>
    <cellStyle name="Normal 248 8" xfId="16626"/>
    <cellStyle name="Normal 248 9" xfId="16627"/>
    <cellStyle name="Normal 249" xfId="16628"/>
    <cellStyle name="Normal 249 2" xfId="16629"/>
    <cellStyle name="Normal 249 2 2" xfId="16630"/>
    <cellStyle name="Normal 249 2 2 2" xfId="16631"/>
    <cellStyle name="Normal 249 2 2 3" xfId="16632"/>
    <cellStyle name="Normal 249 2 2 4" xfId="16633"/>
    <cellStyle name="Normal 249 2 3" xfId="16634"/>
    <cellStyle name="Normal 249 2 3 2" xfId="16635"/>
    <cellStyle name="Normal 249 2 4" xfId="16636"/>
    <cellStyle name="Normal 249 3" xfId="16637"/>
    <cellStyle name="Normal 249 3 2" xfId="16638"/>
    <cellStyle name="Normal 249 3 3" xfId="16639"/>
    <cellStyle name="Normal 249 3 4" xfId="16640"/>
    <cellStyle name="Normal 249 4" xfId="16641"/>
    <cellStyle name="Normal 249 4 2" xfId="16642"/>
    <cellStyle name="Normal 249 4 3" xfId="16643"/>
    <cellStyle name="Normal 249 5" xfId="16644"/>
    <cellStyle name="Normal 249 5 2" xfId="16645"/>
    <cellStyle name="Normal 249 6" xfId="16646"/>
    <cellStyle name="Normal 249 6 2" xfId="16647"/>
    <cellStyle name="Normal 249 7" xfId="16648"/>
    <cellStyle name="Normal 249 7 2" xfId="16649"/>
    <cellStyle name="Normal 249 8" xfId="16650"/>
    <cellStyle name="Normal 249 9" xfId="16651"/>
    <cellStyle name="Normal 25" xfId="16652"/>
    <cellStyle name="Normal 25 2" xfId="16653"/>
    <cellStyle name="Normal 25 2 2" xfId="16654"/>
    <cellStyle name="Normal 25 2 2 2" xfId="16655"/>
    <cellStyle name="Normal 25 2 2 2 2" xfId="16656"/>
    <cellStyle name="Normal 25 2 2 2 3" xfId="16657"/>
    <cellStyle name="Normal 25 2 2 2 4" xfId="16658"/>
    <cellStyle name="Normal 25 2 2 3" xfId="16659"/>
    <cellStyle name="Normal 25 2 2 3 2" xfId="16660"/>
    <cellStyle name="Normal 25 2 2 4" xfId="16661"/>
    <cellStyle name="Normal 25 2 3" xfId="16662"/>
    <cellStyle name="Normal 25 2 3 2" xfId="16663"/>
    <cellStyle name="Normal 25 2 3 3" xfId="16664"/>
    <cellStyle name="Normal 25 2 3 4" xfId="16665"/>
    <cellStyle name="Normal 25 2 4" xfId="16666"/>
    <cellStyle name="Normal 25 2 4 2" xfId="16667"/>
    <cellStyle name="Normal 25 2 4 3" xfId="16668"/>
    <cellStyle name="Normal 25 2 5" xfId="16669"/>
    <cellStyle name="Normal 25 2 5 2" xfId="16670"/>
    <cellStyle name="Normal 25 2 6" xfId="16671"/>
    <cellStyle name="Normal 25 2 6 2" xfId="16672"/>
    <cellStyle name="Normal 25 2 7" xfId="16673"/>
    <cellStyle name="Normal 25 2 7 2" xfId="16674"/>
    <cellStyle name="Normal 25 2 8" xfId="16675"/>
    <cellStyle name="Normal 25 2 9" xfId="16676"/>
    <cellStyle name="Normal 25 3" xfId="16677"/>
    <cellStyle name="Normal 25 3 2" xfId="16678"/>
    <cellStyle name="Normal 25 3 2 2" xfId="16679"/>
    <cellStyle name="Normal 25 3 2 3" xfId="16680"/>
    <cellStyle name="Normal 25 3 2 4" xfId="16681"/>
    <cellStyle name="Normal 25 3 3" xfId="16682"/>
    <cellStyle name="Normal 25 3 3 2" xfId="16683"/>
    <cellStyle name="Normal 25 3 3 3" xfId="16684"/>
    <cellStyle name="Normal 25 3 4" xfId="16685"/>
    <cellStyle name="Normal 25 3 4 2" xfId="16686"/>
    <cellStyle name="Normal 25 3 5" xfId="16687"/>
    <cellStyle name="Normal 25 3 5 2" xfId="16688"/>
    <cellStyle name="Normal 25 3 6" xfId="16689"/>
    <cellStyle name="Normal 25 3 6 2" xfId="16690"/>
    <cellStyle name="Normal 25 3 7" xfId="16691"/>
    <cellStyle name="Normal 25 3 7 2" xfId="16692"/>
    <cellStyle name="Normal 25 3 8" xfId="16693"/>
    <cellStyle name="Normal 25 3 9" xfId="16694"/>
    <cellStyle name="Normal 25 4" xfId="16695"/>
    <cellStyle name="Normal 25 5" xfId="16696"/>
    <cellStyle name="Normal 25 6" xfId="16697"/>
    <cellStyle name="Normal 25 6 2" xfId="16698"/>
    <cellStyle name="Normal 25 6 2 2" xfId="16699"/>
    <cellStyle name="Normal 25 6 2 3" xfId="16700"/>
    <cellStyle name="Normal 25 6 3" xfId="16701"/>
    <cellStyle name="Normal 25 6 3 2" xfId="16702"/>
    <cellStyle name="Normal 25 6 4" xfId="16703"/>
    <cellStyle name="Normal 25 7" xfId="16704"/>
    <cellStyle name="Normal 250" xfId="16705"/>
    <cellStyle name="Normal 250 2" xfId="16706"/>
    <cellStyle name="Normal 250 2 2" xfId="16707"/>
    <cellStyle name="Normal 250 2 2 2" xfId="16708"/>
    <cellStyle name="Normal 250 2 2 3" xfId="16709"/>
    <cellStyle name="Normal 250 2 2 4" xfId="16710"/>
    <cellStyle name="Normal 250 2 3" xfId="16711"/>
    <cellStyle name="Normal 250 2 3 2" xfId="16712"/>
    <cellStyle name="Normal 250 2 4" xfId="16713"/>
    <cellStyle name="Normal 250 3" xfId="16714"/>
    <cellStyle name="Normal 250 3 2" xfId="16715"/>
    <cellStyle name="Normal 250 3 3" xfId="16716"/>
    <cellStyle name="Normal 250 3 4" xfId="16717"/>
    <cellStyle name="Normal 250 4" xfId="16718"/>
    <cellStyle name="Normal 250 4 2" xfId="16719"/>
    <cellStyle name="Normal 250 4 3" xfId="16720"/>
    <cellStyle name="Normal 250 5" xfId="16721"/>
    <cellStyle name="Normal 250 5 2" xfId="16722"/>
    <cellStyle name="Normal 250 6" xfId="16723"/>
    <cellStyle name="Normal 250 6 2" xfId="16724"/>
    <cellStyle name="Normal 250 7" xfId="16725"/>
    <cellStyle name="Normal 250 7 2" xfId="16726"/>
    <cellStyle name="Normal 250 8" xfId="16727"/>
    <cellStyle name="Normal 250 9" xfId="16728"/>
    <cellStyle name="Normal 251" xfId="16729"/>
    <cellStyle name="Normal 251 2" xfId="16730"/>
    <cellStyle name="Normal 251 2 2" xfId="16731"/>
    <cellStyle name="Normal 251 2 2 2" xfId="16732"/>
    <cellStyle name="Normal 251 2 2 3" xfId="16733"/>
    <cellStyle name="Normal 251 2 2 4" xfId="16734"/>
    <cellStyle name="Normal 251 2 3" xfId="16735"/>
    <cellStyle name="Normal 251 2 3 2" xfId="16736"/>
    <cellStyle name="Normal 251 2 4" xfId="16737"/>
    <cellStyle name="Normal 251 3" xfId="16738"/>
    <cellStyle name="Normal 251 3 2" xfId="16739"/>
    <cellStyle name="Normal 251 3 3" xfId="16740"/>
    <cellStyle name="Normal 251 3 4" xfId="16741"/>
    <cellStyle name="Normal 251 4" xfId="16742"/>
    <cellStyle name="Normal 251 4 2" xfId="16743"/>
    <cellStyle name="Normal 251 4 3" xfId="16744"/>
    <cellStyle name="Normal 251 5" xfId="16745"/>
    <cellStyle name="Normal 251 5 2" xfId="16746"/>
    <cellStyle name="Normal 251 6" xfId="16747"/>
    <cellStyle name="Normal 251 6 2" xfId="16748"/>
    <cellStyle name="Normal 251 7" xfId="16749"/>
    <cellStyle name="Normal 251 7 2" xfId="16750"/>
    <cellStyle name="Normal 251 8" xfId="16751"/>
    <cellStyle name="Normal 251 9" xfId="16752"/>
    <cellStyle name="Normal 252" xfId="16753"/>
    <cellStyle name="Normal 252 2" xfId="16754"/>
    <cellStyle name="Normal 252 2 2" xfId="16755"/>
    <cellStyle name="Normal 252 2 2 2" xfId="16756"/>
    <cellStyle name="Normal 252 2 2 3" xfId="16757"/>
    <cellStyle name="Normal 252 2 2 4" xfId="16758"/>
    <cellStyle name="Normal 252 2 3" xfId="16759"/>
    <cellStyle name="Normal 252 2 3 2" xfId="16760"/>
    <cellStyle name="Normal 252 2 4" xfId="16761"/>
    <cellStyle name="Normal 252 3" xfId="16762"/>
    <cellStyle name="Normal 252 3 2" xfId="16763"/>
    <cellStyle name="Normal 252 3 3" xfId="16764"/>
    <cellStyle name="Normal 252 3 4" xfId="16765"/>
    <cellStyle name="Normal 252 4" xfId="16766"/>
    <cellStyle name="Normal 252 4 2" xfId="16767"/>
    <cellStyle name="Normal 252 4 3" xfId="16768"/>
    <cellStyle name="Normal 252 5" xfId="16769"/>
    <cellStyle name="Normal 252 5 2" xfId="16770"/>
    <cellStyle name="Normal 252 6" xfId="16771"/>
    <cellStyle name="Normal 252 6 2" xfId="16772"/>
    <cellStyle name="Normal 252 7" xfId="16773"/>
    <cellStyle name="Normal 252 7 2" xfId="16774"/>
    <cellStyle name="Normal 252 8" xfId="16775"/>
    <cellStyle name="Normal 252 9" xfId="16776"/>
    <cellStyle name="Normal 253" xfId="16777"/>
    <cellStyle name="Normal 253 2" xfId="16778"/>
    <cellStyle name="Normal 253 2 2" xfId="16779"/>
    <cellStyle name="Normal 253 2 2 2" xfId="16780"/>
    <cellStyle name="Normal 253 2 2 3" xfId="16781"/>
    <cellStyle name="Normal 253 2 2 4" xfId="16782"/>
    <cellStyle name="Normal 253 2 3" xfId="16783"/>
    <cellStyle name="Normal 253 2 3 2" xfId="16784"/>
    <cellStyle name="Normal 253 2 4" xfId="16785"/>
    <cellStyle name="Normal 253 3" xfId="16786"/>
    <cellStyle name="Normal 253 3 2" xfId="16787"/>
    <cellStyle name="Normal 253 3 3" xfId="16788"/>
    <cellStyle name="Normal 253 3 4" xfId="16789"/>
    <cellStyle name="Normal 253 4" xfId="16790"/>
    <cellStyle name="Normal 253 4 2" xfId="16791"/>
    <cellStyle name="Normal 253 4 3" xfId="16792"/>
    <cellStyle name="Normal 253 5" xfId="16793"/>
    <cellStyle name="Normal 253 5 2" xfId="16794"/>
    <cellStyle name="Normal 253 6" xfId="16795"/>
    <cellStyle name="Normal 253 6 2" xfId="16796"/>
    <cellStyle name="Normal 253 7" xfId="16797"/>
    <cellStyle name="Normal 253 7 2" xfId="16798"/>
    <cellStyle name="Normal 253 8" xfId="16799"/>
    <cellStyle name="Normal 253 9" xfId="16800"/>
    <cellStyle name="Normal 254" xfId="16801"/>
    <cellStyle name="Normal 254 2" xfId="16802"/>
    <cellStyle name="Normal 254 2 2" xfId="16803"/>
    <cellStyle name="Normal 254 2 2 2" xfId="16804"/>
    <cellStyle name="Normal 254 2 2 3" xfId="16805"/>
    <cellStyle name="Normal 254 2 2 4" xfId="16806"/>
    <cellStyle name="Normal 254 2 3" xfId="16807"/>
    <cellStyle name="Normal 254 2 3 2" xfId="16808"/>
    <cellStyle name="Normal 254 2 4" xfId="16809"/>
    <cellStyle name="Normal 254 3" xfId="16810"/>
    <cellStyle name="Normal 254 3 2" xfId="16811"/>
    <cellStyle name="Normal 254 3 3" xfId="16812"/>
    <cellStyle name="Normal 254 3 4" xfId="16813"/>
    <cellStyle name="Normal 254 4" xfId="16814"/>
    <cellStyle name="Normal 254 4 2" xfId="16815"/>
    <cellStyle name="Normal 254 4 3" xfId="16816"/>
    <cellStyle name="Normal 254 5" xfId="16817"/>
    <cellStyle name="Normal 254 5 2" xfId="16818"/>
    <cellStyle name="Normal 254 6" xfId="16819"/>
    <cellStyle name="Normal 254 6 2" xfId="16820"/>
    <cellStyle name="Normal 254 7" xfId="16821"/>
    <cellStyle name="Normal 254 7 2" xfId="16822"/>
    <cellStyle name="Normal 254 8" xfId="16823"/>
    <cellStyle name="Normal 254 9" xfId="16824"/>
    <cellStyle name="Normal 255" xfId="16825"/>
    <cellStyle name="Normal 255 2" xfId="16826"/>
    <cellStyle name="Normal 255 2 2" xfId="16827"/>
    <cellStyle name="Normal 255 2 2 2" xfId="16828"/>
    <cellStyle name="Normal 255 2 2 3" xfId="16829"/>
    <cellStyle name="Normal 255 2 2 4" xfId="16830"/>
    <cellStyle name="Normal 255 2 3" xfId="16831"/>
    <cellStyle name="Normal 255 2 3 2" xfId="16832"/>
    <cellStyle name="Normal 255 2 4" xfId="16833"/>
    <cellStyle name="Normal 255 3" xfId="16834"/>
    <cellStyle name="Normal 255 3 2" xfId="16835"/>
    <cellStyle name="Normal 255 3 3" xfId="16836"/>
    <cellStyle name="Normal 255 3 4" xfId="16837"/>
    <cellStyle name="Normal 255 4" xfId="16838"/>
    <cellStyle name="Normal 255 4 2" xfId="16839"/>
    <cellStyle name="Normal 255 4 3" xfId="16840"/>
    <cellStyle name="Normal 255 5" xfId="16841"/>
    <cellStyle name="Normal 255 5 2" xfId="16842"/>
    <cellStyle name="Normal 255 6" xfId="16843"/>
    <cellStyle name="Normal 255 6 2" xfId="16844"/>
    <cellStyle name="Normal 255 7" xfId="16845"/>
    <cellStyle name="Normal 255 7 2" xfId="16846"/>
    <cellStyle name="Normal 255 8" xfId="16847"/>
    <cellStyle name="Normal 255 9" xfId="16848"/>
    <cellStyle name="Normal 256" xfId="16849"/>
    <cellStyle name="Normal 256 2" xfId="16850"/>
    <cellStyle name="Normal 256 2 2" xfId="16851"/>
    <cellStyle name="Normal 256 2 2 2" xfId="16852"/>
    <cellStyle name="Normal 256 2 2 3" xfId="16853"/>
    <cellStyle name="Normal 256 2 2 4" xfId="16854"/>
    <cellStyle name="Normal 256 2 3" xfId="16855"/>
    <cellStyle name="Normal 256 2 3 2" xfId="16856"/>
    <cellStyle name="Normal 256 2 4" xfId="16857"/>
    <cellStyle name="Normal 256 3" xfId="16858"/>
    <cellStyle name="Normal 256 3 2" xfId="16859"/>
    <cellStyle name="Normal 256 3 3" xfId="16860"/>
    <cellStyle name="Normal 256 3 4" xfId="16861"/>
    <cellStyle name="Normal 256 4" xfId="16862"/>
    <cellStyle name="Normal 256 4 2" xfId="16863"/>
    <cellStyle name="Normal 256 4 3" xfId="16864"/>
    <cellStyle name="Normal 256 5" xfId="16865"/>
    <cellStyle name="Normal 256 5 2" xfId="16866"/>
    <cellStyle name="Normal 256 6" xfId="16867"/>
    <cellStyle name="Normal 256 6 2" xfId="16868"/>
    <cellStyle name="Normal 256 7" xfId="16869"/>
    <cellStyle name="Normal 256 7 2" xfId="16870"/>
    <cellStyle name="Normal 256 8" xfId="16871"/>
    <cellStyle name="Normal 256 9" xfId="16872"/>
    <cellStyle name="Normal 257" xfId="16873"/>
    <cellStyle name="Normal 257 2" xfId="16874"/>
    <cellStyle name="Normal 257 2 2" xfId="16875"/>
    <cellStyle name="Normal 257 2 2 2" xfId="16876"/>
    <cellStyle name="Normal 257 2 2 3" xfId="16877"/>
    <cellStyle name="Normal 257 2 2 4" xfId="16878"/>
    <cellStyle name="Normal 257 2 3" xfId="16879"/>
    <cellStyle name="Normal 257 2 3 2" xfId="16880"/>
    <cellStyle name="Normal 257 2 4" xfId="16881"/>
    <cellStyle name="Normal 257 3" xfId="16882"/>
    <cellStyle name="Normal 257 3 2" xfId="16883"/>
    <cellStyle name="Normal 257 3 3" xfId="16884"/>
    <cellStyle name="Normal 257 3 4" xfId="16885"/>
    <cellStyle name="Normal 257 4" xfId="16886"/>
    <cellStyle name="Normal 257 4 2" xfId="16887"/>
    <cellStyle name="Normal 257 4 3" xfId="16888"/>
    <cellStyle name="Normal 257 5" xfId="16889"/>
    <cellStyle name="Normal 257 5 2" xfId="16890"/>
    <cellStyle name="Normal 257 6" xfId="16891"/>
    <cellStyle name="Normal 257 6 2" xfId="16892"/>
    <cellStyle name="Normal 257 7" xfId="16893"/>
    <cellStyle name="Normal 257 7 2" xfId="16894"/>
    <cellStyle name="Normal 257 8" xfId="16895"/>
    <cellStyle name="Normal 257 9" xfId="16896"/>
    <cellStyle name="Normal 258" xfId="16897"/>
    <cellStyle name="Normal 258 2" xfId="16898"/>
    <cellStyle name="Normal 258 2 2" xfId="16899"/>
    <cellStyle name="Normal 258 2 2 2" xfId="16900"/>
    <cellStyle name="Normal 258 2 2 3" xfId="16901"/>
    <cellStyle name="Normal 258 2 2 4" xfId="16902"/>
    <cellStyle name="Normal 258 2 3" xfId="16903"/>
    <cellStyle name="Normal 258 2 3 2" xfId="16904"/>
    <cellStyle name="Normal 258 2 4" xfId="16905"/>
    <cellStyle name="Normal 258 3" xfId="16906"/>
    <cellStyle name="Normal 258 3 2" xfId="16907"/>
    <cellStyle name="Normal 258 3 3" xfId="16908"/>
    <cellStyle name="Normal 258 3 4" xfId="16909"/>
    <cellStyle name="Normal 258 4" xfId="16910"/>
    <cellStyle name="Normal 258 4 2" xfId="16911"/>
    <cellStyle name="Normal 258 4 3" xfId="16912"/>
    <cellStyle name="Normal 258 5" xfId="16913"/>
    <cellStyle name="Normal 258 5 2" xfId="16914"/>
    <cellStyle name="Normal 258 6" xfId="16915"/>
    <cellStyle name="Normal 258 6 2" xfId="16916"/>
    <cellStyle name="Normal 258 7" xfId="16917"/>
    <cellStyle name="Normal 258 7 2" xfId="16918"/>
    <cellStyle name="Normal 258 8" xfId="16919"/>
    <cellStyle name="Normal 258 9" xfId="16920"/>
    <cellStyle name="Normal 259" xfId="16921"/>
    <cellStyle name="Normal 259 2" xfId="16922"/>
    <cellStyle name="Normal 259 2 2" xfId="16923"/>
    <cellStyle name="Normal 259 2 2 2" xfId="16924"/>
    <cellStyle name="Normal 259 2 2 3" xfId="16925"/>
    <cellStyle name="Normal 259 2 2 4" xfId="16926"/>
    <cellStyle name="Normal 259 2 3" xfId="16927"/>
    <cellStyle name="Normal 259 2 3 2" xfId="16928"/>
    <cellStyle name="Normal 259 2 4" xfId="16929"/>
    <cellStyle name="Normal 259 3" xfId="16930"/>
    <cellStyle name="Normal 259 3 2" xfId="16931"/>
    <cellStyle name="Normal 259 3 3" xfId="16932"/>
    <cellStyle name="Normal 259 3 4" xfId="16933"/>
    <cellStyle name="Normal 259 4" xfId="16934"/>
    <cellStyle name="Normal 259 4 2" xfId="16935"/>
    <cellStyle name="Normal 259 4 3" xfId="16936"/>
    <cellStyle name="Normal 259 5" xfId="16937"/>
    <cellStyle name="Normal 259 5 2" xfId="16938"/>
    <cellStyle name="Normal 259 6" xfId="16939"/>
    <cellStyle name="Normal 259 6 2" xfId="16940"/>
    <cellStyle name="Normal 259 7" xfId="16941"/>
    <cellStyle name="Normal 259 7 2" xfId="16942"/>
    <cellStyle name="Normal 259 8" xfId="16943"/>
    <cellStyle name="Normal 259 9" xfId="16944"/>
    <cellStyle name="Normal 26" xfId="16945"/>
    <cellStyle name="Normal 26 2" xfId="16946"/>
    <cellStyle name="Normal 26 2 2" xfId="16947"/>
    <cellStyle name="Normal 26 2 2 2" xfId="16948"/>
    <cellStyle name="Normal 26 2 2 2 2" xfId="16949"/>
    <cellStyle name="Normal 26 2 2 2 3" xfId="16950"/>
    <cellStyle name="Normal 26 2 2 2 4" xfId="16951"/>
    <cellStyle name="Normal 26 2 2 3" xfId="16952"/>
    <cellStyle name="Normal 26 2 2 3 2" xfId="16953"/>
    <cellStyle name="Normal 26 2 2 3 3" xfId="16954"/>
    <cellStyle name="Normal 26 2 2 4" xfId="16955"/>
    <cellStyle name="Normal 26 2 2 4 2" xfId="16956"/>
    <cellStyle name="Normal 26 2 2 5" xfId="16957"/>
    <cellStyle name="Normal 26 2 2 5 2" xfId="16958"/>
    <cellStyle name="Normal 26 2 2 6" xfId="16959"/>
    <cellStyle name="Normal 26 2 2 6 2" xfId="16960"/>
    <cellStyle name="Normal 26 2 2 7" xfId="16961"/>
    <cellStyle name="Normal 26 2 2 7 2" xfId="16962"/>
    <cellStyle name="Normal 26 2 2 8" xfId="16963"/>
    <cellStyle name="Normal 26 2 2 9" xfId="16964"/>
    <cellStyle name="Normal 26 2 3" xfId="16965"/>
    <cellStyle name="Normal 26 2 3 2" xfId="16966"/>
    <cellStyle name="Normal 26 2 3 2 2" xfId="16967"/>
    <cellStyle name="Normal 26 2 3 2 3" xfId="16968"/>
    <cellStyle name="Normal 26 2 3 3" xfId="16969"/>
    <cellStyle name="Normal 26 2 3 3 2" xfId="16970"/>
    <cellStyle name="Normal 26 2 3 4" xfId="16971"/>
    <cellStyle name="Normal 26 2 4" xfId="16972"/>
    <cellStyle name="Normal 26 3" xfId="16973"/>
    <cellStyle name="Normal 26 3 2" xfId="16974"/>
    <cellStyle name="Normal 26 3 2 2" xfId="16975"/>
    <cellStyle name="Normal 26 3 2 3" xfId="16976"/>
    <cellStyle name="Normal 26 3 2 4" xfId="16977"/>
    <cellStyle name="Normal 26 3 3" xfId="16978"/>
    <cellStyle name="Normal 26 3 3 2" xfId="16979"/>
    <cellStyle name="Normal 26 3 3 3" xfId="16980"/>
    <cellStyle name="Normal 26 3 4" xfId="16981"/>
    <cellStyle name="Normal 26 3 4 2" xfId="16982"/>
    <cellStyle name="Normal 26 3 5" xfId="16983"/>
    <cellStyle name="Normal 26 3 5 2" xfId="16984"/>
    <cellStyle name="Normal 26 3 6" xfId="16985"/>
    <cellStyle name="Normal 26 3 6 2" xfId="16986"/>
    <cellStyle name="Normal 26 3 7" xfId="16987"/>
    <cellStyle name="Normal 26 3 7 2" xfId="16988"/>
    <cellStyle name="Normal 26 3 8" xfId="16989"/>
    <cellStyle name="Normal 26 3 9" xfId="16990"/>
    <cellStyle name="Normal 26 4" xfId="16991"/>
    <cellStyle name="Normal 26 5" xfId="16992"/>
    <cellStyle name="Normal 26 6" xfId="16993"/>
    <cellStyle name="Normal 26 6 2" xfId="16994"/>
    <cellStyle name="Normal 26 6 2 2" xfId="16995"/>
    <cellStyle name="Normal 26 6 2 3" xfId="16996"/>
    <cellStyle name="Normal 26 6 3" xfId="16997"/>
    <cellStyle name="Normal 26 6 3 2" xfId="16998"/>
    <cellStyle name="Normal 26 6 4" xfId="16999"/>
    <cellStyle name="Normal 26 7" xfId="17000"/>
    <cellStyle name="Normal 26_Sheet2" xfId="17001"/>
    <cellStyle name="Normal 260" xfId="17002"/>
    <cellStyle name="Normal 260 2" xfId="17003"/>
    <cellStyle name="Normal 260 2 2" xfId="17004"/>
    <cellStyle name="Normal 260 2 2 2" xfId="17005"/>
    <cellStyle name="Normal 260 2 2 3" xfId="17006"/>
    <cellStyle name="Normal 260 2 2 4" xfId="17007"/>
    <cellStyle name="Normal 260 2 3" xfId="17008"/>
    <cellStyle name="Normal 260 2 3 2" xfId="17009"/>
    <cellStyle name="Normal 260 2 4" xfId="17010"/>
    <cellStyle name="Normal 260 3" xfId="17011"/>
    <cellStyle name="Normal 260 3 2" xfId="17012"/>
    <cellStyle name="Normal 260 3 3" xfId="17013"/>
    <cellStyle name="Normal 260 3 4" xfId="17014"/>
    <cellStyle name="Normal 260 4" xfId="17015"/>
    <cellStyle name="Normal 260 4 2" xfId="17016"/>
    <cellStyle name="Normal 260 4 3" xfId="17017"/>
    <cellStyle name="Normal 260 5" xfId="17018"/>
    <cellStyle name="Normal 260 5 2" xfId="17019"/>
    <cellStyle name="Normal 260 6" xfId="17020"/>
    <cellStyle name="Normal 260 6 2" xfId="17021"/>
    <cellStyle name="Normal 260 7" xfId="17022"/>
    <cellStyle name="Normal 260 7 2" xfId="17023"/>
    <cellStyle name="Normal 260 8" xfId="17024"/>
    <cellStyle name="Normal 260 9" xfId="17025"/>
    <cellStyle name="Normal 261" xfId="17026"/>
    <cellStyle name="Normal 261 2" xfId="17027"/>
    <cellStyle name="Normal 261 2 2" xfId="17028"/>
    <cellStyle name="Normal 261 2 2 2" xfId="17029"/>
    <cellStyle name="Normal 261 2 2 3" xfId="17030"/>
    <cellStyle name="Normal 261 2 2 4" xfId="17031"/>
    <cellStyle name="Normal 261 2 3" xfId="17032"/>
    <cellStyle name="Normal 261 2 3 2" xfId="17033"/>
    <cellStyle name="Normal 261 2 4" xfId="17034"/>
    <cellStyle name="Normal 261 3" xfId="17035"/>
    <cellStyle name="Normal 261 3 2" xfId="17036"/>
    <cellStyle name="Normal 261 3 3" xfId="17037"/>
    <cellStyle name="Normal 261 3 4" xfId="17038"/>
    <cellStyle name="Normal 261 4" xfId="17039"/>
    <cellStyle name="Normal 261 4 2" xfId="17040"/>
    <cellStyle name="Normal 261 4 3" xfId="17041"/>
    <cellStyle name="Normal 261 5" xfId="17042"/>
    <cellStyle name="Normal 261 5 2" xfId="17043"/>
    <cellStyle name="Normal 261 6" xfId="17044"/>
    <cellStyle name="Normal 261 6 2" xfId="17045"/>
    <cellStyle name="Normal 261 7" xfId="17046"/>
    <cellStyle name="Normal 261 7 2" xfId="17047"/>
    <cellStyle name="Normal 261 8" xfId="17048"/>
    <cellStyle name="Normal 261 9" xfId="17049"/>
    <cellStyle name="Normal 262" xfId="17050"/>
    <cellStyle name="Normal 262 2" xfId="17051"/>
    <cellStyle name="Normal 262 2 2" xfId="17052"/>
    <cellStyle name="Normal 262 2 2 2" xfId="17053"/>
    <cellStyle name="Normal 262 2 2 3" xfId="17054"/>
    <cellStyle name="Normal 262 2 2 4" xfId="17055"/>
    <cellStyle name="Normal 262 2 3" xfId="17056"/>
    <cellStyle name="Normal 262 2 3 2" xfId="17057"/>
    <cellStyle name="Normal 262 2 4" xfId="17058"/>
    <cellStyle name="Normal 262 3" xfId="17059"/>
    <cellStyle name="Normal 262 3 2" xfId="17060"/>
    <cellStyle name="Normal 262 3 3" xfId="17061"/>
    <cellStyle name="Normal 262 3 4" xfId="17062"/>
    <cellStyle name="Normal 262 4" xfId="17063"/>
    <cellStyle name="Normal 262 4 2" xfId="17064"/>
    <cellStyle name="Normal 262 4 3" xfId="17065"/>
    <cellStyle name="Normal 262 5" xfId="17066"/>
    <cellStyle name="Normal 262 5 2" xfId="17067"/>
    <cellStyle name="Normal 262 6" xfId="17068"/>
    <cellStyle name="Normal 262 6 2" xfId="17069"/>
    <cellStyle name="Normal 262 7" xfId="17070"/>
    <cellStyle name="Normal 262 7 2" xfId="17071"/>
    <cellStyle name="Normal 262 8" xfId="17072"/>
    <cellStyle name="Normal 262 9" xfId="17073"/>
    <cellStyle name="Normal 263" xfId="17074"/>
    <cellStyle name="Normal 263 2" xfId="17075"/>
    <cellStyle name="Normal 263 2 2" xfId="17076"/>
    <cellStyle name="Normal 263 2 2 2" xfId="17077"/>
    <cellStyle name="Normal 263 2 2 3" xfId="17078"/>
    <cellStyle name="Normal 263 2 2 4" xfId="17079"/>
    <cellStyle name="Normal 263 2 3" xfId="17080"/>
    <cellStyle name="Normal 263 2 3 2" xfId="17081"/>
    <cellStyle name="Normal 263 2 4" xfId="17082"/>
    <cellStyle name="Normal 263 3" xfId="17083"/>
    <cellStyle name="Normal 263 3 2" xfId="17084"/>
    <cellStyle name="Normal 263 3 3" xfId="17085"/>
    <cellStyle name="Normal 263 3 4" xfId="17086"/>
    <cellStyle name="Normal 263 4" xfId="17087"/>
    <cellStyle name="Normal 263 4 2" xfId="17088"/>
    <cellStyle name="Normal 263 4 3" xfId="17089"/>
    <cellStyle name="Normal 263 5" xfId="17090"/>
    <cellStyle name="Normal 263 5 2" xfId="17091"/>
    <cellStyle name="Normal 263 6" xfId="17092"/>
    <cellStyle name="Normal 263 6 2" xfId="17093"/>
    <cellStyle name="Normal 263 7" xfId="17094"/>
    <cellStyle name="Normal 263 7 2" xfId="17095"/>
    <cellStyle name="Normal 263 8" xfId="17096"/>
    <cellStyle name="Normal 263 9" xfId="17097"/>
    <cellStyle name="Normal 264" xfId="17098"/>
    <cellStyle name="Normal 264 2" xfId="17099"/>
    <cellStyle name="Normal 264 2 2" xfId="17100"/>
    <cellStyle name="Normal 264 2 2 2" xfId="17101"/>
    <cellStyle name="Normal 264 2 2 3" xfId="17102"/>
    <cellStyle name="Normal 264 2 2 4" xfId="17103"/>
    <cellStyle name="Normal 264 2 3" xfId="17104"/>
    <cellStyle name="Normal 264 2 3 2" xfId="17105"/>
    <cellStyle name="Normal 264 2 4" xfId="17106"/>
    <cellStyle name="Normal 264 3" xfId="17107"/>
    <cellStyle name="Normal 264 3 2" xfId="17108"/>
    <cellStyle name="Normal 264 3 3" xfId="17109"/>
    <cellStyle name="Normal 264 3 4" xfId="17110"/>
    <cellStyle name="Normal 264 4" xfId="17111"/>
    <cellStyle name="Normal 264 4 2" xfId="17112"/>
    <cellStyle name="Normal 264 4 3" xfId="17113"/>
    <cellStyle name="Normal 264 5" xfId="17114"/>
    <cellStyle name="Normal 264 5 2" xfId="17115"/>
    <cellStyle name="Normal 264 6" xfId="17116"/>
    <cellStyle name="Normal 264 6 2" xfId="17117"/>
    <cellStyle name="Normal 264 7" xfId="17118"/>
    <cellStyle name="Normal 264 7 2" xfId="17119"/>
    <cellStyle name="Normal 264 8" xfId="17120"/>
    <cellStyle name="Normal 264 9" xfId="17121"/>
    <cellStyle name="Normal 265" xfId="17122"/>
    <cellStyle name="Normal 265 2" xfId="17123"/>
    <cellStyle name="Normal 265 2 2" xfId="17124"/>
    <cellStyle name="Normal 265 2 2 2" xfId="17125"/>
    <cellStyle name="Normal 265 2 2 3" xfId="17126"/>
    <cellStyle name="Normal 265 2 2 4" xfId="17127"/>
    <cellStyle name="Normal 265 2 3" xfId="17128"/>
    <cellStyle name="Normal 265 2 3 2" xfId="17129"/>
    <cellStyle name="Normal 265 2 4" xfId="17130"/>
    <cellStyle name="Normal 265 3" xfId="17131"/>
    <cellStyle name="Normal 265 3 2" xfId="17132"/>
    <cellStyle name="Normal 265 3 3" xfId="17133"/>
    <cellStyle name="Normal 265 3 4" xfId="17134"/>
    <cellStyle name="Normal 265 4" xfId="17135"/>
    <cellStyle name="Normal 265 4 2" xfId="17136"/>
    <cellStyle name="Normal 265 4 3" xfId="17137"/>
    <cellStyle name="Normal 265 5" xfId="17138"/>
    <cellStyle name="Normal 265 5 2" xfId="17139"/>
    <cellStyle name="Normal 265 6" xfId="17140"/>
    <cellStyle name="Normal 265 6 2" xfId="17141"/>
    <cellStyle name="Normal 265 7" xfId="17142"/>
    <cellStyle name="Normal 265 7 2" xfId="17143"/>
    <cellStyle name="Normal 265 8" xfId="17144"/>
    <cellStyle name="Normal 265 9" xfId="17145"/>
    <cellStyle name="Normal 266" xfId="17146"/>
    <cellStyle name="Normal 266 2" xfId="17147"/>
    <cellStyle name="Normal 266 2 2" xfId="17148"/>
    <cellStyle name="Normal 266 2 2 2" xfId="17149"/>
    <cellStyle name="Normal 266 2 2 3" xfId="17150"/>
    <cellStyle name="Normal 266 2 2 4" xfId="17151"/>
    <cellStyle name="Normal 266 2 3" xfId="17152"/>
    <cellStyle name="Normal 266 2 3 2" xfId="17153"/>
    <cellStyle name="Normal 266 2 4" xfId="17154"/>
    <cellStyle name="Normal 266 3" xfId="17155"/>
    <cellStyle name="Normal 266 3 2" xfId="17156"/>
    <cellStyle name="Normal 266 3 3" xfId="17157"/>
    <cellStyle name="Normal 266 3 4" xfId="17158"/>
    <cellStyle name="Normal 266 4" xfId="17159"/>
    <cellStyle name="Normal 266 4 2" xfId="17160"/>
    <cellStyle name="Normal 266 4 3" xfId="17161"/>
    <cellStyle name="Normal 266 5" xfId="17162"/>
    <cellStyle name="Normal 266 5 2" xfId="17163"/>
    <cellStyle name="Normal 266 6" xfId="17164"/>
    <cellStyle name="Normal 266 6 2" xfId="17165"/>
    <cellStyle name="Normal 266 7" xfId="17166"/>
    <cellStyle name="Normal 266 7 2" xfId="17167"/>
    <cellStyle name="Normal 266 8" xfId="17168"/>
    <cellStyle name="Normal 266 9" xfId="17169"/>
    <cellStyle name="Normal 267" xfId="17170"/>
    <cellStyle name="Normal 267 2" xfId="17171"/>
    <cellStyle name="Normal 267 2 2" xfId="17172"/>
    <cellStyle name="Normal 267 2 2 2" xfId="17173"/>
    <cellStyle name="Normal 267 2 2 3" xfId="17174"/>
    <cellStyle name="Normal 267 2 2 4" xfId="17175"/>
    <cellStyle name="Normal 267 2 3" xfId="17176"/>
    <cellStyle name="Normal 267 2 3 2" xfId="17177"/>
    <cellStyle name="Normal 267 2 4" xfId="17178"/>
    <cellStyle name="Normal 267 3" xfId="17179"/>
    <cellStyle name="Normal 267 3 2" xfId="17180"/>
    <cellStyle name="Normal 267 3 3" xfId="17181"/>
    <cellStyle name="Normal 267 3 4" xfId="17182"/>
    <cellStyle name="Normal 267 4" xfId="17183"/>
    <cellStyle name="Normal 267 4 2" xfId="17184"/>
    <cellStyle name="Normal 267 4 3" xfId="17185"/>
    <cellStyle name="Normal 267 5" xfId="17186"/>
    <cellStyle name="Normal 267 5 2" xfId="17187"/>
    <cellStyle name="Normal 267 6" xfId="17188"/>
    <cellStyle name="Normal 267 6 2" xfId="17189"/>
    <cellStyle name="Normal 267 7" xfId="17190"/>
    <cellStyle name="Normal 267 7 2" xfId="17191"/>
    <cellStyle name="Normal 267 8" xfId="17192"/>
    <cellStyle name="Normal 267 9" xfId="17193"/>
    <cellStyle name="Normal 268" xfId="17194"/>
    <cellStyle name="Normal 268 2" xfId="17195"/>
    <cellStyle name="Normal 268 2 2" xfId="17196"/>
    <cellStyle name="Normal 268 2 2 2" xfId="17197"/>
    <cellStyle name="Normal 268 2 2 3" xfId="17198"/>
    <cellStyle name="Normal 268 2 2 4" xfId="17199"/>
    <cellStyle name="Normal 268 2 3" xfId="17200"/>
    <cellStyle name="Normal 268 2 3 2" xfId="17201"/>
    <cellStyle name="Normal 268 2 4" xfId="17202"/>
    <cellStyle name="Normal 268 3" xfId="17203"/>
    <cellStyle name="Normal 268 3 2" xfId="17204"/>
    <cellStyle name="Normal 268 3 3" xfId="17205"/>
    <cellStyle name="Normal 268 3 4" xfId="17206"/>
    <cellStyle name="Normal 268 4" xfId="17207"/>
    <cellStyle name="Normal 268 4 2" xfId="17208"/>
    <cellStyle name="Normal 268 4 3" xfId="17209"/>
    <cellStyle name="Normal 268 5" xfId="17210"/>
    <cellStyle name="Normal 268 5 2" xfId="17211"/>
    <cellStyle name="Normal 268 6" xfId="17212"/>
    <cellStyle name="Normal 268 6 2" xfId="17213"/>
    <cellStyle name="Normal 268 7" xfId="17214"/>
    <cellStyle name="Normal 268 7 2" xfId="17215"/>
    <cellStyle name="Normal 268 8" xfId="17216"/>
    <cellStyle name="Normal 268 9" xfId="17217"/>
    <cellStyle name="Normal 269" xfId="17218"/>
    <cellStyle name="Normal 269 2" xfId="17219"/>
    <cellStyle name="Normal 269 2 2" xfId="17220"/>
    <cellStyle name="Normal 269 2 2 2" xfId="17221"/>
    <cellStyle name="Normal 269 2 2 3" xfId="17222"/>
    <cellStyle name="Normal 269 2 2 4" xfId="17223"/>
    <cellStyle name="Normal 269 2 3" xfId="17224"/>
    <cellStyle name="Normal 269 2 3 2" xfId="17225"/>
    <cellStyle name="Normal 269 2 4" xfId="17226"/>
    <cellStyle name="Normal 269 3" xfId="17227"/>
    <cellStyle name="Normal 269 3 2" xfId="17228"/>
    <cellStyle name="Normal 269 3 3" xfId="17229"/>
    <cellStyle name="Normal 269 3 4" xfId="17230"/>
    <cellStyle name="Normal 269 4" xfId="17231"/>
    <cellStyle name="Normal 269 4 2" xfId="17232"/>
    <cellStyle name="Normal 269 4 3" xfId="17233"/>
    <cellStyle name="Normal 269 5" xfId="17234"/>
    <cellStyle name="Normal 269 5 2" xfId="17235"/>
    <cellStyle name="Normal 269 6" xfId="17236"/>
    <cellStyle name="Normal 269 6 2" xfId="17237"/>
    <cellStyle name="Normal 269 7" xfId="17238"/>
    <cellStyle name="Normal 269 7 2" xfId="17239"/>
    <cellStyle name="Normal 269 8" xfId="17240"/>
    <cellStyle name="Normal 269 9" xfId="17241"/>
    <cellStyle name="Normal 27" xfId="17242"/>
    <cellStyle name="Normal 27 2" xfId="17243"/>
    <cellStyle name="Normal 27 2 2" xfId="17244"/>
    <cellStyle name="Normal 27 2 2 2" xfId="17245"/>
    <cellStyle name="Normal 27 2 2 2 2" xfId="17246"/>
    <cellStyle name="Normal 27 2 2 2 3" xfId="17247"/>
    <cellStyle name="Normal 27 2 2 2 4" xfId="17248"/>
    <cellStyle name="Normal 27 2 2 3" xfId="17249"/>
    <cellStyle name="Normal 27 2 2 3 2" xfId="17250"/>
    <cellStyle name="Normal 27 2 2 3 3" xfId="17251"/>
    <cellStyle name="Normal 27 2 2 4" xfId="17252"/>
    <cellStyle name="Normal 27 2 2 4 2" xfId="17253"/>
    <cellStyle name="Normal 27 2 2 5" xfId="17254"/>
    <cellStyle name="Normal 27 2 2 5 2" xfId="17255"/>
    <cellStyle name="Normal 27 2 2 6" xfId="17256"/>
    <cellStyle name="Normal 27 2 2 6 2" xfId="17257"/>
    <cellStyle name="Normal 27 2 2 7" xfId="17258"/>
    <cellStyle name="Normal 27 2 2 7 2" xfId="17259"/>
    <cellStyle name="Normal 27 2 2 8" xfId="17260"/>
    <cellStyle name="Normal 27 2 2 9" xfId="17261"/>
    <cellStyle name="Normal 27 2 3" xfId="17262"/>
    <cellStyle name="Normal 27 2 3 2" xfId="17263"/>
    <cellStyle name="Normal 27 2 3 2 2" xfId="17264"/>
    <cellStyle name="Normal 27 2 3 2 3" xfId="17265"/>
    <cellStyle name="Normal 27 2 3 3" xfId="17266"/>
    <cellStyle name="Normal 27 2 3 3 2" xfId="17267"/>
    <cellStyle name="Normal 27 2 3 4" xfId="17268"/>
    <cellStyle name="Normal 27 2 4" xfId="17269"/>
    <cellStyle name="Normal 27 3" xfId="17270"/>
    <cellStyle name="Normal 27 3 2" xfId="17271"/>
    <cellStyle name="Normal 27 3 2 2" xfId="17272"/>
    <cellStyle name="Normal 27 3 2 3" xfId="17273"/>
    <cellStyle name="Normal 27 3 2 4" xfId="17274"/>
    <cellStyle name="Normal 27 3 3" xfId="17275"/>
    <cellStyle name="Normal 27 3 3 2" xfId="17276"/>
    <cellStyle name="Normal 27 3 3 3" xfId="17277"/>
    <cellStyle name="Normal 27 3 4" xfId="17278"/>
    <cellStyle name="Normal 27 3 4 2" xfId="17279"/>
    <cellStyle name="Normal 27 3 5" xfId="17280"/>
    <cellStyle name="Normal 27 3 5 2" xfId="17281"/>
    <cellStyle name="Normal 27 3 6" xfId="17282"/>
    <cellStyle name="Normal 27 3 6 2" xfId="17283"/>
    <cellStyle name="Normal 27 3 7" xfId="17284"/>
    <cellStyle name="Normal 27 3 7 2" xfId="17285"/>
    <cellStyle name="Normal 27 3 8" xfId="17286"/>
    <cellStyle name="Normal 27 3 9" xfId="17287"/>
    <cellStyle name="Normal 27 4" xfId="17288"/>
    <cellStyle name="Normal 27 5" xfId="17289"/>
    <cellStyle name="Normal 27 6" xfId="17290"/>
    <cellStyle name="Normal 27 6 2" xfId="17291"/>
    <cellStyle name="Normal 27 6 2 2" xfId="17292"/>
    <cellStyle name="Normal 27 6 2 3" xfId="17293"/>
    <cellStyle name="Normal 27 6 3" xfId="17294"/>
    <cellStyle name="Normal 27 6 3 2" xfId="17295"/>
    <cellStyle name="Normal 27 6 4" xfId="17296"/>
    <cellStyle name="Normal 27 7" xfId="17297"/>
    <cellStyle name="Normal 27_Sheet2" xfId="17298"/>
    <cellStyle name="Normal 270" xfId="17299"/>
    <cellStyle name="Normal 270 2" xfId="17300"/>
    <cellStyle name="Normal 270 2 2" xfId="17301"/>
    <cellStyle name="Normal 270 2 2 2" xfId="17302"/>
    <cellStyle name="Normal 270 2 2 3" xfId="17303"/>
    <cellStyle name="Normal 270 2 2 4" xfId="17304"/>
    <cellStyle name="Normal 270 2 3" xfId="17305"/>
    <cellStyle name="Normal 270 2 3 2" xfId="17306"/>
    <cellStyle name="Normal 270 2 4" xfId="17307"/>
    <cellStyle name="Normal 270 3" xfId="17308"/>
    <cellStyle name="Normal 270 3 2" xfId="17309"/>
    <cellStyle name="Normal 270 3 3" xfId="17310"/>
    <cellStyle name="Normal 270 3 4" xfId="17311"/>
    <cellStyle name="Normal 270 4" xfId="17312"/>
    <cellStyle name="Normal 270 4 2" xfId="17313"/>
    <cellStyle name="Normal 270 4 3" xfId="17314"/>
    <cellStyle name="Normal 270 5" xfId="17315"/>
    <cellStyle name="Normal 270 5 2" xfId="17316"/>
    <cellStyle name="Normal 270 6" xfId="17317"/>
    <cellStyle name="Normal 270 6 2" xfId="17318"/>
    <cellStyle name="Normal 270 7" xfId="17319"/>
    <cellStyle name="Normal 270 7 2" xfId="17320"/>
    <cellStyle name="Normal 270 8" xfId="17321"/>
    <cellStyle name="Normal 270 9" xfId="17322"/>
    <cellStyle name="Normal 271" xfId="17323"/>
    <cellStyle name="Normal 271 2" xfId="17324"/>
    <cellStyle name="Normal 271 2 2" xfId="17325"/>
    <cellStyle name="Normal 271 2 2 2" xfId="17326"/>
    <cellStyle name="Normal 271 2 2 3" xfId="17327"/>
    <cellStyle name="Normal 271 2 2 4" xfId="17328"/>
    <cellStyle name="Normal 271 2 3" xfId="17329"/>
    <cellStyle name="Normal 271 2 3 2" xfId="17330"/>
    <cellStyle name="Normal 271 2 4" xfId="17331"/>
    <cellStyle name="Normal 271 3" xfId="17332"/>
    <cellStyle name="Normal 271 3 2" xfId="17333"/>
    <cellStyle name="Normal 271 3 3" xfId="17334"/>
    <cellStyle name="Normal 271 3 4" xfId="17335"/>
    <cellStyle name="Normal 271 4" xfId="17336"/>
    <cellStyle name="Normal 271 4 2" xfId="17337"/>
    <cellStyle name="Normal 271 4 3" xfId="17338"/>
    <cellStyle name="Normal 271 5" xfId="17339"/>
    <cellStyle name="Normal 271 5 2" xfId="17340"/>
    <cellStyle name="Normal 271 6" xfId="17341"/>
    <cellStyle name="Normal 271 6 2" xfId="17342"/>
    <cellStyle name="Normal 271 7" xfId="17343"/>
    <cellStyle name="Normal 271 7 2" xfId="17344"/>
    <cellStyle name="Normal 271 8" xfId="17345"/>
    <cellStyle name="Normal 271 9" xfId="17346"/>
    <cellStyle name="Normal 272" xfId="17347"/>
    <cellStyle name="Normal 272 2" xfId="17348"/>
    <cellStyle name="Normal 272 2 2" xfId="17349"/>
    <cellStyle name="Normal 272 2 2 2" xfId="17350"/>
    <cellStyle name="Normal 272 2 2 3" xfId="17351"/>
    <cellStyle name="Normal 272 2 2 4" xfId="17352"/>
    <cellStyle name="Normal 272 2 3" xfId="17353"/>
    <cellStyle name="Normal 272 2 3 2" xfId="17354"/>
    <cellStyle name="Normal 272 2 4" xfId="17355"/>
    <cellStyle name="Normal 272 3" xfId="17356"/>
    <cellStyle name="Normal 272 3 2" xfId="17357"/>
    <cellStyle name="Normal 272 3 3" xfId="17358"/>
    <cellStyle name="Normal 272 3 4" xfId="17359"/>
    <cellStyle name="Normal 272 4" xfId="17360"/>
    <cellStyle name="Normal 272 4 2" xfId="17361"/>
    <cellStyle name="Normal 272 4 3" xfId="17362"/>
    <cellStyle name="Normal 272 5" xfId="17363"/>
    <cellStyle name="Normal 272 5 2" xfId="17364"/>
    <cellStyle name="Normal 272 6" xfId="17365"/>
    <cellStyle name="Normal 272 6 2" xfId="17366"/>
    <cellStyle name="Normal 272 7" xfId="17367"/>
    <cellStyle name="Normal 272 7 2" xfId="17368"/>
    <cellStyle name="Normal 272 8" xfId="17369"/>
    <cellStyle name="Normal 272 9" xfId="17370"/>
    <cellStyle name="Normal 273" xfId="17371"/>
    <cellStyle name="Normal 273 2" xfId="17372"/>
    <cellStyle name="Normal 273 2 2" xfId="17373"/>
    <cellStyle name="Normal 273 2 2 2" xfId="17374"/>
    <cellStyle name="Normal 273 2 2 3" xfId="17375"/>
    <cellStyle name="Normal 273 2 2 4" xfId="17376"/>
    <cellStyle name="Normal 273 2 3" xfId="17377"/>
    <cellStyle name="Normal 273 2 3 2" xfId="17378"/>
    <cellStyle name="Normal 273 2 4" xfId="17379"/>
    <cellStyle name="Normal 273 3" xfId="17380"/>
    <cellStyle name="Normal 273 3 2" xfId="17381"/>
    <cellStyle name="Normal 273 3 3" xfId="17382"/>
    <cellStyle name="Normal 273 3 4" xfId="17383"/>
    <cellStyle name="Normal 273 4" xfId="17384"/>
    <cellStyle name="Normal 273 4 2" xfId="17385"/>
    <cellStyle name="Normal 273 4 3" xfId="17386"/>
    <cellStyle name="Normal 273 5" xfId="17387"/>
    <cellStyle name="Normal 273 5 2" xfId="17388"/>
    <cellStyle name="Normal 273 6" xfId="17389"/>
    <cellStyle name="Normal 273 6 2" xfId="17390"/>
    <cellStyle name="Normal 273 7" xfId="17391"/>
    <cellStyle name="Normal 273 7 2" xfId="17392"/>
    <cellStyle name="Normal 273 8" xfId="17393"/>
    <cellStyle name="Normal 273 9" xfId="17394"/>
    <cellStyle name="Normal 274" xfId="17395"/>
    <cellStyle name="Normal 274 2" xfId="17396"/>
    <cellStyle name="Normal 274 2 2" xfId="17397"/>
    <cellStyle name="Normal 274 2 2 2" xfId="17398"/>
    <cellStyle name="Normal 274 2 2 3" xfId="17399"/>
    <cellStyle name="Normal 274 2 2 4" xfId="17400"/>
    <cellStyle name="Normal 274 2 3" xfId="17401"/>
    <cellStyle name="Normal 274 2 3 2" xfId="17402"/>
    <cellStyle name="Normal 274 2 4" xfId="17403"/>
    <cellStyle name="Normal 274 3" xfId="17404"/>
    <cellStyle name="Normal 274 3 2" xfId="17405"/>
    <cellStyle name="Normal 274 3 3" xfId="17406"/>
    <cellStyle name="Normal 274 3 4" xfId="17407"/>
    <cellStyle name="Normal 274 4" xfId="17408"/>
    <cellStyle name="Normal 274 4 2" xfId="17409"/>
    <cellStyle name="Normal 274 4 3" xfId="17410"/>
    <cellStyle name="Normal 274 5" xfId="17411"/>
    <cellStyle name="Normal 274 5 2" xfId="17412"/>
    <cellStyle name="Normal 274 6" xfId="17413"/>
    <cellStyle name="Normal 274 6 2" xfId="17414"/>
    <cellStyle name="Normal 274 7" xfId="17415"/>
    <cellStyle name="Normal 274 7 2" xfId="17416"/>
    <cellStyle name="Normal 274 8" xfId="17417"/>
    <cellStyle name="Normal 274 9" xfId="17418"/>
    <cellStyle name="Normal 275" xfId="17419"/>
    <cellStyle name="Normal 275 2" xfId="17420"/>
    <cellStyle name="Normal 275 2 2" xfId="17421"/>
    <cellStyle name="Normal 275 2 2 2" xfId="17422"/>
    <cellStyle name="Normal 275 2 2 3" xfId="17423"/>
    <cellStyle name="Normal 275 2 2 4" xfId="17424"/>
    <cellStyle name="Normal 275 2 3" xfId="17425"/>
    <cellStyle name="Normal 275 2 3 2" xfId="17426"/>
    <cellStyle name="Normal 275 2 4" xfId="17427"/>
    <cellStyle name="Normal 275 3" xfId="17428"/>
    <cellStyle name="Normal 275 3 2" xfId="17429"/>
    <cellStyle name="Normal 275 3 3" xfId="17430"/>
    <cellStyle name="Normal 275 3 4" xfId="17431"/>
    <cellStyle name="Normal 275 4" xfId="17432"/>
    <cellStyle name="Normal 275 4 2" xfId="17433"/>
    <cellStyle name="Normal 275 4 3" xfId="17434"/>
    <cellStyle name="Normal 275 5" xfId="17435"/>
    <cellStyle name="Normal 275 5 2" xfId="17436"/>
    <cellStyle name="Normal 275 6" xfId="17437"/>
    <cellStyle name="Normal 275 6 2" xfId="17438"/>
    <cellStyle name="Normal 275 7" xfId="17439"/>
    <cellStyle name="Normal 275 7 2" xfId="17440"/>
    <cellStyle name="Normal 275 8" xfId="17441"/>
    <cellStyle name="Normal 275 9" xfId="17442"/>
    <cellStyle name="Normal 276" xfId="17443"/>
    <cellStyle name="Normal 276 2" xfId="17444"/>
    <cellStyle name="Normal 276 2 2" xfId="17445"/>
    <cellStyle name="Normal 276 2 2 2" xfId="17446"/>
    <cellStyle name="Normal 276 2 2 3" xfId="17447"/>
    <cellStyle name="Normal 276 2 2 4" xfId="17448"/>
    <cellStyle name="Normal 276 2 3" xfId="17449"/>
    <cellStyle name="Normal 276 2 3 2" xfId="17450"/>
    <cellStyle name="Normal 276 2 4" xfId="17451"/>
    <cellStyle name="Normal 276 3" xfId="17452"/>
    <cellStyle name="Normal 276 3 2" xfId="17453"/>
    <cellStyle name="Normal 276 3 3" xfId="17454"/>
    <cellStyle name="Normal 276 3 4" xfId="17455"/>
    <cellStyle name="Normal 276 4" xfId="17456"/>
    <cellStyle name="Normal 276 4 2" xfId="17457"/>
    <cellStyle name="Normal 276 4 3" xfId="17458"/>
    <cellStyle name="Normal 276 5" xfId="17459"/>
    <cellStyle name="Normal 276 5 2" xfId="17460"/>
    <cellStyle name="Normal 276 6" xfId="17461"/>
    <cellStyle name="Normal 276 6 2" xfId="17462"/>
    <cellStyle name="Normal 276 7" xfId="17463"/>
    <cellStyle name="Normal 276 7 2" xfId="17464"/>
    <cellStyle name="Normal 276 8" xfId="17465"/>
    <cellStyle name="Normal 276 9" xfId="17466"/>
    <cellStyle name="Normal 277" xfId="17467"/>
    <cellStyle name="Normal 277 2" xfId="17468"/>
    <cellStyle name="Normal 277 2 2" xfId="17469"/>
    <cellStyle name="Normal 277 2 2 2" xfId="17470"/>
    <cellStyle name="Normal 277 2 2 3" xfId="17471"/>
    <cellStyle name="Normal 277 2 2 4" xfId="17472"/>
    <cellStyle name="Normal 277 2 3" xfId="17473"/>
    <cellStyle name="Normal 277 2 3 2" xfId="17474"/>
    <cellStyle name="Normal 277 2 4" xfId="17475"/>
    <cellStyle name="Normal 277 3" xfId="17476"/>
    <cellStyle name="Normal 277 3 2" xfId="17477"/>
    <cellStyle name="Normal 277 3 3" xfId="17478"/>
    <cellStyle name="Normal 277 3 4" xfId="17479"/>
    <cellStyle name="Normal 277 4" xfId="17480"/>
    <cellStyle name="Normal 277 4 2" xfId="17481"/>
    <cellStyle name="Normal 277 4 3" xfId="17482"/>
    <cellStyle name="Normal 277 5" xfId="17483"/>
    <cellStyle name="Normal 277 5 2" xfId="17484"/>
    <cellStyle name="Normal 277 6" xfId="17485"/>
    <cellStyle name="Normal 277 6 2" xfId="17486"/>
    <cellStyle name="Normal 277 7" xfId="17487"/>
    <cellStyle name="Normal 277 7 2" xfId="17488"/>
    <cellStyle name="Normal 277 8" xfId="17489"/>
    <cellStyle name="Normal 277 9" xfId="17490"/>
    <cellStyle name="Normal 278" xfId="17491"/>
    <cellStyle name="Normal 278 2" xfId="17492"/>
    <cellStyle name="Normal 278 2 2" xfId="17493"/>
    <cellStyle name="Normal 278 2 2 2" xfId="17494"/>
    <cellStyle name="Normal 278 2 2 3" xfId="17495"/>
    <cellStyle name="Normal 278 2 2 4" xfId="17496"/>
    <cellStyle name="Normal 278 2 3" xfId="17497"/>
    <cellStyle name="Normal 278 2 3 2" xfId="17498"/>
    <cellStyle name="Normal 278 2 4" xfId="17499"/>
    <cellStyle name="Normal 278 3" xfId="17500"/>
    <cellStyle name="Normal 278 3 2" xfId="17501"/>
    <cellStyle name="Normal 278 3 3" xfId="17502"/>
    <cellStyle name="Normal 278 3 4" xfId="17503"/>
    <cellStyle name="Normal 278 4" xfId="17504"/>
    <cellStyle name="Normal 278 4 2" xfId="17505"/>
    <cellStyle name="Normal 278 4 3" xfId="17506"/>
    <cellStyle name="Normal 278 5" xfId="17507"/>
    <cellStyle name="Normal 278 5 2" xfId="17508"/>
    <cellStyle name="Normal 278 6" xfId="17509"/>
    <cellStyle name="Normal 278 6 2" xfId="17510"/>
    <cellStyle name="Normal 278 7" xfId="17511"/>
    <cellStyle name="Normal 278 7 2" xfId="17512"/>
    <cellStyle name="Normal 278 8" xfId="17513"/>
    <cellStyle name="Normal 278 9" xfId="17514"/>
    <cellStyle name="Normal 279" xfId="17515"/>
    <cellStyle name="Normal 279 2" xfId="17516"/>
    <cellStyle name="Normal 279 2 2" xfId="17517"/>
    <cellStyle name="Normal 279 2 2 2" xfId="17518"/>
    <cellStyle name="Normal 279 2 2 3" xfId="17519"/>
    <cellStyle name="Normal 279 2 2 4" xfId="17520"/>
    <cellStyle name="Normal 279 2 3" xfId="17521"/>
    <cellStyle name="Normal 279 2 3 2" xfId="17522"/>
    <cellStyle name="Normal 279 2 4" xfId="17523"/>
    <cellStyle name="Normal 279 3" xfId="17524"/>
    <cellStyle name="Normal 279 3 2" xfId="17525"/>
    <cellStyle name="Normal 279 3 3" xfId="17526"/>
    <cellStyle name="Normal 279 3 4" xfId="17527"/>
    <cellStyle name="Normal 279 4" xfId="17528"/>
    <cellStyle name="Normal 279 4 2" xfId="17529"/>
    <cellStyle name="Normal 279 4 3" xfId="17530"/>
    <cellStyle name="Normal 279 5" xfId="17531"/>
    <cellStyle name="Normal 279 5 2" xfId="17532"/>
    <cellStyle name="Normal 279 6" xfId="17533"/>
    <cellStyle name="Normal 279 6 2" xfId="17534"/>
    <cellStyle name="Normal 279 7" xfId="17535"/>
    <cellStyle name="Normal 279 7 2" xfId="17536"/>
    <cellStyle name="Normal 279 8" xfId="17537"/>
    <cellStyle name="Normal 279 9" xfId="17538"/>
    <cellStyle name="Normal 28" xfId="17539"/>
    <cellStyle name="Normal 28 2" xfId="17540"/>
    <cellStyle name="Normal 28 2 2" xfId="17541"/>
    <cellStyle name="Normal 28 2 2 2" xfId="17542"/>
    <cellStyle name="Normal 28 2 2 2 2" xfId="17543"/>
    <cellStyle name="Normal 28 2 2 2 3" xfId="17544"/>
    <cellStyle name="Normal 28 2 2 2 4" xfId="17545"/>
    <cellStyle name="Normal 28 2 2 3" xfId="17546"/>
    <cellStyle name="Normal 28 2 2 3 2" xfId="17547"/>
    <cellStyle name="Normal 28 2 2 3 3" xfId="17548"/>
    <cellStyle name="Normal 28 2 2 4" xfId="17549"/>
    <cellStyle name="Normal 28 2 2 4 2" xfId="17550"/>
    <cellStyle name="Normal 28 2 2 5" xfId="17551"/>
    <cellStyle name="Normal 28 2 2 5 2" xfId="17552"/>
    <cellStyle name="Normal 28 2 2 6" xfId="17553"/>
    <cellStyle name="Normal 28 2 2 6 2" xfId="17554"/>
    <cellStyle name="Normal 28 2 2 7" xfId="17555"/>
    <cellStyle name="Normal 28 2 2 7 2" xfId="17556"/>
    <cellStyle name="Normal 28 2 2 8" xfId="17557"/>
    <cellStyle name="Normal 28 2 2 9" xfId="17558"/>
    <cellStyle name="Normal 28 2 3" xfId="17559"/>
    <cellStyle name="Normal 28 2 3 2" xfId="17560"/>
    <cellStyle name="Normal 28 2 3 2 2" xfId="17561"/>
    <cellStyle name="Normal 28 2 3 2 3" xfId="17562"/>
    <cellStyle name="Normal 28 2 3 3" xfId="17563"/>
    <cellStyle name="Normal 28 2 3 3 2" xfId="17564"/>
    <cellStyle name="Normal 28 2 3 4" xfId="17565"/>
    <cellStyle name="Normal 28 2 4" xfId="17566"/>
    <cellStyle name="Normal 28 3" xfId="17567"/>
    <cellStyle name="Normal 28 3 2" xfId="17568"/>
    <cellStyle name="Normal 28 3 2 2" xfId="17569"/>
    <cellStyle name="Normal 28 3 2 3" xfId="17570"/>
    <cellStyle name="Normal 28 3 2 4" xfId="17571"/>
    <cellStyle name="Normal 28 3 3" xfId="17572"/>
    <cellStyle name="Normal 28 3 3 2" xfId="17573"/>
    <cellStyle name="Normal 28 3 3 3" xfId="17574"/>
    <cellStyle name="Normal 28 3 4" xfId="17575"/>
    <cellStyle name="Normal 28 3 4 2" xfId="17576"/>
    <cellStyle name="Normal 28 3 5" xfId="17577"/>
    <cellStyle name="Normal 28 3 5 2" xfId="17578"/>
    <cellStyle name="Normal 28 3 6" xfId="17579"/>
    <cellStyle name="Normal 28 3 6 2" xfId="17580"/>
    <cellStyle name="Normal 28 3 7" xfId="17581"/>
    <cellStyle name="Normal 28 3 7 2" xfId="17582"/>
    <cellStyle name="Normal 28 3 8" xfId="17583"/>
    <cellStyle name="Normal 28 3 9" xfId="17584"/>
    <cellStyle name="Normal 28 4" xfId="17585"/>
    <cellStyle name="Normal 28 5" xfId="17586"/>
    <cellStyle name="Normal 28 6" xfId="17587"/>
    <cellStyle name="Normal 28 6 2" xfId="17588"/>
    <cellStyle name="Normal 28 6 2 2" xfId="17589"/>
    <cellStyle name="Normal 28 6 2 3" xfId="17590"/>
    <cellStyle name="Normal 28 6 3" xfId="17591"/>
    <cellStyle name="Normal 28 6 3 2" xfId="17592"/>
    <cellStyle name="Normal 28 6 4" xfId="17593"/>
    <cellStyle name="Normal 28 7" xfId="17594"/>
    <cellStyle name="Normal 28_Sheet2" xfId="17595"/>
    <cellStyle name="Normal 280" xfId="17596"/>
    <cellStyle name="Normal 280 2" xfId="17597"/>
    <cellStyle name="Normal 280 2 2" xfId="17598"/>
    <cellStyle name="Normal 280 2 2 2" xfId="17599"/>
    <cellStyle name="Normal 280 2 2 3" xfId="17600"/>
    <cellStyle name="Normal 280 2 2 4" xfId="17601"/>
    <cellStyle name="Normal 280 2 3" xfId="17602"/>
    <cellStyle name="Normal 280 2 3 2" xfId="17603"/>
    <cellStyle name="Normal 280 2 4" xfId="17604"/>
    <cellStyle name="Normal 280 3" xfId="17605"/>
    <cellStyle name="Normal 280 3 2" xfId="17606"/>
    <cellStyle name="Normal 280 3 3" xfId="17607"/>
    <cellStyle name="Normal 280 3 4" xfId="17608"/>
    <cellStyle name="Normal 280 4" xfId="17609"/>
    <cellStyle name="Normal 280 4 2" xfId="17610"/>
    <cellStyle name="Normal 280 4 3" xfId="17611"/>
    <cellStyle name="Normal 280 5" xfId="17612"/>
    <cellStyle name="Normal 280 5 2" xfId="17613"/>
    <cellStyle name="Normal 280 6" xfId="17614"/>
    <cellStyle name="Normal 280 6 2" xfId="17615"/>
    <cellStyle name="Normal 280 7" xfId="17616"/>
    <cellStyle name="Normal 280 7 2" xfId="17617"/>
    <cellStyle name="Normal 280 8" xfId="17618"/>
    <cellStyle name="Normal 280 9" xfId="17619"/>
    <cellStyle name="Normal 281" xfId="17620"/>
    <cellStyle name="Normal 281 2" xfId="17621"/>
    <cellStyle name="Normal 281 2 2" xfId="17622"/>
    <cellStyle name="Normal 281 2 2 2" xfId="17623"/>
    <cellStyle name="Normal 281 2 2 3" xfId="17624"/>
    <cellStyle name="Normal 281 2 2 4" xfId="17625"/>
    <cellStyle name="Normal 281 2 3" xfId="17626"/>
    <cellStyle name="Normal 281 2 3 2" xfId="17627"/>
    <cellStyle name="Normal 281 2 4" xfId="17628"/>
    <cellStyle name="Normal 281 3" xfId="17629"/>
    <cellStyle name="Normal 281 3 2" xfId="17630"/>
    <cellStyle name="Normal 281 3 3" xfId="17631"/>
    <cellStyle name="Normal 281 3 4" xfId="17632"/>
    <cellStyle name="Normal 281 4" xfId="17633"/>
    <cellStyle name="Normal 281 4 2" xfId="17634"/>
    <cellStyle name="Normal 281 4 3" xfId="17635"/>
    <cellStyle name="Normal 281 5" xfId="17636"/>
    <cellStyle name="Normal 281 5 2" xfId="17637"/>
    <cellStyle name="Normal 281 6" xfId="17638"/>
    <cellStyle name="Normal 281 6 2" xfId="17639"/>
    <cellStyle name="Normal 281 7" xfId="17640"/>
    <cellStyle name="Normal 281 7 2" xfId="17641"/>
    <cellStyle name="Normal 281 8" xfId="17642"/>
    <cellStyle name="Normal 281 9" xfId="17643"/>
    <cellStyle name="Normal 282" xfId="17644"/>
    <cellStyle name="Normal 282 2" xfId="17645"/>
    <cellStyle name="Normal 282 2 2" xfId="17646"/>
    <cellStyle name="Normal 282 2 2 2" xfId="17647"/>
    <cellStyle name="Normal 282 2 2 3" xfId="17648"/>
    <cellStyle name="Normal 282 2 2 4" xfId="17649"/>
    <cellStyle name="Normal 282 2 3" xfId="17650"/>
    <cellStyle name="Normal 282 2 3 2" xfId="17651"/>
    <cellStyle name="Normal 282 2 4" xfId="17652"/>
    <cellStyle name="Normal 282 3" xfId="17653"/>
    <cellStyle name="Normal 282 3 2" xfId="17654"/>
    <cellStyle name="Normal 282 3 3" xfId="17655"/>
    <cellStyle name="Normal 282 3 4" xfId="17656"/>
    <cellStyle name="Normal 282 4" xfId="17657"/>
    <cellStyle name="Normal 282 4 2" xfId="17658"/>
    <cellStyle name="Normal 282 4 3" xfId="17659"/>
    <cellStyle name="Normal 282 5" xfId="17660"/>
    <cellStyle name="Normal 282 5 2" xfId="17661"/>
    <cellStyle name="Normal 282 6" xfId="17662"/>
    <cellStyle name="Normal 282 6 2" xfId="17663"/>
    <cellStyle name="Normal 282 7" xfId="17664"/>
    <cellStyle name="Normal 282 7 2" xfId="17665"/>
    <cellStyle name="Normal 282 8" xfId="17666"/>
    <cellStyle name="Normal 282 9" xfId="17667"/>
    <cellStyle name="Normal 283" xfId="17668"/>
    <cellStyle name="Normal 283 2" xfId="17669"/>
    <cellStyle name="Normal 283 2 2" xfId="17670"/>
    <cellStyle name="Normal 283 2 2 2" xfId="17671"/>
    <cellStyle name="Normal 283 2 2 3" xfId="17672"/>
    <cellStyle name="Normal 283 2 2 4" xfId="17673"/>
    <cellStyle name="Normal 283 2 3" xfId="17674"/>
    <cellStyle name="Normal 283 2 3 2" xfId="17675"/>
    <cellStyle name="Normal 283 2 4" xfId="17676"/>
    <cellStyle name="Normal 283 3" xfId="17677"/>
    <cellStyle name="Normal 283 3 2" xfId="17678"/>
    <cellStyle name="Normal 283 3 3" xfId="17679"/>
    <cellStyle name="Normal 283 3 4" xfId="17680"/>
    <cellStyle name="Normal 283 4" xfId="17681"/>
    <cellStyle name="Normal 283 4 2" xfId="17682"/>
    <cellStyle name="Normal 283 4 3" xfId="17683"/>
    <cellStyle name="Normal 283 5" xfId="17684"/>
    <cellStyle name="Normal 283 5 2" xfId="17685"/>
    <cellStyle name="Normal 283 6" xfId="17686"/>
    <cellStyle name="Normal 283 6 2" xfId="17687"/>
    <cellStyle name="Normal 283 7" xfId="17688"/>
    <cellStyle name="Normal 283 7 2" xfId="17689"/>
    <cellStyle name="Normal 283 8" xfId="17690"/>
    <cellStyle name="Normal 283 9" xfId="17691"/>
    <cellStyle name="Normal 284" xfId="17692"/>
    <cellStyle name="Normal 284 2" xfId="17693"/>
    <cellStyle name="Normal 284 2 2" xfId="17694"/>
    <cellStyle name="Normal 284 2 2 2" xfId="17695"/>
    <cellStyle name="Normal 284 2 2 3" xfId="17696"/>
    <cellStyle name="Normal 284 2 2 4" xfId="17697"/>
    <cellStyle name="Normal 284 2 3" xfId="17698"/>
    <cellStyle name="Normal 284 2 3 2" xfId="17699"/>
    <cellStyle name="Normal 284 2 4" xfId="17700"/>
    <cellStyle name="Normal 284 3" xfId="17701"/>
    <cellStyle name="Normal 284 3 2" xfId="17702"/>
    <cellStyle name="Normal 284 3 3" xfId="17703"/>
    <cellStyle name="Normal 284 3 4" xfId="17704"/>
    <cellStyle name="Normal 284 4" xfId="17705"/>
    <cellStyle name="Normal 284 4 2" xfId="17706"/>
    <cellStyle name="Normal 284 4 3" xfId="17707"/>
    <cellStyle name="Normal 284 5" xfId="17708"/>
    <cellStyle name="Normal 284 5 2" xfId="17709"/>
    <cellStyle name="Normal 284 6" xfId="17710"/>
    <cellStyle name="Normal 284 6 2" xfId="17711"/>
    <cellStyle name="Normal 284 7" xfId="17712"/>
    <cellStyle name="Normal 284 7 2" xfId="17713"/>
    <cellStyle name="Normal 284 8" xfId="17714"/>
    <cellStyle name="Normal 284 9" xfId="17715"/>
    <cellStyle name="Normal 285" xfId="17716"/>
    <cellStyle name="Normal 285 2" xfId="17717"/>
    <cellStyle name="Normal 285 2 2" xfId="17718"/>
    <cellStyle name="Normal 285 2 2 2" xfId="17719"/>
    <cellStyle name="Normal 285 2 2 3" xfId="17720"/>
    <cellStyle name="Normal 285 2 2 4" xfId="17721"/>
    <cellStyle name="Normal 285 2 3" xfId="17722"/>
    <cellStyle name="Normal 285 2 3 2" xfId="17723"/>
    <cellStyle name="Normal 285 2 4" xfId="17724"/>
    <cellStyle name="Normal 285 3" xfId="17725"/>
    <cellStyle name="Normal 285 3 2" xfId="17726"/>
    <cellStyle name="Normal 285 3 3" xfId="17727"/>
    <cellStyle name="Normal 285 3 4" xfId="17728"/>
    <cellStyle name="Normal 285 4" xfId="17729"/>
    <cellStyle name="Normal 285 4 2" xfId="17730"/>
    <cellStyle name="Normal 285 4 3" xfId="17731"/>
    <cellStyle name="Normal 285 5" xfId="17732"/>
    <cellStyle name="Normal 285 5 2" xfId="17733"/>
    <cellStyle name="Normal 285 6" xfId="17734"/>
    <cellStyle name="Normal 285 6 2" xfId="17735"/>
    <cellStyle name="Normal 285 7" xfId="17736"/>
    <cellStyle name="Normal 285 7 2" xfId="17737"/>
    <cellStyle name="Normal 285 8" xfId="17738"/>
    <cellStyle name="Normal 285 9" xfId="17739"/>
    <cellStyle name="Normal 286" xfId="17740"/>
    <cellStyle name="Normal 286 2" xfId="17741"/>
    <cellStyle name="Normal 286 2 2" xfId="17742"/>
    <cellStyle name="Normal 286 2 2 2" xfId="17743"/>
    <cellStyle name="Normal 286 2 2 3" xfId="17744"/>
    <cellStyle name="Normal 286 2 2 4" xfId="17745"/>
    <cellStyle name="Normal 286 2 3" xfId="17746"/>
    <cellStyle name="Normal 286 2 3 2" xfId="17747"/>
    <cellStyle name="Normal 286 2 4" xfId="17748"/>
    <cellStyle name="Normal 286 3" xfId="17749"/>
    <cellStyle name="Normal 286 3 2" xfId="17750"/>
    <cellStyle name="Normal 286 3 3" xfId="17751"/>
    <cellStyle name="Normal 286 3 4" xfId="17752"/>
    <cellStyle name="Normal 286 4" xfId="17753"/>
    <cellStyle name="Normal 286 4 2" xfId="17754"/>
    <cellStyle name="Normal 286 4 3" xfId="17755"/>
    <cellStyle name="Normal 286 5" xfId="17756"/>
    <cellStyle name="Normal 286 5 2" xfId="17757"/>
    <cellStyle name="Normal 286 6" xfId="17758"/>
    <cellStyle name="Normal 286 6 2" xfId="17759"/>
    <cellStyle name="Normal 286 7" xfId="17760"/>
    <cellStyle name="Normal 286 7 2" xfId="17761"/>
    <cellStyle name="Normal 286 8" xfId="17762"/>
    <cellStyle name="Normal 286 9" xfId="17763"/>
    <cellStyle name="Normal 287" xfId="17764"/>
    <cellStyle name="Normal 287 2" xfId="17765"/>
    <cellStyle name="Normal 287 2 2" xfId="17766"/>
    <cellStyle name="Normal 287 2 2 2" xfId="17767"/>
    <cellStyle name="Normal 287 2 2 3" xfId="17768"/>
    <cellStyle name="Normal 287 2 2 4" xfId="17769"/>
    <cellStyle name="Normal 287 2 3" xfId="17770"/>
    <cellStyle name="Normal 287 2 3 2" xfId="17771"/>
    <cellStyle name="Normal 287 2 4" xfId="17772"/>
    <cellStyle name="Normal 287 3" xfId="17773"/>
    <cellStyle name="Normal 287 3 2" xfId="17774"/>
    <cellStyle name="Normal 287 3 3" xfId="17775"/>
    <cellStyle name="Normal 287 3 4" xfId="17776"/>
    <cellStyle name="Normal 287 4" xfId="17777"/>
    <cellStyle name="Normal 287 4 2" xfId="17778"/>
    <cellStyle name="Normal 287 4 3" xfId="17779"/>
    <cellStyle name="Normal 287 5" xfId="17780"/>
    <cellStyle name="Normal 287 5 2" xfId="17781"/>
    <cellStyle name="Normal 287 6" xfId="17782"/>
    <cellStyle name="Normal 287 6 2" xfId="17783"/>
    <cellStyle name="Normal 287 7" xfId="17784"/>
    <cellStyle name="Normal 287 7 2" xfId="17785"/>
    <cellStyle name="Normal 287 8" xfId="17786"/>
    <cellStyle name="Normal 287 9" xfId="17787"/>
    <cellStyle name="Normal 288" xfId="17788"/>
    <cellStyle name="Normal 288 2" xfId="17789"/>
    <cellStyle name="Normal 288 2 2" xfId="17790"/>
    <cellStyle name="Normal 288 2 2 2" xfId="17791"/>
    <cellStyle name="Normal 288 2 2 3" xfId="17792"/>
    <cellStyle name="Normal 288 2 2 4" xfId="17793"/>
    <cellStyle name="Normal 288 2 3" xfId="17794"/>
    <cellStyle name="Normal 288 2 3 2" xfId="17795"/>
    <cellStyle name="Normal 288 2 4" xfId="17796"/>
    <cellStyle name="Normal 288 3" xfId="17797"/>
    <cellStyle name="Normal 288 3 2" xfId="17798"/>
    <cellStyle name="Normal 288 3 3" xfId="17799"/>
    <cellStyle name="Normal 288 3 4" xfId="17800"/>
    <cellStyle name="Normal 288 4" xfId="17801"/>
    <cellStyle name="Normal 288 4 2" xfId="17802"/>
    <cellStyle name="Normal 288 4 3" xfId="17803"/>
    <cellStyle name="Normal 288 5" xfId="17804"/>
    <cellStyle name="Normal 288 5 2" xfId="17805"/>
    <cellStyle name="Normal 288 6" xfId="17806"/>
    <cellStyle name="Normal 288 6 2" xfId="17807"/>
    <cellStyle name="Normal 288 7" xfId="17808"/>
    <cellStyle name="Normal 288 7 2" xfId="17809"/>
    <cellStyle name="Normal 288 8" xfId="17810"/>
    <cellStyle name="Normal 288 9" xfId="17811"/>
    <cellStyle name="Normal 289" xfId="17812"/>
    <cellStyle name="Normal 289 2" xfId="17813"/>
    <cellStyle name="Normal 289 2 2" xfId="17814"/>
    <cellStyle name="Normal 289 2 2 2" xfId="17815"/>
    <cellStyle name="Normal 289 2 2 3" xfId="17816"/>
    <cellStyle name="Normal 289 2 2 4" xfId="17817"/>
    <cellStyle name="Normal 289 2 3" xfId="17818"/>
    <cellStyle name="Normal 289 2 3 2" xfId="17819"/>
    <cellStyle name="Normal 289 2 4" xfId="17820"/>
    <cellStyle name="Normal 289 3" xfId="17821"/>
    <cellStyle name="Normal 289 3 2" xfId="17822"/>
    <cellStyle name="Normal 289 3 3" xfId="17823"/>
    <cellStyle name="Normal 289 3 4" xfId="17824"/>
    <cellStyle name="Normal 289 4" xfId="17825"/>
    <cellStyle name="Normal 289 4 2" xfId="17826"/>
    <cellStyle name="Normal 289 4 3" xfId="17827"/>
    <cellStyle name="Normal 289 5" xfId="17828"/>
    <cellStyle name="Normal 289 5 2" xfId="17829"/>
    <cellStyle name="Normal 289 6" xfId="17830"/>
    <cellStyle name="Normal 289 6 2" xfId="17831"/>
    <cellStyle name="Normal 289 7" xfId="17832"/>
    <cellStyle name="Normal 289 7 2" xfId="17833"/>
    <cellStyle name="Normal 289 8" xfId="17834"/>
    <cellStyle name="Normal 289 9" xfId="17835"/>
    <cellStyle name="Normal 29" xfId="17836"/>
    <cellStyle name="Normal 29 2" xfId="17837"/>
    <cellStyle name="Normal 29 2 2" xfId="17838"/>
    <cellStyle name="Normal 29 2 2 2" xfId="17839"/>
    <cellStyle name="Normal 29 2 2 2 2" xfId="17840"/>
    <cellStyle name="Normal 29 2 2 2 3" xfId="17841"/>
    <cellStyle name="Normal 29 2 2 2 4" xfId="17842"/>
    <cellStyle name="Normal 29 2 2 3" xfId="17843"/>
    <cellStyle name="Normal 29 2 2 3 2" xfId="17844"/>
    <cellStyle name="Normal 29 2 2 3 3" xfId="17845"/>
    <cellStyle name="Normal 29 2 2 4" xfId="17846"/>
    <cellStyle name="Normal 29 2 2 4 2" xfId="17847"/>
    <cellStyle name="Normal 29 2 2 5" xfId="17848"/>
    <cellStyle name="Normal 29 2 2 5 2" xfId="17849"/>
    <cellStyle name="Normal 29 2 2 6" xfId="17850"/>
    <cellStyle name="Normal 29 2 2 6 2" xfId="17851"/>
    <cellStyle name="Normal 29 2 2 7" xfId="17852"/>
    <cellStyle name="Normal 29 2 2 7 2" xfId="17853"/>
    <cellStyle name="Normal 29 2 2 8" xfId="17854"/>
    <cellStyle name="Normal 29 2 2 9" xfId="17855"/>
    <cellStyle name="Normal 29 2 3" xfId="328"/>
    <cellStyle name="Normal 29 2 3 2" xfId="330"/>
    <cellStyle name="Normal 29 2 3 2 2" xfId="17856"/>
    <cellStyle name="Normal 29 2 3 3" xfId="17857"/>
    <cellStyle name="Normal 29 2 3 3 2" xfId="17858"/>
    <cellStyle name="Normal 29 2 3 3 2 2" xfId="17859"/>
    <cellStyle name="Normal 29 2 3 3 3" xfId="17860"/>
    <cellStyle name="Normal 29 2 3 4" xfId="17861"/>
    <cellStyle name="Normal 29 2 3 4 2" xfId="17862"/>
    <cellStyle name="Normal 29 2 3 4 3" xfId="17863"/>
    <cellStyle name="Normal 29 2 4" xfId="17864"/>
    <cellStyle name="Normal 29 3" xfId="17865"/>
    <cellStyle name="Normal 29 3 2" xfId="17866"/>
    <cellStyle name="Normal 29 3 2 2" xfId="17867"/>
    <cellStyle name="Normal 29 3 2 3" xfId="17868"/>
    <cellStyle name="Normal 29 3 2 4" xfId="17869"/>
    <cellStyle name="Normal 29 3 3" xfId="17870"/>
    <cellStyle name="Normal 29 3 3 2" xfId="17871"/>
    <cellStyle name="Normal 29 3 3 3" xfId="17872"/>
    <cellStyle name="Normal 29 3 4" xfId="17873"/>
    <cellStyle name="Normal 29 3 4 2" xfId="17874"/>
    <cellStyle name="Normal 29 3 5" xfId="17875"/>
    <cellStyle name="Normal 29 3 5 2" xfId="17876"/>
    <cellStyle name="Normal 29 3 6" xfId="17877"/>
    <cellStyle name="Normal 29 3 6 2" xfId="17878"/>
    <cellStyle name="Normal 29 3 7" xfId="17879"/>
    <cellStyle name="Normal 29 3 7 2" xfId="17880"/>
    <cellStyle name="Normal 29 3 8" xfId="17881"/>
    <cellStyle name="Normal 29 3 9" xfId="17882"/>
    <cellStyle name="Normal 29 4" xfId="17883"/>
    <cellStyle name="Normal 29 5" xfId="17884"/>
    <cellStyle name="Normal 29 6" xfId="17885"/>
    <cellStyle name="Normal 29 6 2" xfId="17886"/>
    <cellStyle name="Normal 29 6 2 2" xfId="17887"/>
    <cellStyle name="Normal 29 6 2 3" xfId="17888"/>
    <cellStyle name="Normal 29 6 3" xfId="17889"/>
    <cellStyle name="Normal 29 6 3 2" xfId="17890"/>
    <cellStyle name="Normal 29 6 4" xfId="17891"/>
    <cellStyle name="Normal 29 7" xfId="17892"/>
    <cellStyle name="Normal 29_Sheet2" xfId="17893"/>
    <cellStyle name="Normal 290" xfId="17894"/>
    <cellStyle name="Normal 290 2" xfId="17895"/>
    <cellStyle name="Normal 290 2 2" xfId="17896"/>
    <cellStyle name="Normal 290 2 2 2" xfId="17897"/>
    <cellStyle name="Normal 290 2 2 3" xfId="17898"/>
    <cellStyle name="Normal 290 2 2 4" xfId="17899"/>
    <cellStyle name="Normal 290 2 3" xfId="17900"/>
    <cellStyle name="Normal 290 2 3 2" xfId="17901"/>
    <cellStyle name="Normal 290 2 4" xfId="17902"/>
    <cellStyle name="Normal 290 3" xfId="17903"/>
    <cellStyle name="Normal 290 3 2" xfId="17904"/>
    <cellStyle name="Normal 290 3 3" xfId="17905"/>
    <cellStyle name="Normal 290 3 4" xfId="17906"/>
    <cellStyle name="Normal 290 4" xfId="17907"/>
    <cellStyle name="Normal 290 4 2" xfId="17908"/>
    <cellStyle name="Normal 290 4 3" xfId="17909"/>
    <cellStyle name="Normal 290 5" xfId="17910"/>
    <cellStyle name="Normal 290 5 2" xfId="17911"/>
    <cellStyle name="Normal 290 6" xfId="17912"/>
    <cellStyle name="Normal 290 6 2" xfId="17913"/>
    <cellStyle name="Normal 290 7" xfId="17914"/>
    <cellStyle name="Normal 290 7 2" xfId="17915"/>
    <cellStyle name="Normal 290 8" xfId="17916"/>
    <cellStyle name="Normal 290 9" xfId="17917"/>
    <cellStyle name="Normal 291" xfId="17918"/>
    <cellStyle name="Normal 291 2" xfId="17919"/>
    <cellStyle name="Normal 291 2 2" xfId="17920"/>
    <cellStyle name="Normal 291 2 2 2" xfId="17921"/>
    <cellStyle name="Normal 291 2 2 3" xfId="17922"/>
    <cellStyle name="Normal 291 2 2 4" xfId="17923"/>
    <cellStyle name="Normal 291 2 3" xfId="17924"/>
    <cellStyle name="Normal 291 2 3 2" xfId="17925"/>
    <cellStyle name="Normal 291 2 4" xfId="17926"/>
    <cellStyle name="Normal 291 3" xfId="17927"/>
    <cellStyle name="Normal 291 3 2" xfId="17928"/>
    <cellStyle name="Normal 291 3 3" xfId="17929"/>
    <cellStyle name="Normal 291 3 4" xfId="17930"/>
    <cellStyle name="Normal 291 4" xfId="17931"/>
    <cellStyle name="Normal 291 4 2" xfId="17932"/>
    <cellStyle name="Normal 291 4 3" xfId="17933"/>
    <cellStyle name="Normal 291 5" xfId="17934"/>
    <cellStyle name="Normal 291 5 2" xfId="17935"/>
    <cellStyle name="Normal 291 6" xfId="17936"/>
    <cellStyle name="Normal 291 6 2" xfId="17937"/>
    <cellStyle name="Normal 291 7" xfId="17938"/>
    <cellStyle name="Normal 291 7 2" xfId="17939"/>
    <cellStyle name="Normal 291 8" xfId="17940"/>
    <cellStyle name="Normal 291 9" xfId="17941"/>
    <cellStyle name="Normal 292" xfId="17942"/>
    <cellStyle name="Normal 292 2" xfId="17943"/>
    <cellStyle name="Normal 292 2 2" xfId="17944"/>
    <cellStyle name="Normal 292 2 2 2" xfId="17945"/>
    <cellStyle name="Normal 292 2 2 3" xfId="17946"/>
    <cellStyle name="Normal 292 2 2 4" xfId="17947"/>
    <cellStyle name="Normal 292 2 3" xfId="17948"/>
    <cellStyle name="Normal 292 2 3 2" xfId="17949"/>
    <cellStyle name="Normal 292 2 4" xfId="17950"/>
    <cellStyle name="Normal 292 3" xfId="17951"/>
    <cellStyle name="Normal 292 3 2" xfId="17952"/>
    <cellStyle name="Normal 292 3 3" xfId="17953"/>
    <cellStyle name="Normal 292 3 4" xfId="17954"/>
    <cellStyle name="Normal 292 4" xfId="17955"/>
    <cellStyle name="Normal 292 4 2" xfId="17956"/>
    <cellStyle name="Normal 292 4 3" xfId="17957"/>
    <cellStyle name="Normal 292 5" xfId="17958"/>
    <cellStyle name="Normal 292 5 2" xfId="17959"/>
    <cellStyle name="Normal 292 6" xfId="17960"/>
    <cellStyle name="Normal 292 6 2" xfId="17961"/>
    <cellStyle name="Normal 292 7" xfId="17962"/>
    <cellStyle name="Normal 292 7 2" xfId="17963"/>
    <cellStyle name="Normal 292 8" xfId="17964"/>
    <cellStyle name="Normal 292 9" xfId="17965"/>
    <cellStyle name="Normal 293" xfId="17966"/>
    <cellStyle name="Normal 293 2" xfId="17967"/>
    <cellStyle name="Normal 293 2 2" xfId="17968"/>
    <cellStyle name="Normal 293 2 2 2" xfId="17969"/>
    <cellStyle name="Normal 293 2 2 3" xfId="17970"/>
    <cellStyle name="Normal 293 2 2 4" xfId="17971"/>
    <cellStyle name="Normal 293 2 3" xfId="17972"/>
    <cellStyle name="Normal 293 2 3 2" xfId="17973"/>
    <cellStyle name="Normal 293 2 4" xfId="17974"/>
    <cellStyle name="Normal 293 3" xfId="17975"/>
    <cellStyle name="Normal 293 3 2" xfId="17976"/>
    <cellStyle name="Normal 293 3 3" xfId="17977"/>
    <cellStyle name="Normal 293 3 4" xfId="17978"/>
    <cellStyle name="Normal 293 4" xfId="17979"/>
    <cellStyle name="Normal 293 4 2" xfId="17980"/>
    <cellStyle name="Normal 293 4 3" xfId="17981"/>
    <cellStyle name="Normal 293 5" xfId="17982"/>
    <cellStyle name="Normal 293 5 2" xfId="17983"/>
    <cellStyle name="Normal 293 6" xfId="17984"/>
    <cellStyle name="Normal 293 6 2" xfId="17985"/>
    <cellStyle name="Normal 293 7" xfId="17986"/>
    <cellStyle name="Normal 293 7 2" xfId="17987"/>
    <cellStyle name="Normal 293 8" xfId="17988"/>
    <cellStyle name="Normal 293 9" xfId="17989"/>
    <cellStyle name="Normal 294" xfId="17990"/>
    <cellStyle name="Normal 294 2" xfId="17991"/>
    <cellStyle name="Normal 294 2 2" xfId="17992"/>
    <cellStyle name="Normal 294 2 2 2" xfId="17993"/>
    <cellStyle name="Normal 294 2 2 3" xfId="17994"/>
    <cellStyle name="Normal 294 2 2 4" xfId="17995"/>
    <cellStyle name="Normal 294 2 3" xfId="17996"/>
    <cellStyle name="Normal 294 2 3 2" xfId="17997"/>
    <cellStyle name="Normal 294 2 4" xfId="17998"/>
    <cellStyle name="Normal 294 3" xfId="17999"/>
    <cellStyle name="Normal 294 3 2" xfId="18000"/>
    <cellStyle name="Normal 294 3 3" xfId="18001"/>
    <cellStyle name="Normal 294 3 4" xfId="18002"/>
    <cellStyle name="Normal 294 4" xfId="18003"/>
    <cellStyle name="Normal 294 4 2" xfId="18004"/>
    <cellStyle name="Normal 294 4 3" xfId="18005"/>
    <cellStyle name="Normal 294 5" xfId="18006"/>
    <cellStyle name="Normal 294 5 2" xfId="18007"/>
    <cellStyle name="Normal 294 6" xfId="18008"/>
    <cellStyle name="Normal 294 6 2" xfId="18009"/>
    <cellStyle name="Normal 294 7" xfId="18010"/>
    <cellStyle name="Normal 294 7 2" xfId="18011"/>
    <cellStyle name="Normal 294 8" xfId="18012"/>
    <cellStyle name="Normal 294 9" xfId="18013"/>
    <cellStyle name="Normal 295" xfId="18014"/>
    <cellStyle name="Normal 295 2" xfId="18015"/>
    <cellStyle name="Normal 295 2 2" xfId="18016"/>
    <cellStyle name="Normal 295 2 2 2" xfId="18017"/>
    <cellStyle name="Normal 295 2 2 3" xfId="18018"/>
    <cellStyle name="Normal 295 2 2 4" xfId="18019"/>
    <cellStyle name="Normal 295 2 3" xfId="18020"/>
    <cellStyle name="Normal 295 2 3 2" xfId="18021"/>
    <cellStyle name="Normal 295 2 4" xfId="18022"/>
    <cellStyle name="Normal 295 3" xfId="18023"/>
    <cellStyle name="Normal 295 3 2" xfId="18024"/>
    <cellStyle name="Normal 295 3 3" xfId="18025"/>
    <cellStyle name="Normal 295 3 4" xfId="18026"/>
    <cellStyle name="Normal 295 4" xfId="18027"/>
    <cellStyle name="Normal 295 4 2" xfId="18028"/>
    <cellStyle name="Normal 295 4 3" xfId="18029"/>
    <cellStyle name="Normal 295 5" xfId="18030"/>
    <cellStyle name="Normal 295 5 2" xfId="18031"/>
    <cellStyle name="Normal 295 6" xfId="18032"/>
    <cellStyle name="Normal 295 6 2" xfId="18033"/>
    <cellStyle name="Normal 295 7" xfId="18034"/>
    <cellStyle name="Normal 295 7 2" xfId="18035"/>
    <cellStyle name="Normal 295 8" xfId="18036"/>
    <cellStyle name="Normal 295 9" xfId="18037"/>
    <cellStyle name="Normal 296" xfId="18038"/>
    <cellStyle name="Normal 296 2" xfId="18039"/>
    <cellStyle name="Normal 296 2 2" xfId="18040"/>
    <cellStyle name="Normal 296 2 2 2" xfId="18041"/>
    <cellStyle name="Normal 296 2 2 3" xfId="18042"/>
    <cellStyle name="Normal 296 2 2 4" xfId="18043"/>
    <cellStyle name="Normal 296 2 3" xfId="18044"/>
    <cellStyle name="Normal 296 2 3 2" xfId="18045"/>
    <cellStyle name="Normal 296 2 4" xfId="18046"/>
    <cellStyle name="Normal 296 3" xfId="18047"/>
    <cellStyle name="Normal 296 3 2" xfId="18048"/>
    <cellStyle name="Normal 296 3 3" xfId="18049"/>
    <cellStyle name="Normal 296 3 4" xfId="18050"/>
    <cellStyle name="Normal 296 4" xfId="18051"/>
    <cellStyle name="Normal 296 4 2" xfId="18052"/>
    <cellStyle name="Normal 296 4 3" xfId="18053"/>
    <cellStyle name="Normal 296 5" xfId="18054"/>
    <cellStyle name="Normal 296 5 2" xfId="18055"/>
    <cellStyle name="Normal 296 6" xfId="18056"/>
    <cellStyle name="Normal 296 6 2" xfId="18057"/>
    <cellStyle name="Normal 296 7" xfId="18058"/>
    <cellStyle name="Normal 296 7 2" xfId="18059"/>
    <cellStyle name="Normal 296 8" xfId="18060"/>
    <cellStyle name="Normal 296 9" xfId="18061"/>
    <cellStyle name="Normal 297" xfId="18062"/>
    <cellStyle name="Normal 297 2" xfId="18063"/>
    <cellStyle name="Normal 297 2 2" xfId="18064"/>
    <cellStyle name="Normal 297 2 2 2" xfId="18065"/>
    <cellStyle name="Normal 297 2 2 3" xfId="18066"/>
    <cellStyle name="Normal 297 2 2 4" xfId="18067"/>
    <cellStyle name="Normal 297 2 3" xfId="18068"/>
    <cellStyle name="Normal 297 2 3 2" xfId="18069"/>
    <cellStyle name="Normal 297 2 4" xfId="18070"/>
    <cellStyle name="Normal 297 3" xfId="18071"/>
    <cellStyle name="Normal 297 3 2" xfId="18072"/>
    <cellStyle name="Normal 297 3 3" xfId="18073"/>
    <cellStyle name="Normal 297 3 4" xfId="18074"/>
    <cellStyle name="Normal 297 4" xfId="18075"/>
    <cellStyle name="Normal 297 4 2" xfId="18076"/>
    <cellStyle name="Normal 297 4 3" xfId="18077"/>
    <cellStyle name="Normal 297 5" xfId="18078"/>
    <cellStyle name="Normal 297 5 2" xfId="18079"/>
    <cellStyle name="Normal 297 6" xfId="18080"/>
    <cellStyle name="Normal 297 6 2" xfId="18081"/>
    <cellStyle name="Normal 297 7" xfId="18082"/>
    <cellStyle name="Normal 297 7 2" xfId="18083"/>
    <cellStyle name="Normal 297 8" xfId="18084"/>
    <cellStyle name="Normal 297 9" xfId="18085"/>
    <cellStyle name="Normal 298" xfId="18086"/>
    <cellStyle name="Normal 298 2" xfId="18087"/>
    <cellStyle name="Normal 298 2 2" xfId="18088"/>
    <cellStyle name="Normal 298 2 2 2" xfId="18089"/>
    <cellStyle name="Normal 298 2 2 3" xfId="18090"/>
    <cellStyle name="Normal 298 2 2 4" xfId="18091"/>
    <cellStyle name="Normal 298 2 3" xfId="18092"/>
    <cellStyle name="Normal 298 2 3 2" xfId="18093"/>
    <cellStyle name="Normal 298 2 4" xfId="18094"/>
    <cellStyle name="Normal 298 3" xfId="18095"/>
    <cellStyle name="Normal 298 3 2" xfId="18096"/>
    <cellStyle name="Normal 298 3 3" xfId="18097"/>
    <cellStyle name="Normal 298 3 4" xfId="18098"/>
    <cellStyle name="Normal 298 4" xfId="18099"/>
    <cellStyle name="Normal 298 4 2" xfId="18100"/>
    <cellStyle name="Normal 298 4 3" xfId="18101"/>
    <cellStyle name="Normal 298 5" xfId="18102"/>
    <cellStyle name="Normal 298 5 2" xfId="18103"/>
    <cellStyle name="Normal 298 6" xfId="18104"/>
    <cellStyle name="Normal 298 6 2" xfId="18105"/>
    <cellStyle name="Normal 298 7" xfId="18106"/>
    <cellStyle name="Normal 298 7 2" xfId="18107"/>
    <cellStyle name="Normal 298 8" xfId="18108"/>
    <cellStyle name="Normal 298 9" xfId="18109"/>
    <cellStyle name="Normal 299" xfId="18110"/>
    <cellStyle name="Normal 299 2" xfId="18111"/>
    <cellStyle name="Normal 299 2 2" xfId="18112"/>
    <cellStyle name="Normal 299 2 2 2" xfId="18113"/>
    <cellStyle name="Normal 299 2 2 3" xfId="18114"/>
    <cellStyle name="Normal 299 2 2 4" xfId="18115"/>
    <cellStyle name="Normal 299 2 3" xfId="18116"/>
    <cellStyle name="Normal 299 2 3 2" xfId="18117"/>
    <cellStyle name="Normal 299 2 4" xfId="18118"/>
    <cellStyle name="Normal 299 3" xfId="18119"/>
    <cellStyle name="Normal 299 3 2" xfId="18120"/>
    <cellStyle name="Normal 299 3 3" xfId="18121"/>
    <cellStyle name="Normal 299 3 4" xfId="18122"/>
    <cellStyle name="Normal 299 4" xfId="18123"/>
    <cellStyle name="Normal 299 4 2" xfId="18124"/>
    <cellStyle name="Normal 299 4 3" xfId="18125"/>
    <cellStyle name="Normal 299 5" xfId="18126"/>
    <cellStyle name="Normal 299 5 2" xfId="18127"/>
    <cellStyle name="Normal 299 6" xfId="18128"/>
    <cellStyle name="Normal 299 6 2" xfId="18129"/>
    <cellStyle name="Normal 299 7" xfId="18130"/>
    <cellStyle name="Normal 299 7 2" xfId="18131"/>
    <cellStyle name="Normal 299 8" xfId="18132"/>
    <cellStyle name="Normal 299 9" xfId="18133"/>
    <cellStyle name="Normal 3" xfId="125"/>
    <cellStyle name="Normal 3 10" xfId="18134"/>
    <cellStyle name="Normal 3 10 2" xfId="18135"/>
    <cellStyle name="Normal 3 10 3" xfId="18136"/>
    <cellStyle name="Normal 3 11" xfId="18137"/>
    <cellStyle name="Normal 3 2" xfId="126"/>
    <cellStyle name="Normal 3 2 2" xfId="18138"/>
    <cellStyle name="Normal 3 2 2 2" xfId="18139"/>
    <cellStyle name="Normal 3 2 2 3" xfId="18140"/>
    <cellStyle name="Normal 3 2 2 4" xfId="18141"/>
    <cellStyle name="Normal 3 2 3" xfId="18142"/>
    <cellStyle name="Normal 3 2 3 2" xfId="18143"/>
    <cellStyle name="Normal 3 2 3 3" xfId="18144"/>
    <cellStyle name="Normal 3 2 3 4" xfId="18145"/>
    <cellStyle name="Normal 3 2 4" xfId="18146"/>
    <cellStyle name="Normal 3 2 5" xfId="18147"/>
    <cellStyle name="Normal 3 2 6" xfId="18148"/>
    <cellStyle name="Normal 3 3" xfId="457"/>
    <cellStyle name="Normal 3 3 2" xfId="18149"/>
    <cellStyle name="Normal 3 3 2 2" xfId="18150"/>
    <cellStyle name="Normal 3 3 2 3" xfId="18151"/>
    <cellStyle name="Normal 3 3 3" xfId="18152"/>
    <cellStyle name="Normal 3 3 4" xfId="18153"/>
    <cellStyle name="Normal 3 3 5" xfId="18154"/>
    <cellStyle name="Normal 3 3 6" xfId="18155"/>
    <cellStyle name="Normal 3 3 7" xfId="18156"/>
    <cellStyle name="Normal 3 3 8" xfId="18157"/>
    <cellStyle name="Normal 3 4" xfId="18158"/>
    <cellStyle name="Normal 3 4 2" xfId="18159"/>
    <cellStyle name="Normal 3 4 2 2" xfId="18160"/>
    <cellStyle name="Normal 3 4 2 2 2" xfId="18161"/>
    <cellStyle name="Normal 3 4 2 2 2 2" xfId="18162"/>
    <cellStyle name="Normal 3 4 2 2 2 3" xfId="18163"/>
    <cellStyle name="Normal 3 4 2 2 2 4" xfId="18164"/>
    <cellStyle name="Normal 3 4 2 2 3" xfId="18165"/>
    <cellStyle name="Normal 3 4 2 2 3 2" xfId="18166"/>
    <cellStyle name="Normal 3 4 2 2 4" xfId="18167"/>
    <cellStyle name="Normal 3 4 2 3" xfId="18168"/>
    <cellStyle name="Normal 3 4 2 3 2" xfId="18169"/>
    <cellStyle name="Normal 3 4 2 3 3" xfId="18170"/>
    <cellStyle name="Normal 3 4 2 3 4" xfId="18171"/>
    <cellStyle name="Normal 3 4 2 4" xfId="18172"/>
    <cellStyle name="Normal 3 4 2 4 2" xfId="18173"/>
    <cellStyle name="Normal 3 4 2 4 3" xfId="18174"/>
    <cellStyle name="Normal 3 4 2 5" xfId="18175"/>
    <cellStyle name="Normal 3 4 2 5 2" xfId="18176"/>
    <cellStyle name="Normal 3 4 2 6" xfId="18177"/>
    <cellStyle name="Normal 3 4 2 6 2" xfId="18178"/>
    <cellStyle name="Normal 3 4 2 7" xfId="18179"/>
    <cellStyle name="Normal 3 4 2 7 2" xfId="18180"/>
    <cellStyle name="Normal 3 4 2 8" xfId="18181"/>
    <cellStyle name="Normal 3 4 2 9" xfId="18182"/>
    <cellStyle name="Normal 3 4 3" xfId="18183"/>
    <cellStyle name="Normal 3 4 3 2" xfId="18184"/>
    <cellStyle name="Normal 3 4 3 2 2" xfId="18185"/>
    <cellStyle name="Normal 3 4 3 2 3" xfId="18186"/>
    <cellStyle name="Normal 3 4 3 2 4" xfId="18187"/>
    <cellStyle name="Normal 3 4 3 3" xfId="18188"/>
    <cellStyle name="Normal 3 4 3 3 2" xfId="18189"/>
    <cellStyle name="Normal 3 4 3 3 3" xfId="18190"/>
    <cellStyle name="Normal 3 4 3 4" xfId="18191"/>
    <cellStyle name="Normal 3 4 3 4 2" xfId="18192"/>
    <cellStyle name="Normal 3 4 3 5" xfId="18193"/>
    <cellStyle name="Normal 3 4 3 5 2" xfId="18194"/>
    <cellStyle name="Normal 3 4 3 6" xfId="18195"/>
    <cellStyle name="Normal 3 4 3 6 2" xfId="18196"/>
    <cellStyle name="Normal 3 4 3 7" xfId="18197"/>
    <cellStyle name="Normal 3 4 3 7 2" xfId="18198"/>
    <cellStyle name="Normal 3 4 3 8" xfId="18199"/>
    <cellStyle name="Normal 3 4 3 9" xfId="18200"/>
    <cellStyle name="Normal 3 4 4" xfId="18201"/>
    <cellStyle name="Normal 3 4 4 2" xfId="18202"/>
    <cellStyle name="Normal 3 4 4 2 2" xfId="18203"/>
    <cellStyle name="Normal 3 4 4 2 3" xfId="18204"/>
    <cellStyle name="Normal 3 4 4 3" xfId="18205"/>
    <cellStyle name="Normal 3 4 4 3 2" xfId="18206"/>
    <cellStyle name="Normal 3 4 4 4" xfId="18207"/>
    <cellStyle name="Normal 3 4 5" xfId="18208"/>
    <cellStyle name="Normal 3 5" xfId="18209"/>
    <cellStyle name="Normal 3 5 2" xfId="18210"/>
    <cellStyle name="Normal 3 5 2 2" xfId="18211"/>
    <cellStyle name="Normal 3 5 2 2 2" xfId="18212"/>
    <cellStyle name="Normal 3 5 2 2 3" xfId="18213"/>
    <cellStyle name="Normal 3 5 2 2 4" xfId="18214"/>
    <cellStyle name="Normal 3 5 2 3" xfId="18215"/>
    <cellStyle name="Normal 3 5 2 3 2" xfId="18216"/>
    <cellStyle name="Normal 3 5 2 3 3" xfId="18217"/>
    <cellStyle name="Normal 3 5 2 4" xfId="18218"/>
    <cellStyle name="Normal 3 5 2 4 2" xfId="18219"/>
    <cellStyle name="Normal 3 5 2 5" xfId="18220"/>
    <cellStyle name="Normal 3 5 2 5 2" xfId="18221"/>
    <cellStyle name="Normal 3 5 2 6" xfId="18222"/>
    <cellStyle name="Normal 3 5 2 6 2" xfId="18223"/>
    <cellStyle name="Normal 3 5 2 7" xfId="18224"/>
    <cellStyle name="Normal 3 5 2 7 2" xfId="18225"/>
    <cellStyle name="Normal 3 5 2 8" xfId="18226"/>
    <cellStyle name="Normal 3 5 2 9" xfId="18227"/>
    <cellStyle name="Normal 3 5 3" xfId="18228"/>
    <cellStyle name="Normal 3 5 3 2" xfId="18229"/>
    <cellStyle name="Normal 3 5 3 2 2" xfId="18230"/>
    <cellStyle name="Normal 3 5 3 2 3" xfId="18231"/>
    <cellStyle name="Normal 3 5 3 3" xfId="18232"/>
    <cellStyle name="Normal 3 5 3 3 2" xfId="18233"/>
    <cellStyle name="Normal 3 5 3 4" xfId="18234"/>
    <cellStyle name="Normal 3 5 4" xfId="18235"/>
    <cellStyle name="Normal 3 6" xfId="18236"/>
    <cellStyle name="Normal 3 6 2" xfId="18237"/>
    <cellStyle name="Normal 3 6 2 2" xfId="18238"/>
    <cellStyle name="Normal 3 6 2 2 2" xfId="18239"/>
    <cellStyle name="Normal 3 6 2 2 3" xfId="18240"/>
    <cellStyle name="Normal 3 6 2 2 4" xfId="18241"/>
    <cellStyle name="Normal 3 6 2 3" xfId="18242"/>
    <cellStyle name="Normal 3 6 2 3 2" xfId="18243"/>
    <cellStyle name="Normal 3 6 2 4" xfId="18244"/>
    <cellStyle name="Normal 3 6 3" xfId="18245"/>
    <cellStyle name="Normal 3 6 3 2" xfId="18246"/>
    <cellStyle name="Normal 3 6 3 3" xfId="18247"/>
    <cellStyle name="Normal 3 6 3 4" xfId="18248"/>
    <cellStyle name="Normal 3 6 4" xfId="18249"/>
    <cellStyle name="Normal 3 6 4 2" xfId="18250"/>
    <cellStyle name="Normal 3 6 4 3" xfId="18251"/>
    <cellStyle name="Normal 3 6 5" xfId="18252"/>
    <cellStyle name="Normal 3 6 5 2" xfId="18253"/>
    <cellStyle name="Normal 3 6 6" xfId="18254"/>
    <cellStyle name="Normal 3 6 6 2" xfId="18255"/>
    <cellStyle name="Normal 3 6 7" xfId="18256"/>
    <cellStyle name="Normal 3 6 7 2" xfId="18257"/>
    <cellStyle name="Normal 3 6 8" xfId="18258"/>
    <cellStyle name="Normal 3 6 9" xfId="18259"/>
    <cellStyle name="Normal 3 7" xfId="18260"/>
    <cellStyle name="Normal 3 7 2" xfId="18261"/>
    <cellStyle name="Normal 3 7 2 2" xfId="18262"/>
    <cellStyle name="Normal 3 7 2 2 2" xfId="18263"/>
    <cellStyle name="Normal 3 7 2 2 3" xfId="18264"/>
    <cellStyle name="Normal 3 7 2 2 4" xfId="18265"/>
    <cellStyle name="Normal 3 7 2 3" xfId="18266"/>
    <cellStyle name="Normal 3 7 2 3 2" xfId="18267"/>
    <cellStyle name="Normal 3 7 2 4" xfId="18268"/>
    <cellStyle name="Normal 3 7 3" xfId="18269"/>
    <cellStyle name="Normal 3 7 3 2" xfId="18270"/>
    <cellStyle name="Normal 3 7 3 3" xfId="18271"/>
    <cellStyle name="Normal 3 7 3 4" xfId="18272"/>
    <cellStyle name="Normal 3 7 4" xfId="18273"/>
    <cellStyle name="Normal 3 7 4 2" xfId="18274"/>
    <cellStyle name="Normal 3 7 4 3" xfId="18275"/>
    <cellStyle name="Normal 3 7 5" xfId="18276"/>
    <cellStyle name="Normal 3 7 5 2" xfId="18277"/>
    <cellStyle name="Normal 3 7 6" xfId="18278"/>
    <cellStyle name="Normal 3 7 6 2" xfId="18279"/>
    <cellStyle name="Normal 3 7 7" xfId="18280"/>
    <cellStyle name="Normal 3 7 7 2" xfId="18281"/>
    <cellStyle name="Normal 3 7 8" xfId="18282"/>
    <cellStyle name="Normal 3 7 9" xfId="18283"/>
    <cellStyle name="Normal 3 8" xfId="18284"/>
    <cellStyle name="Normal 3 9" xfId="18285"/>
    <cellStyle name="Normal 3 9 2" xfId="18286"/>
    <cellStyle name="Normal 3 9 3" xfId="18287"/>
    <cellStyle name="Normal 30" xfId="18288"/>
    <cellStyle name="Normal 30 2" xfId="18289"/>
    <cellStyle name="Normal 30 2 2" xfId="18290"/>
    <cellStyle name="Normal 30 2 2 2" xfId="18291"/>
    <cellStyle name="Normal 30 2 2 2 2" xfId="18292"/>
    <cellStyle name="Normal 30 2 2 2 3" xfId="18293"/>
    <cellStyle name="Normal 30 2 2 2 4" xfId="18294"/>
    <cellStyle name="Normal 30 2 2 3" xfId="18295"/>
    <cellStyle name="Normal 30 2 2 3 2" xfId="18296"/>
    <cellStyle name="Normal 30 2 2 3 3" xfId="18297"/>
    <cellStyle name="Normal 30 2 2 4" xfId="18298"/>
    <cellStyle name="Normal 30 2 2 4 2" xfId="18299"/>
    <cellStyle name="Normal 30 2 2 5" xfId="18300"/>
    <cellStyle name="Normal 30 2 2 5 2" xfId="18301"/>
    <cellStyle name="Normal 30 2 2 6" xfId="18302"/>
    <cellStyle name="Normal 30 2 2 6 2" xfId="18303"/>
    <cellStyle name="Normal 30 2 2 7" xfId="18304"/>
    <cellStyle name="Normal 30 2 2 7 2" xfId="18305"/>
    <cellStyle name="Normal 30 2 2 8" xfId="18306"/>
    <cellStyle name="Normal 30 2 2 9" xfId="18307"/>
    <cellStyle name="Normal 30 2 3" xfId="18308"/>
    <cellStyle name="Normal 30 2 3 2" xfId="18309"/>
    <cellStyle name="Normal 30 2 3 2 2" xfId="18310"/>
    <cellStyle name="Normal 30 2 3 2 3" xfId="18311"/>
    <cellStyle name="Normal 30 2 3 3" xfId="18312"/>
    <cellStyle name="Normal 30 2 3 3 2" xfId="18313"/>
    <cellStyle name="Normal 30 2 3 4" xfId="18314"/>
    <cellStyle name="Normal 30 2 4" xfId="18315"/>
    <cellStyle name="Normal 30 3" xfId="18316"/>
    <cellStyle name="Normal 30 3 2" xfId="18317"/>
    <cellStyle name="Normal 30 3 2 2" xfId="18318"/>
    <cellStyle name="Normal 30 3 2 3" xfId="18319"/>
    <cellStyle name="Normal 30 3 2 4" xfId="18320"/>
    <cellStyle name="Normal 30 3 3" xfId="18321"/>
    <cellStyle name="Normal 30 3 3 2" xfId="18322"/>
    <cellStyle name="Normal 30 3 3 3" xfId="18323"/>
    <cellStyle name="Normal 30 3 4" xfId="18324"/>
    <cellStyle name="Normal 30 3 4 2" xfId="18325"/>
    <cellStyle name="Normal 30 3 5" xfId="18326"/>
    <cellStyle name="Normal 30 3 5 2" xfId="18327"/>
    <cellStyle name="Normal 30 3 6" xfId="18328"/>
    <cellStyle name="Normal 30 3 6 2" xfId="18329"/>
    <cellStyle name="Normal 30 3 7" xfId="18330"/>
    <cellStyle name="Normal 30 3 7 2" xfId="18331"/>
    <cellStyle name="Normal 30 3 8" xfId="18332"/>
    <cellStyle name="Normal 30 3 9" xfId="18333"/>
    <cellStyle name="Normal 30 4" xfId="18334"/>
    <cellStyle name="Normal 30 5" xfId="18335"/>
    <cellStyle name="Normal 30 6" xfId="18336"/>
    <cellStyle name="Normal 30 6 2" xfId="18337"/>
    <cellStyle name="Normal 30 6 2 2" xfId="18338"/>
    <cellStyle name="Normal 30 6 2 3" xfId="18339"/>
    <cellStyle name="Normal 30 6 3" xfId="18340"/>
    <cellStyle name="Normal 30 6 3 2" xfId="18341"/>
    <cellStyle name="Normal 30 6 4" xfId="18342"/>
    <cellStyle name="Normal 30 7" xfId="18343"/>
    <cellStyle name="Normal 30_Sheet2" xfId="18344"/>
    <cellStyle name="Normal 300" xfId="18345"/>
    <cellStyle name="Normal 300 2" xfId="18346"/>
    <cellStyle name="Normal 300 2 2" xfId="18347"/>
    <cellStyle name="Normal 300 2 2 2" xfId="18348"/>
    <cellStyle name="Normal 300 2 2 3" xfId="18349"/>
    <cellStyle name="Normal 300 2 2 4" xfId="18350"/>
    <cellStyle name="Normal 300 2 3" xfId="18351"/>
    <cellStyle name="Normal 300 2 3 2" xfId="18352"/>
    <cellStyle name="Normal 300 2 4" xfId="18353"/>
    <cellStyle name="Normal 300 3" xfId="18354"/>
    <cellStyle name="Normal 300 3 2" xfId="18355"/>
    <cellStyle name="Normal 300 3 3" xfId="18356"/>
    <cellStyle name="Normal 300 3 4" xfId="18357"/>
    <cellStyle name="Normal 300 4" xfId="18358"/>
    <cellStyle name="Normal 300 4 2" xfId="18359"/>
    <cellStyle name="Normal 300 4 3" xfId="18360"/>
    <cellStyle name="Normal 300 5" xfId="18361"/>
    <cellStyle name="Normal 300 5 2" xfId="18362"/>
    <cellStyle name="Normal 300 6" xfId="18363"/>
    <cellStyle name="Normal 300 6 2" xfId="18364"/>
    <cellStyle name="Normal 300 7" xfId="18365"/>
    <cellStyle name="Normal 300 7 2" xfId="18366"/>
    <cellStyle name="Normal 300 8" xfId="18367"/>
    <cellStyle name="Normal 300 9" xfId="18368"/>
    <cellStyle name="Normal 301" xfId="18369"/>
    <cellStyle name="Normal 301 2" xfId="18370"/>
    <cellStyle name="Normal 301 2 2" xfId="18371"/>
    <cellStyle name="Normal 301 2 2 2" xfId="18372"/>
    <cellStyle name="Normal 301 2 2 3" xfId="18373"/>
    <cellStyle name="Normal 301 2 2 4" xfId="18374"/>
    <cellStyle name="Normal 301 2 3" xfId="18375"/>
    <cellStyle name="Normal 301 2 3 2" xfId="18376"/>
    <cellStyle name="Normal 301 2 4" xfId="18377"/>
    <cellStyle name="Normal 301 3" xfId="18378"/>
    <cellStyle name="Normal 301 3 2" xfId="18379"/>
    <cellStyle name="Normal 301 3 3" xfId="18380"/>
    <cellStyle name="Normal 301 3 4" xfId="18381"/>
    <cellStyle name="Normal 301 4" xfId="18382"/>
    <cellStyle name="Normal 301 4 2" xfId="18383"/>
    <cellStyle name="Normal 301 4 3" xfId="18384"/>
    <cellStyle name="Normal 301 5" xfId="18385"/>
    <cellStyle name="Normal 301 5 2" xfId="18386"/>
    <cellStyle name="Normal 301 6" xfId="18387"/>
    <cellStyle name="Normal 301 6 2" xfId="18388"/>
    <cellStyle name="Normal 301 7" xfId="18389"/>
    <cellStyle name="Normal 301 7 2" xfId="18390"/>
    <cellStyle name="Normal 301 8" xfId="18391"/>
    <cellStyle name="Normal 301 9" xfId="18392"/>
    <cellStyle name="Normal 302" xfId="18393"/>
    <cellStyle name="Normal 302 2" xfId="18394"/>
    <cellStyle name="Normal 302 2 2" xfId="18395"/>
    <cellStyle name="Normal 302 2 2 2" xfId="18396"/>
    <cellStyle name="Normal 302 2 2 3" xfId="18397"/>
    <cellStyle name="Normal 302 2 2 4" xfId="18398"/>
    <cellStyle name="Normal 302 2 3" xfId="18399"/>
    <cellStyle name="Normal 302 2 3 2" xfId="18400"/>
    <cellStyle name="Normal 302 2 4" xfId="18401"/>
    <cellStyle name="Normal 302 3" xfId="18402"/>
    <cellStyle name="Normal 302 3 2" xfId="18403"/>
    <cellStyle name="Normal 302 3 3" xfId="18404"/>
    <cellStyle name="Normal 302 3 4" xfId="18405"/>
    <cellStyle name="Normal 302 4" xfId="18406"/>
    <cellStyle name="Normal 302 4 2" xfId="18407"/>
    <cellStyle name="Normal 302 4 3" xfId="18408"/>
    <cellStyle name="Normal 302 5" xfId="18409"/>
    <cellStyle name="Normal 302 5 2" xfId="18410"/>
    <cellStyle name="Normal 302 6" xfId="18411"/>
    <cellStyle name="Normal 302 6 2" xfId="18412"/>
    <cellStyle name="Normal 302 7" xfId="18413"/>
    <cellStyle name="Normal 302 7 2" xfId="18414"/>
    <cellStyle name="Normal 302 8" xfId="18415"/>
    <cellStyle name="Normal 302 9" xfId="18416"/>
    <cellStyle name="Normal 303" xfId="18417"/>
    <cellStyle name="Normal 303 2" xfId="18418"/>
    <cellStyle name="Normal 303 2 2" xfId="18419"/>
    <cellStyle name="Normal 303 2 2 2" xfId="18420"/>
    <cellStyle name="Normal 303 2 2 3" xfId="18421"/>
    <cellStyle name="Normal 303 2 2 4" xfId="18422"/>
    <cellStyle name="Normal 303 2 3" xfId="18423"/>
    <cellStyle name="Normal 303 2 3 2" xfId="18424"/>
    <cellStyle name="Normal 303 2 4" xfId="18425"/>
    <cellStyle name="Normal 303 3" xfId="18426"/>
    <cellStyle name="Normal 303 3 2" xfId="18427"/>
    <cellStyle name="Normal 303 3 3" xfId="18428"/>
    <cellStyle name="Normal 303 3 4" xfId="18429"/>
    <cellStyle name="Normal 303 4" xfId="18430"/>
    <cellStyle name="Normal 303 4 2" xfId="18431"/>
    <cellStyle name="Normal 303 4 3" xfId="18432"/>
    <cellStyle name="Normal 303 5" xfId="18433"/>
    <cellStyle name="Normal 303 5 2" xfId="18434"/>
    <cellStyle name="Normal 303 6" xfId="18435"/>
    <cellStyle name="Normal 303 6 2" xfId="18436"/>
    <cellStyle name="Normal 303 7" xfId="18437"/>
    <cellStyle name="Normal 303 7 2" xfId="18438"/>
    <cellStyle name="Normal 303 8" xfId="18439"/>
    <cellStyle name="Normal 303 9" xfId="18440"/>
    <cellStyle name="Normal 304" xfId="18441"/>
    <cellStyle name="Normal 304 2" xfId="18442"/>
    <cellStyle name="Normal 304 2 2" xfId="18443"/>
    <cellStyle name="Normal 304 2 2 2" xfId="18444"/>
    <cellStyle name="Normal 304 2 2 3" xfId="18445"/>
    <cellStyle name="Normal 304 2 2 4" xfId="18446"/>
    <cellStyle name="Normal 304 2 3" xfId="18447"/>
    <cellStyle name="Normal 304 2 3 2" xfId="18448"/>
    <cellStyle name="Normal 304 2 4" xfId="18449"/>
    <cellStyle name="Normal 304 3" xfId="18450"/>
    <cellStyle name="Normal 304 3 2" xfId="18451"/>
    <cellStyle name="Normal 304 3 3" xfId="18452"/>
    <cellStyle name="Normal 304 3 4" xfId="18453"/>
    <cellStyle name="Normal 304 4" xfId="18454"/>
    <cellStyle name="Normal 304 4 2" xfId="18455"/>
    <cellStyle name="Normal 304 4 3" xfId="18456"/>
    <cellStyle name="Normal 304 5" xfId="18457"/>
    <cellStyle name="Normal 304 5 2" xfId="18458"/>
    <cellStyle name="Normal 304 6" xfId="18459"/>
    <cellStyle name="Normal 304 6 2" xfId="18460"/>
    <cellStyle name="Normal 304 7" xfId="18461"/>
    <cellStyle name="Normal 304 7 2" xfId="18462"/>
    <cellStyle name="Normal 304 8" xfId="18463"/>
    <cellStyle name="Normal 304 9" xfId="18464"/>
    <cellStyle name="Normal 305" xfId="18465"/>
    <cellStyle name="Normal 305 2" xfId="18466"/>
    <cellStyle name="Normal 305 2 2" xfId="18467"/>
    <cellStyle name="Normal 305 2 2 2" xfId="18468"/>
    <cellStyle name="Normal 305 2 2 3" xfId="18469"/>
    <cellStyle name="Normal 305 2 2 4" xfId="18470"/>
    <cellStyle name="Normal 305 2 3" xfId="18471"/>
    <cellStyle name="Normal 305 2 3 2" xfId="18472"/>
    <cellStyle name="Normal 305 2 4" xfId="18473"/>
    <cellStyle name="Normal 305 3" xfId="18474"/>
    <cellStyle name="Normal 305 3 2" xfId="18475"/>
    <cellStyle name="Normal 305 3 3" xfId="18476"/>
    <cellStyle name="Normal 305 3 4" xfId="18477"/>
    <cellStyle name="Normal 305 4" xfId="18478"/>
    <cellStyle name="Normal 305 4 2" xfId="18479"/>
    <cellStyle name="Normal 305 4 3" xfId="18480"/>
    <cellStyle name="Normal 305 5" xfId="18481"/>
    <cellStyle name="Normal 305 5 2" xfId="18482"/>
    <cellStyle name="Normal 305 6" xfId="18483"/>
    <cellStyle name="Normal 305 6 2" xfId="18484"/>
    <cellStyle name="Normal 305 7" xfId="18485"/>
    <cellStyle name="Normal 305 7 2" xfId="18486"/>
    <cellStyle name="Normal 305 8" xfId="18487"/>
    <cellStyle name="Normal 305 9" xfId="18488"/>
    <cellStyle name="Normal 306" xfId="18489"/>
    <cellStyle name="Normal 306 2" xfId="18490"/>
    <cellStyle name="Normal 306 2 2" xfId="18491"/>
    <cellStyle name="Normal 306 2 2 2" xfId="18492"/>
    <cellStyle name="Normal 306 2 2 3" xfId="18493"/>
    <cellStyle name="Normal 306 2 2 4" xfId="18494"/>
    <cellStyle name="Normal 306 2 3" xfId="18495"/>
    <cellStyle name="Normal 306 2 3 2" xfId="18496"/>
    <cellStyle name="Normal 306 2 4" xfId="18497"/>
    <cellStyle name="Normal 306 3" xfId="18498"/>
    <cellStyle name="Normal 306 3 2" xfId="18499"/>
    <cellStyle name="Normal 306 3 3" xfId="18500"/>
    <cellStyle name="Normal 306 3 4" xfId="18501"/>
    <cellStyle name="Normal 306 4" xfId="18502"/>
    <cellStyle name="Normal 306 4 2" xfId="18503"/>
    <cellStyle name="Normal 306 4 3" xfId="18504"/>
    <cellStyle name="Normal 306 5" xfId="18505"/>
    <cellStyle name="Normal 306 5 2" xfId="18506"/>
    <cellStyle name="Normal 306 6" xfId="18507"/>
    <cellStyle name="Normal 306 6 2" xfId="18508"/>
    <cellStyle name="Normal 306 7" xfId="18509"/>
    <cellStyle name="Normal 306 7 2" xfId="18510"/>
    <cellStyle name="Normal 306 8" xfId="18511"/>
    <cellStyle name="Normal 306 9" xfId="18512"/>
    <cellStyle name="Normal 307" xfId="18513"/>
    <cellStyle name="Normal 307 2" xfId="18514"/>
    <cellStyle name="Normal 307 2 2" xfId="18515"/>
    <cellStyle name="Normal 307 2 2 2" xfId="18516"/>
    <cellStyle name="Normal 307 2 2 3" xfId="18517"/>
    <cellStyle name="Normal 307 2 2 4" xfId="18518"/>
    <cellStyle name="Normal 307 2 3" xfId="18519"/>
    <cellStyle name="Normal 307 2 3 2" xfId="18520"/>
    <cellStyle name="Normal 307 2 4" xfId="18521"/>
    <cellStyle name="Normal 307 3" xfId="18522"/>
    <cellStyle name="Normal 307 3 2" xfId="18523"/>
    <cellStyle name="Normal 307 3 3" xfId="18524"/>
    <cellStyle name="Normal 307 3 4" xfId="18525"/>
    <cellStyle name="Normal 307 4" xfId="18526"/>
    <cellStyle name="Normal 307 4 2" xfId="18527"/>
    <cellStyle name="Normal 307 4 3" xfId="18528"/>
    <cellStyle name="Normal 307 5" xfId="18529"/>
    <cellStyle name="Normal 307 5 2" xfId="18530"/>
    <cellStyle name="Normal 307 6" xfId="18531"/>
    <cellStyle name="Normal 307 6 2" xfId="18532"/>
    <cellStyle name="Normal 307 7" xfId="18533"/>
    <cellStyle name="Normal 307 7 2" xfId="18534"/>
    <cellStyle name="Normal 307 8" xfId="18535"/>
    <cellStyle name="Normal 307 9" xfId="18536"/>
    <cellStyle name="Normal 308" xfId="18537"/>
    <cellStyle name="Normal 308 2" xfId="18538"/>
    <cellStyle name="Normal 308 2 2" xfId="18539"/>
    <cellStyle name="Normal 308 2 2 2" xfId="18540"/>
    <cellStyle name="Normal 308 2 2 3" xfId="18541"/>
    <cellStyle name="Normal 308 2 2 4" xfId="18542"/>
    <cellStyle name="Normal 308 2 3" xfId="18543"/>
    <cellStyle name="Normal 308 2 3 2" xfId="18544"/>
    <cellStyle name="Normal 308 2 4" xfId="18545"/>
    <cellStyle name="Normal 308 3" xfId="18546"/>
    <cellStyle name="Normal 308 3 2" xfId="18547"/>
    <cellStyle name="Normal 308 3 3" xfId="18548"/>
    <cellStyle name="Normal 308 3 4" xfId="18549"/>
    <cellStyle name="Normal 308 4" xfId="18550"/>
    <cellStyle name="Normal 308 4 2" xfId="18551"/>
    <cellStyle name="Normal 308 4 3" xfId="18552"/>
    <cellStyle name="Normal 308 5" xfId="18553"/>
    <cellStyle name="Normal 308 5 2" xfId="18554"/>
    <cellStyle name="Normal 308 6" xfId="18555"/>
    <cellStyle name="Normal 308 6 2" xfId="18556"/>
    <cellStyle name="Normal 308 7" xfId="18557"/>
    <cellStyle name="Normal 308 7 2" xfId="18558"/>
    <cellStyle name="Normal 308 8" xfId="18559"/>
    <cellStyle name="Normal 308 9" xfId="18560"/>
    <cellStyle name="Normal 309" xfId="18561"/>
    <cellStyle name="Normal 309 2" xfId="18562"/>
    <cellStyle name="Normal 309 2 2" xfId="18563"/>
    <cellStyle name="Normal 309 2 2 2" xfId="18564"/>
    <cellStyle name="Normal 309 2 2 3" xfId="18565"/>
    <cellStyle name="Normal 309 2 2 4" xfId="18566"/>
    <cellStyle name="Normal 309 2 3" xfId="18567"/>
    <cellStyle name="Normal 309 2 3 2" xfId="18568"/>
    <cellStyle name="Normal 309 2 4" xfId="18569"/>
    <cellStyle name="Normal 309 3" xfId="18570"/>
    <cellStyle name="Normal 309 3 2" xfId="18571"/>
    <cellStyle name="Normal 309 3 3" xfId="18572"/>
    <cellStyle name="Normal 309 3 4" xfId="18573"/>
    <cellStyle name="Normal 309 4" xfId="18574"/>
    <cellStyle name="Normal 309 4 2" xfId="18575"/>
    <cellStyle name="Normal 309 4 3" xfId="18576"/>
    <cellStyle name="Normal 309 5" xfId="18577"/>
    <cellStyle name="Normal 309 5 2" xfId="18578"/>
    <cellStyle name="Normal 309 6" xfId="18579"/>
    <cellStyle name="Normal 309 6 2" xfId="18580"/>
    <cellStyle name="Normal 309 7" xfId="18581"/>
    <cellStyle name="Normal 309 7 2" xfId="18582"/>
    <cellStyle name="Normal 309 8" xfId="18583"/>
    <cellStyle name="Normal 309 9" xfId="18584"/>
    <cellStyle name="Normal 31" xfId="18585"/>
    <cellStyle name="Normal 31 2" xfId="18586"/>
    <cellStyle name="Normal 31 2 2" xfId="18587"/>
    <cellStyle name="Normal 31 2 2 2" xfId="18588"/>
    <cellStyle name="Normal 31 2 2 2 2" xfId="18589"/>
    <cellStyle name="Normal 31 2 2 2 3" xfId="18590"/>
    <cellStyle name="Normal 31 2 2 2 4" xfId="18591"/>
    <cellStyle name="Normal 31 2 2 3" xfId="18592"/>
    <cellStyle name="Normal 31 2 2 3 2" xfId="18593"/>
    <cellStyle name="Normal 31 2 2 4" xfId="18594"/>
    <cellStyle name="Normal 31 2 3" xfId="18595"/>
    <cellStyle name="Normal 31 2 3 2" xfId="18596"/>
    <cellStyle name="Normal 31 2 3 3" xfId="18597"/>
    <cellStyle name="Normal 31 2 3 4" xfId="18598"/>
    <cellStyle name="Normal 31 2 4" xfId="18599"/>
    <cellStyle name="Normal 31 2 4 2" xfId="18600"/>
    <cellStyle name="Normal 31 2 4 3" xfId="18601"/>
    <cellStyle name="Normal 31 2 5" xfId="18602"/>
    <cellStyle name="Normal 31 2 5 2" xfId="18603"/>
    <cellStyle name="Normal 31 2 6" xfId="18604"/>
    <cellStyle name="Normal 31 2 6 2" xfId="18605"/>
    <cellStyle name="Normal 31 2 7" xfId="18606"/>
    <cellStyle name="Normal 31 2 7 2" xfId="18607"/>
    <cellStyle name="Normal 31 2 8" xfId="18608"/>
    <cellStyle name="Normal 31 2 9" xfId="18609"/>
    <cellStyle name="Normal 31 3" xfId="18610"/>
    <cellStyle name="Normal 31 3 2" xfId="18611"/>
    <cellStyle name="Normal 31 3 2 2" xfId="18612"/>
    <cellStyle name="Normal 31 3 2 3" xfId="18613"/>
    <cellStyle name="Normal 31 3 2 4" xfId="18614"/>
    <cellStyle name="Normal 31 3 3" xfId="18615"/>
    <cellStyle name="Normal 31 3 3 2" xfId="18616"/>
    <cellStyle name="Normal 31 3 3 3" xfId="18617"/>
    <cellStyle name="Normal 31 3 4" xfId="18618"/>
    <cellStyle name="Normal 31 3 4 2" xfId="18619"/>
    <cellStyle name="Normal 31 3 5" xfId="18620"/>
    <cellStyle name="Normal 31 3 5 2" xfId="18621"/>
    <cellStyle name="Normal 31 3 6" xfId="18622"/>
    <cellStyle name="Normal 31 3 6 2" xfId="18623"/>
    <cellStyle name="Normal 31 3 7" xfId="18624"/>
    <cellStyle name="Normal 31 3 7 2" xfId="18625"/>
    <cellStyle name="Normal 31 3 8" xfId="18626"/>
    <cellStyle name="Normal 31 3 9" xfId="18627"/>
    <cellStyle name="Normal 31 4" xfId="18628"/>
    <cellStyle name="Normal 31 5" xfId="18629"/>
    <cellStyle name="Normal 31 6" xfId="18630"/>
    <cellStyle name="Normal 31 6 2" xfId="18631"/>
    <cellStyle name="Normal 31 6 2 2" xfId="18632"/>
    <cellStyle name="Normal 31 6 2 3" xfId="18633"/>
    <cellStyle name="Normal 31 6 3" xfId="18634"/>
    <cellStyle name="Normal 31 6 3 2" xfId="18635"/>
    <cellStyle name="Normal 31 6 4" xfId="18636"/>
    <cellStyle name="Normal 31 7" xfId="18637"/>
    <cellStyle name="Normal 310" xfId="18638"/>
    <cellStyle name="Normal 310 2" xfId="18639"/>
    <cellStyle name="Normal 310 2 2" xfId="18640"/>
    <cellStyle name="Normal 310 2 2 2" xfId="18641"/>
    <cellStyle name="Normal 310 2 2 3" xfId="18642"/>
    <cellStyle name="Normal 310 2 2 4" xfId="18643"/>
    <cellStyle name="Normal 310 2 3" xfId="18644"/>
    <cellStyle name="Normal 310 2 3 2" xfId="18645"/>
    <cellStyle name="Normal 310 2 4" xfId="18646"/>
    <cellStyle name="Normal 310 3" xfId="18647"/>
    <cellStyle name="Normal 310 3 2" xfId="18648"/>
    <cellStyle name="Normal 310 3 3" xfId="18649"/>
    <cellStyle name="Normal 310 3 4" xfId="18650"/>
    <cellStyle name="Normal 310 4" xfId="18651"/>
    <cellStyle name="Normal 310 4 2" xfId="18652"/>
    <cellStyle name="Normal 310 4 3" xfId="18653"/>
    <cellStyle name="Normal 310 5" xfId="18654"/>
    <cellStyle name="Normal 310 5 2" xfId="18655"/>
    <cellStyle name="Normal 310 6" xfId="18656"/>
    <cellStyle name="Normal 310 6 2" xfId="18657"/>
    <cellStyle name="Normal 310 7" xfId="18658"/>
    <cellStyle name="Normal 310 7 2" xfId="18659"/>
    <cellStyle name="Normal 310 8" xfId="18660"/>
    <cellStyle name="Normal 310 9" xfId="18661"/>
    <cellStyle name="Normal 311" xfId="18662"/>
    <cellStyle name="Normal 311 2" xfId="18663"/>
    <cellStyle name="Normal 311 2 2" xfId="18664"/>
    <cellStyle name="Normal 311 2 2 2" xfId="18665"/>
    <cellStyle name="Normal 311 2 2 3" xfId="18666"/>
    <cellStyle name="Normal 311 2 2 4" xfId="18667"/>
    <cellStyle name="Normal 311 2 3" xfId="18668"/>
    <cellStyle name="Normal 311 2 3 2" xfId="18669"/>
    <cellStyle name="Normal 311 2 4" xfId="18670"/>
    <cellStyle name="Normal 311 3" xfId="18671"/>
    <cellStyle name="Normal 311 3 2" xfId="18672"/>
    <cellStyle name="Normal 311 3 3" xfId="18673"/>
    <cellStyle name="Normal 311 3 4" xfId="18674"/>
    <cellStyle name="Normal 311 4" xfId="18675"/>
    <cellStyle name="Normal 311 4 2" xfId="18676"/>
    <cellStyle name="Normal 311 4 3" xfId="18677"/>
    <cellStyle name="Normal 311 5" xfId="18678"/>
    <cellStyle name="Normal 311 5 2" xfId="18679"/>
    <cellStyle name="Normal 311 6" xfId="18680"/>
    <cellStyle name="Normal 311 6 2" xfId="18681"/>
    <cellStyle name="Normal 311 7" xfId="18682"/>
    <cellStyle name="Normal 311 7 2" xfId="18683"/>
    <cellStyle name="Normal 311 8" xfId="18684"/>
    <cellStyle name="Normal 311 9" xfId="18685"/>
    <cellStyle name="Normal 312" xfId="18686"/>
    <cellStyle name="Normal 312 2" xfId="18687"/>
    <cellStyle name="Normal 312 2 2" xfId="18688"/>
    <cellStyle name="Normal 312 2 2 2" xfId="18689"/>
    <cellStyle name="Normal 312 2 2 3" xfId="18690"/>
    <cellStyle name="Normal 312 2 2 4" xfId="18691"/>
    <cellStyle name="Normal 312 2 3" xfId="18692"/>
    <cellStyle name="Normal 312 2 3 2" xfId="18693"/>
    <cellStyle name="Normal 312 2 4" xfId="18694"/>
    <cellStyle name="Normal 312 3" xfId="18695"/>
    <cellStyle name="Normal 312 3 2" xfId="18696"/>
    <cellStyle name="Normal 312 3 3" xfId="18697"/>
    <cellStyle name="Normal 312 3 4" xfId="18698"/>
    <cellStyle name="Normal 312 4" xfId="18699"/>
    <cellStyle name="Normal 312 4 2" xfId="18700"/>
    <cellStyle name="Normal 312 4 3" xfId="18701"/>
    <cellStyle name="Normal 312 5" xfId="18702"/>
    <cellStyle name="Normal 312 5 2" xfId="18703"/>
    <cellStyle name="Normal 312 6" xfId="18704"/>
    <cellStyle name="Normal 312 6 2" xfId="18705"/>
    <cellStyle name="Normal 312 7" xfId="18706"/>
    <cellStyle name="Normal 312 7 2" xfId="18707"/>
    <cellStyle name="Normal 312 8" xfId="18708"/>
    <cellStyle name="Normal 312 9" xfId="18709"/>
    <cellStyle name="Normal 313" xfId="18710"/>
    <cellStyle name="Normal 313 2" xfId="18711"/>
    <cellStyle name="Normal 313 2 2" xfId="18712"/>
    <cellStyle name="Normal 313 2 2 2" xfId="18713"/>
    <cellStyle name="Normal 313 2 2 3" xfId="18714"/>
    <cellStyle name="Normal 313 2 2 4" xfId="18715"/>
    <cellStyle name="Normal 313 2 3" xfId="18716"/>
    <cellStyle name="Normal 313 2 3 2" xfId="18717"/>
    <cellStyle name="Normal 313 2 4" xfId="18718"/>
    <cellStyle name="Normal 313 3" xfId="18719"/>
    <cellStyle name="Normal 313 3 2" xfId="18720"/>
    <cellStyle name="Normal 313 3 3" xfId="18721"/>
    <cellStyle name="Normal 313 3 4" xfId="18722"/>
    <cellStyle name="Normal 313 4" xfId="18723"/>
    <cellStyle name="Normal 313 4 2" xfId="18724"/>
    <cellStyle name="Normal 313 4 3" xfId="18725"/>
    <cellStyle name="Normal 313 5" xfId="18726"/>
    <cellStyle name="Normal 313 5 2" xfId="18727"/>
    <cellStyle name="Normal 313 6" xfId="18728"/>
    <cellStyle name="Normal 313 6 2" xfId="18729"/>
    <cellStyle name="Normal 313 7" xfId="18730"/>
    <cellStyle name="Normal 313 7 2" xfId="18731"/>
    <cellStyle name="Normal 313 8" xfId="18732"/>
    <cellStyle name="Normal 313 9" xfId="18733"/>
    <cellStyle name="Normal 314" xfId="18734"/>
    <cellStyle name="Normal 314 2" xfId="18735"/>
    <cellStyle name="Normal 314 2 2" xfId="18736"/>
    <cellStyle name="Normal 314 2 2 2" xfId="18737"/>
    <cellStyle name="Normal 314 2 2 3" xfId="18738"/>
    <cellStyle name="Normal 314 2 2 4" xfId="18739"/>
    <cellStyle name="Normal 314 2 3" xfId="18740"/>
    <cellStyle name="Normal 314 2 3 2" xfId="18741"/>
    <cellStyle name="Normal 314 2 4" xfId="18742"/>
    <cellStyle name="Normal 314 3" xfId="18743"/>
    <cellStyle name="Normal 314 3 2" xfId="18744"/>
    <cellStyle name="Normal 314 3 3" xfId="18745"/>
    <cellStyle name="Normal 314 3 4" xfId="18746"/>
    <cellStyle name="Normal 314 4" xfId="18747"/>
    <cellStyle name="Normal 314 4 2" xfId="18748"/>
    <cellStyle name="Normal 314 4 3" xfId="18749"/>
    <cellStyle name="Normal 314 5" xfId="18750"/>
    <cellStyle name="Normal 314 5 2" xfId="18751"/>
    <cellStyle name="Normal 314 6" xfId="18752"/>
    <cellStyle name="Normal 314 6 2" xfId="18753"/>
    <cellStyle name="Normal 314 7" xfId="18754"/>
    <cellStyle name="Normal 314 7 2" xfId="18755"/>
    <cellStyle name="Normal 314 8" xfId="18756"/>
    <cellStyle name="Normal 314 9" xfId="18757"/>
    <cellStyle name="Normal 315" xfId="18758"/>
    <cellStyle name="Normal 315 2" xfId="18759"/>
    <cellStyle name="Normal 315 2 2" xfId="18760"/>
    <cellStyle name="Normal 315 2 2 2" xfId="18761"/>
    <cellStyle name="Normal 315 2 2 3" xfId="18762"/>
    <cellStyle name="Normal 315 2 2 4" xfId="18763"/>
    <cellStyle name="Normal 315 2 3" xfId="18764"/>
    <cellStyle name="Normal 315 2 3 2" xfId="18765"/>
    <cellStyle name="Normal 315 2 4" xfId="18766"/>
    <cellStyle name="Normal 315 3" xfId="18767"/>
    <cellStyle name="Normal 315 3 2" xfId="18768"/>
    <cellStyle name="Normal 315 3 3" xfId="18769"/>
    <cellStyle name="Normal 315 3 4" xfId="18770"/>
    <cellStyle name="Normal 315 4" xfId="18771"/>
    <cellStyle name="Normal 315 4 2" xfId="18772"/>
    <cellStyle name="Normal 315 4 3" xfId="18773"/>
    <cellStyle name="Normal 315 5" xfId="18774"/>
    <cellStyle name="Normal 315 5 2" xfId="18775"/>
    <cellStyle name="Normal 315 6" xfId="18776"/>
    <cellStyle name="Normal 315 6 2" xfId="18777"/>
    <cellStyle name="Normal 315 7" xfId="18778"/>
    <cellStyle name="Normal 315 7 2" xfId="18779"/>
    <cellStyle name="Normal 315 8" xfId="18780"/>
    <cellStyle name="Normal 315 9" xfId="18781"/>
    <cellStyle name="Normal 316" xfId="18782"/>
    <cellStyle name="Normal 316 2" xfId="18783"/>
    <cellStyle name="Normal 316 3" xfId="18784"/>
    <cellStyle name="Normal 317" xfId="18785"/>
    <cellStyle name="Normal 317 10" xfId="18786"/>
    <cellStyle name="Normal 317 2" xfId="18787"/>
    <cellStyle name="Normal 317 3" xfId="18788"/>
    <cellStyle name="Normal 317 3 2" xfId="18789"/>
    <cellStyle name="Normal 317 3 2 2" xfId="18790"/>
    <cellStyle name="Normal 317 3 2 3" xfId="18791"/>
    <cellStyle name="Normal 317 3 2 4" xfId="18792"/>
    <cellStyle name="Normal 317 3 3" xfId="18793"/>
    <cellStyle name="Normal 317 3 3 2" xfId="18794"/>
    <cellStyle name="Normal 317 3 4" xfId="18795"/>
    <cellStyle name="Normal 317 4" xfId="18796"/>
    <cellStyle name="Normal 317 4 2" xfId="18797"/>
    <cellStyle name="Normal 317 4 3" xfId="18798"/>
    <cellStyle name="Normal 317 4 4" xfId="18799"/>
    <cellStyle name="Normal 317 5" xfId="18800"/>
    <cellStyle name="Normal 317 5 2" xfId="18801"/>
    <cellStyle name="Normal 317 5 3" xfId="18802"/>
    <cellStyle name="Normal 317 6" xfId="18803"/>
    <cellStyle name="Normal 317 6 2" xfId="18804"/>
    <cellStyle name="Normal 317 7" xfId="18805"/>
    <cellStyle name="Normal 317 7 2" xfId="18806"/>
    <cellStyle name="Normal 317 8" xfId="18807"/>
    <cellStyle name="Normal 317 8 2" xfId="18808"/>
    <cellStyle name="Normal 317 9" xfId="18809"/>
    <cellStyle name="Normal 318" xfId="18810"/>
    <cellStyle name="Normal 318 10" xfId="18811"/>
    <cellStyle name="Normal 318 2" xfId="18812"/>
    <cellStyle name="Normal 318 3" xfId="18813"/>
    <cellStyle name="Normal 318 3 2" xfId="18814"/>
    <cellStyle name="Normal 318 3 2 2" xfId="18815"/>
    <cellStyle name="Normal 318 3 2 3" xfId="18816"/>
    <cellStyle name="Normal 318 3 2 4" xfId="18817"/>
    <cellStyle name="Normal 318 3 3" xfId="18818"/>
    <cellStyle name="Normal 318 3 3 2" xfId="18819"/>
    <cellStyle name="Normal 318 3 4" xfId="18820"/>
    <cellStyle name="Normal 318 4" xfId="18821"/>
    <cellStyle name="Normal 318 4 2" xfId="18822"/>
    <cellStyle name="Normal 318 4 3" xfId="18823"/>
    <cellStyle name="Normal 318 4 4" xfId="18824"/>
    <cellStyle name="Normal 318 5" xfId="18825"/>
    <cellStyle name="Normal 318 5 2" xfId="18826"/>
    <cellStyle name="Normal 318 5 3" xfId="18827"/>
    <cellStyle name="Normal 318 6" xfId="18828"/>
    <cellStyle name="Normal 318 6 2" xfId="18829"/>
    <cellStyle name="Normal 318 7" xfId="18830"/>
    <cellStyle name="Normal 318 7 2" xfId="18831"/>
    <cellStyle name="Normal 318 8" xfId="18832"/>
    <cellStyle name="Normal 318 8 2" xfId="18833"/>
    <cellStyle name="Normal 318 9" xfId="18834"/>
    <cellStyle name="Normal 319" xfId="18835"/>
    <cellStyle name="Normal 319 2" xfId="18836"/>
    <cellStyle name="Normal 32" xfId="18837"/>
    <cellStyle name="Normal 32 2" xfId="18838"/>
    <cellStyle name="Normal 32 2 2" xfId="18839"/>
    <cellStyle name="Normal 32 2 2 2" xfId="18840"/>
    <cellStyle name="Normal 32 2 2 2 2" xfId="18841"/>
    <cellStyle name="Normal 32 2 2 2 3" xfId="18842"/>
    <cellStyle name="Normal 32 2 2 2 4" xfId="18843"/>
    <cellStyle name="Normal 32 2 2 3" xfId="18844"/>
    <cellStyle name="Normal 32 2 2 3 2" xfId="18845"/>
    <cellStyle name="Normal 32 2 2 4" xfId="18846"/>
    <cellStyle name="Normal 32 2 3" xfId="18847"/>
    <cellStyle name="Normal 32 2 3 2" xfId="18848"/>
    <cellStyle name="Normal 32 2 3 3" xfId="18849"/>
    <cellStyle name="Normal 32 2 3 4" xfId="18850"/>
    <cellStyle name="Normal 32 2 4" xfId="18851"/>
    <cellStyle name="Normal 32 2 4 2" xfId="18852"/>
    <cellStyle name="Normal 32 2 4 3" xfId="18853"/>
    <cellStyle name="Normal 32 2 5" xfId="18854"/>
    <cellStyle name="Normal 32 2 5 2" xfId="18855"/>
    <cellStyle name="Normal 32 2 6" xfId="18856"/>
    <cellStyle name="Normal 32 2 6 2" xfId="18857"/>
    <cellStyle name="Normal 32 2 7" xfId="18858"/>
    <cellStyle name="Normal 32 2 7 2" xfId="18859"/>
    <cellStyle name="Normal 32 2 8" xfId="18860"/>
    <cellStyle name="Normal 32 2 9" xfId="18861"/>
    <cellStyle name="Normal 32 3" xfId="18862"/>
    <cellStyle name="Normal 32 3 2" xfId="18863"/>
    <cellStyle name="Normal 32 3 2 2" xfId="18864"/>
    <cellStyle name="Normal 32 3 2 3" xfId="18865"/>
    <cellStyle name="Normal 32 3 2 4" xfId="18866"/>
    <cellStyle name="Normal 32 3 3" xfId="18867"/>
    <cellStyle name="Normal 32 3 3 2" xfId="18868"/>
    <cellStyle name="Normal 32 3 3 3" xfId="18869"/>
    <cellStyle name="Normal 32 3 4" xfId="18870"/>
    <cellStyle name="Normal 32 3 4 2" xfId="18871"/>
    <cellStyle name="Normal 32 3 5" xfId="18872"/>
    <cellStyle name="Normal 32 3 5 2" xfId="18873"/>
    <cellStyle name="Normal 32 3 6" xfId="18874"/>
    <cellStyle name="Normal 32 3 6 2" xfId="18875"/>
    <cellStyle name="Normal 32 3 7" xfId="18876"/>
    <cellStyle name="Normal 32 3 7 2" xfId="18877"/>
    <cellStyle name="Normal 32 3 8" xfId="18878"/>
    <cellStyle name="Normal 32 3 9" xfId="18879"/>
    <cellStyle name="Normal 32 4" xfId="18880"/>
    <cellStyle name="Normal 32 5" xfId="18881"/>
    <cellStyle name="Normal 32 6" xfId="18882"/>
    <cellStyle name="Normal 32 6 2" xfId="18883"/>
    <cellStyle name="Normal 32 6 2 2" xfId="18884"/>
    <cellStyle name="Normal 32 6 2 3" xfId="18885"/>
    <cellStyle name="Normal 32 6 3" xfId="18886"/>
    <cellStyle name="Normal 32 6 3 2" xfId="18887"/>
    <cellStyle name="Normal 32 6 4" xfId="18888"/>
    <cellStyle name="Normal 32 7" xfId="18889"/>
    <cellStyle name="Normal 320" xfId="18890"/>
    <cellStyle name="Normal 320 2" xfId="18891"/>
    <cellStyle name="Normal 321" xfId="18892"/>
    <cellStyle name="Normal 322" xfId="18893"/>
    <cellStyle name="Normal 323" xfId="18894"/>
    <cellStyle name="Normal 324" xfId="18895"/>
    <cellStyle name="Normal 325" xfId="18896"/>
    <cellStyle name="Normal 326" xfId="18897"/>
    <cellStyle name="Normal 327" xfId="18898"/>
    <cellStyle name="Normal 328" xfId="18899"/>
    <cellStyle name="Normal 329" xfId="18900"/>
    <cellStyle name="Normal 33" xfId="18901"/>
    <cellStyle name="Normal 33 2" xfId="18902"/>
    <cellStyle name="Normal 33 2 2" xfId="18903"/>
    <cellStyle name="Normal 33 2 2 2" xfId="18904"/>
    <cellStyle name="Normal 33 2 2 2 2" xfId="18905"/>
    <cellStyle name="Normal 33 2 2 2 3" xfId="18906"/>
    <cellStyle name="Normal 33 2 2 2 4" xfId="18907"/>
    <cellStyle name="Normal 33 2 2 3" xfId="18908"/>
    <cellStyle name="Normal 33 2 2 3 2" xfId="18909"/>
    <cellStyle name="Normal 33 2 2 4" xfId="18910"/>
    <cellStyle name="Normal 33 2 3" xfId="18911"/>
    <cellStyle name="Normal 33 2 3 2" xfId="18912"/>
    <cellStyle name="Normal 33 2 3 3" xfId="18913"/>
    <cellStyle name="Normal 33 2 3 4" xfId="18914"/>
    <cellStyle name="Normal 33 2 4" xfId="18915"/>
    <cellStyle name="Normal 33 2 4 2" xfId="18916"/>
    <cellStyle name="Normal 33 2 4 3" xfId="18917"/>
    <cellStyle name="Normal 33 2 5" xfId="18918"/>
    <cellStyle name="Normal 33 2 5 2" xfId="18919"/>
    <cellStyle name="Normal 33 2 6" xfId="18920"/>
    <cellStyle name="Normal 33 2 6 2" xfId="18921"/>
    <cellStyle name="Normal 33 2 7" xfId="18922"/>
    <cellStyle name="Normal 33 2 7 2" xfId="18923"/>
    <cellStyle name="Normal 33 2 8" xfId="18924"/>
    <cellStyle name="Normal 33 2 9" xfId="18925"/>
    <cellStyle name="Normal 33 3" xfId="18926"/>
    <cellStyle name="Normal 33 3 2" xfId="18927"/>
    <cellStyle name="Normal 33 3 2 2" xfId="18928"/>
    <cellStyle name="Normal 33 3 2 3" xfId="18929"/>
    <cellStyle name="Normal 33 3 2 4" xfId="18930"/>
    <cellStyle name="Normal 33 3 3" xfId="18931"/>
    <cellStyle name="Normal 33 3 3 2" xfId="18932"/>
    <cellStyle name="Normal 33 3 3 3" xfId="18933"/>
    <cellStyle name="Normal 33 3 4" xfId="18934"/>
    <cellStyle name="Normal 33 3 4 2" xfId="18935"/>
    <cellStyle name="Normal 33 3 5" xfId="18936"/>
    <cellStyle name="Normal 33 3 5 2" xfId="18937"/>
    <cellStyle name="Normal 33 3 6" xfId="18938"/>
    <cellStyle name="Normal 33 3 6 2" xfId="18939"/>
    <cellStyle name="Normal 33 3 7" xfId="18940"/>
    <cellStyle name="Normal 33 3 7 2" xfId="18941"/>
    <cellStyle name="Normal 33 3 8" xfId="18942"/>
    <cellStyle name="Normal 33 3 9" xfId="18943"/>
    <cellStyle name="Normal 33 4" xfId="18944"/>
    <cellStyle name="Normal 33 5" xfId="18945"/>
    <cellStyle name="Normal 33 6" xfId="18946"/>
    <cellStyle name="Normal 33 6 2" xfId="18947"/>
    <cellStyle name="Normal 33 6 2 2" xfId="18948"/>
    <cellStyle name="Normal 33 6 2 3" xfId="18949"/>
    <cellStyle name="Normal 33 6 3" xfId="18950"/>
    <cellStyle name="Normal 33 6 3 2" xfId="18951"/>
    <cellStyle name="Normal 33 6 4" xfId="18952"/>
    <cellStyle name="Normal 33 7" xfId="18953"/>
    <cellStyle name="Normal 330" xfId="18954"/>
    <cellStyle name="Normal 331" xfId="18955"/>
    <cellStyle name="Normal 331 2" xfId="18956"/>
    <cellStyle name="Normal 331 2 2" xfId="18957"/>
    <cellStyle name="Normal 331 2 2 2" xfId="18958"/>
    <cellStyle name="Normal 331 2 2 3" xfId="18959"/>
    <cellStyle name="Normal 331 2 2 4" xfId="18960"/>
    <cellStyle name="Normal 331 2 3" xfId="18961"/>
    <cellStyle name="Normal 331 2 3 2" xfId="18962"/>
    <cellStyle name="Normal 331 2 4" xfId="18963"/>
    <cellStyle name="Normal 331 3" xfId="18964"/>
    <cellStyle name="Normal 331 3 2" xfId="18965"/>
    <cellStyle name="Normal 331 3 3" xfId="18966"/>
    <cellStyle name="Normal 331 3 4" xfId="18967"/>
    <cellStyle name="Normal 331 4" xfId="18968"/>
    <cellStyle name="Normal 331 4 2" xfId="18969"/>
    <cellStyle name="Normal 331 4 3" xfId="18970"/>
    <cellStyle name="Normal 331 5" xfId="18971"/>
    <cellStyle name="Normal 331 5 2" xfId="18972"/>
    <cellStyle name="Normal 331 6" xfId="18973"/>
    <cellStyle name="Normal 331 6 2" xfId="18974"/>
    <cellStyle name="Normal 331 7" xfId="18975"/>
    <cellStyle name="Normal 331 7 2" xfId="18976"/>
    <cellStyle name="Normal 331 8" xfId="18977"/>
    <cellStyle name="Normal 331 9" xfId="18978"/>
    <cellStyle name="Normal 332" xfId="18979"/>
    <cellStyle name="Normal 332 2" xfId="18980"/>
    <cellStyle name="Normal 332 2 2" xfId="18981"/>
    <cellStyle name="Normal 332 2 2 2" xfId="18982"/>
    <cellStyle name="Normal 332 2 2 3" xfId="18983"/>
    <cellStyle name="Normal 332 2 2 4" xfId="18984"/>
    <cellStyle name="Normal 332 2 3" xfId="18985"/>
    <cellStyle name="Normal 332 2 3 2" xfId="18986"/>
    <cellStyle name="Normal 332 2 4" xfId="18987"/>
    <cellStyle name="Normal 332 3" xfId="18988"/>
    <cellStyle name="Normal 332 3 2" xfId="18989"/>
    <cellStyle name="Normal 332 3 3" xfId="18990"/>
    <cellStyle name="Normal 332 3 4" xfId="18991"/>
    <cellStyle name="Normal 332 4" xfId="18992"/>
    <cellStyle name="Normal 332 4 2" xfId="18993"/>
    <cellStyle name="Normal 332 4 3" xfId="18994"/>
    <cellStyle name="Normal 332 5" xfId="18995"/>
    <cellStyle name="Normal 332 5 2" xfId="18996"/>
    <cellStyle name="Normal 332 6" xfId="18997"/>
    <cellStyle name="Normal 332 6 2" xfId="18998"/>
    <cellStyle name="Normal 332 7" xfId="18999"/>
    <cellStyle name="Normal 332 7 2" xfId="19000"/>
    <cellStyle name="Normal 332 8" xfId="19001"/>
    <cellStyle name="Normal 332 9" xfId="19002"/>
    <cellStyle name="Normal 333" xfId="19003"/>
    <cellStyle name="Normal 334" xfId="19004"/>
    <cellStyle name="Normal 335" xfId="19005"/>
    <cellStyle name="Normal 335 2" xfId="19006"/>
    <cellStyle name="Normal 335 2 2" xfId="19007"/>
    <cellStyle name="Normal 335 2 2 2" xfId="19008"/>
    <cellStyle name="Normal 335 2 2 3" xfId="19009"/>
    <cellStyle name="Normal 335 2 2 4" xfId="19010"/>
    <cellStyle name="Normal 335 2 3" xfId="19011"/>
    <cellStyle name="Normal 335 2 3 2" xfId="19012"/>
    <cellStyle name="Normal 335 2 4" xfId="19013"/>
    <cellStyle name="Normal 335 3" xfId="19014"/>
    <cellStyle name="Normal 335 3 2" xfId="19015"/>
    <cellStyle name="Normal 335 3 3" xfId="19016"/>
    <cellStyle name="Normal 335 3 4" xfId="19017"/>
    <cellStyle name="Normal 335 4" xfId="19018"/>
    <cellStyle name="Normal 335 4 2" xfId="19019"/>
    <cellStyle name="Normal 335 4 3" xfId="19020"/>
    <cellStyle name="Normal 335 5" xfId="19021"/>
    <cellStyle name="Normal 335 5 2" xfId="19022"/>
    <cellStyle name="Normal 335 6" xfId="19023"/>
    <cellStyle name="Normal 335 6 2" xfId="19024"/>
    <cellStyle name="Normal 335 7" xfId="19025"/>
    <cellStyle name="Normal 335 7 2" xfId="19026"/>
    <cellStyle name="Normal 335 8" xfId="19027"/>
    <cellStyle name="Normal 335 9" xfId="19028"/>
    <cellStyle name="Normal 336" xfId="19029"/>
    <cellStyle name="Normal 336 2" xfId="19030"/>
    <cellStyle name="Normal 336 2 2" xfId="19031"/>
    <cellStyle name="Normal 336 2 2 2" xfId="19032"/>
    <cellStyle name="Normal 336 2 2 3" xfId="19033"/>
    <cellStyle name="Normal 336 2 2 4" xfId="19034"/>
    <cellStyle name="Normal 336 2 3" xfId="19035"/>
    <cellStyle name="Normal 336 2 3 2" xfId="19036"/>
    <cellStyle name="Normal 336 2 4" xfId="19037"/>
    <cellStyle name="Normal 336 3" xfId="19038"/>
    <cellStyle name="Normal 336 3 2" xfId="19039"/>
    <cellStyle name="Normal 336 3 3" xfId="19040"/>
    <cellStyle name="Normal 336 3 4" xfId="19041"/>
    <cellStyle name="Normal 336 4" xfId="19042"/>
    <cellStyle name="Normal 336 4 2" xfId="19043"/>
    <cellStyle name="Normal 336 4 3" xfId="19044"/>
    <cellStyle name="Normal 336 5" xfId="19045"/>
    <cellStyle name="Normal 336 5 2" xfId="19046"/>
    <cellStyle name="Normal 336 6" xfId="19047"/>
    <cellStyle name="Normal 336 6 2" xfId="19048"/>
    <cellStyle name="Normal 336 7" xfId="19049"/>
    <cellStyle name="Normal 336 7 2" xfId="19050"/>
    <cellStyle name="Normal 336 8" xfId="19051"/>
    <cellStyle name="Normal 336 9" xfId="19052"/>
    <cellStyle name="Normal 337" xfId="19053"/>
    <cellStyle name="Normal 337 2" xfId="19054"/>
    <cellStyle name="Normal 337 2 2" xfId="19055"/>
    <cellStyle name="Normal 337 2 2 2" xfId="19056"/>
    <cellStyle name="Normal 337 2 2 3" xfId="19057"/>
    <cellStyle name="Normal 337 2 2 4" xfId="19058"/>
    <cellStyle name="Normal 337 2 3" xfId="19059"/>
    <cellStyle name="Normal 337 2 3 2" xfId="19060"/>
    <cellStyle name="Normal 337 2 4" xfId="19061"/>
    <cellStyle name="Normal 337 3" xfId="19062"/>
    <cellStyle name="Normal 337 3 2" xfId="19063"/>
    <cellStyle name="Normal 337 3 3" xfId="19064"/>
    <cellStyle name="Normal 337 3 4" xfId="19065"/>
    <cellStyle name="Normal 337 4" xfId="19066"/>
    <cellStyle name="Normal 337 4 2" xfId="19067"/>
    <cellStyle name="Normal 337 4 3" xfId="19068"/>
    <cellStyle name="Normal 337 5" xfId="19069"/>
    <cellStyle name="Normal 337 5 2" xfId="19070"/>
    <cellStyle name="Normal 337 6" xfId="19071"/>
    <cellStyle name="Normal 337 6 2" xfId="19072"/>
    <cellStyle name="Normal 337 7" xfId="19073"/>
    <cellStyle name="Normal 337 7 2" xfId="19074"/>
    <cellStyle name="Normal 337 8" xfId="19075"/>
    <cellStyle name="Normal 337 9" xfId="19076"/>
    <cellStyle name="Normal 338" xfId="19077"/>
    <cellStyle name="Normal 338 2" xfId="19078"/>
    <cellStyle name="Normal 338 2 2" xfId="19079"/>
    <cellStyle name="Normal 338 2 2 2" xfId="19080"/>
    <cellStyle name="Normal 338 2 2 3" xfId="19081"/>
    <cellStyle name="Normal 338 2 2 4" xfId="19082"/>
    <cellStyle name="Normal 338 2 3" xfId="19083"/>
    <cellStyle name="Normal 338 2 3 2" xfId="19084"/>
    <cellStyle name="Normal 338 2 4" xfId="19085"/>
    <cellStyle name="Normal 338 3" xfId="19086"/>
    <cellStyle name="Normal 338 3 2" xfId="19087"/>
    <cellStyle name="Normal 338 3 3" xfId="19088"/>
    <cellStyle name="Normal 338 3 4" xfId="19089"/>
    <cellStyle name="Normal 338 4" xfId="19090"/>
    <cellStyle name="Normal 338 4 2" xfId="19091"/>
    <cellStyle name="Normal 338 4 3" xfId="19092"/>
    <cellStyle name="Normal 338 5" xfId="19093"/>
    <cellStyle name="Normal 338 5 2" xfId="19094"/>
    <cellStyle name="Normal 338 6" xfId="19095"/>
    <cellStyle name="Normal 338 6 2" xfId="19096"/>
    <cellStyle name="Normal 338 7" xfId="19097"/>
    <cellStyle name="Normal 338 7 2" xfId="19098"/>
    <cellStyle name="Normal 338 8" xfId="19099"/>
    <cellStyle name="Normal 338 9" xfId="19100"/>
    <cellStyle name="Normal 339" xfId="19101"/>
    <cellStyle name="Normal 339 2" xfId="19102"/>
    <cellStyle name="Normal 339 2 2" xfId="19103"/>
    <cellStyle name="Normal 339 2 2 2" xfId="19104"/>
    <cellStyle name="Normal 339 2 2 3" xfId="19105"/>
    <cellStyle name="Normal 339 2 2 4" xfId="19106"/>
    <cellStyle name="Normal 339 2 3" xfId="19107"/>
    <cellStyle name="Normal 339 2 3 2" xfId="19108"/>
    <cellStyle name="Normal 339 2 4" xfId="19109"/>
    <cellStyle name="Normal 339 3" xfId="19110"/>
    <cellStyle name="Normal 339 3 2" xfId="19111"/>
    <cellStyle name="Normal 339 3 3" xfId="19112"/>
    <cellStyle name="Normal 339 3 4" xfId="19113"/>
    <cellStyle name="Normal 339 4" xfId="19114"/>
    <cellStyle name="Normal 339 4 2" xfId="19115"/>
    <cellStyle name="Normal 339 4 3" xfId="19116"/>
    <cellStyle name="Normal 339 5" xfId="19117"/>
    <cellStyle name="Normal 339 5 2" xfId="19118"/>
    <cellStyle name="Normal 339 6" xfId="19119"/>
    <cellStyle name="Normal 339 6 2" xfId="19120"/>
    <cellStyle name="Normal 339 7" xfId="19121"/>
    <cellStyle name="Normal 339 7 2" xfId="19122"/>
    <cellStyle name="Normal 339 8" xfId="19123"/>
    <cellStyle name="Normal 339 9" xfId="19124"/>
    <cellStyle name="Normal 34" xfId="19125"/>
    <cellStyle name="Normal 34 2" xfId="19126"/>
    <cellStyle name="Normal 34 2 2" xfId="19127"/>
    <cellStyle name="Normal 34 2 2 2" xfId="19128"/>
    <cellStyle name="Normal 34 2 2 2 2" xfId="19129"/>
    <cellStyle name="Normal 34 2 2 2 3" xfId="19130"/>
    <cellStyle name="Normal 34 2 2 2 4" xfId="19131"/>
    <cellStyle name="Normal 34 2 2 3" xfId="19132"/>
    <cellStyle name="Normal 34 2 2 3 2" xfId="19133"/>
    <cellStyle name="Normal 34 2 2 4" xfId="19134"/>
    <cellStyle name="Normal 34 2 3" xfId="19135"/>
    <cellStyle name="Normal 34 2 3 2" xfId="19136"/>
    <cellStyle name="Normal 34 2 3 3" xfId="19137"/>
    <cellStyle name="Normal 34 2 3 4" xfId="19138"/>
    <cellStyle name="Normal 34 2 4" xfId="19139"/>
    <cellStyle name="Normal 34 2 4 2" xfId="19140"/>
    <cellStyle name="Normal 34 2 4 3" xfId="19141"/>
    <cellStyle name="Normal 34 2 5" xfId="19142"/>
    <cellStyle name="Normal 34 2 5 2" xfId="19143"/>
    <cellStyle name="Normal 34 2 6" xfId="19144"/>
    <cellStyle name="Normal 34 2 6 2" xfId="19145"/>
    <cellStyle name="Normal 34 2 7" xfId="19146"/>
    <cellStyle name="Normal 34 2 7 2" xfId="19147"/>
    <cellStyle name="Normal 34 2 8" xfId="19148"/>
    <cellStyle name="Normal 34 2 9" xfId="19149"/>
    <cellStyle name="Normal 34 3" xfId="19150"/>
    <cellStyle name="Normal 34 3 2" xfId="19151"/>
    <cellStyle name="Normal 34 3 2 2" xfId="19152"/>
    <cellStyle name="Normal 34 3 2 3" xfId="19153"/>
    <cellStyle name="Normal 34 3 2 4" xfId="19154"/>
    <cellStyle name="Normal 34 3 3" xfId="19155"/>
    <cellStyle name="Normal 34 3 3 2" xfId="19156"/>
    <cellStyle name="Normal 34 3 3 3" xfId="19157"/>
    <cellStyle name="Normal 34 3 4" xfId="19158"/>
    <cellStyle name="Normal 34 3 4 2" xfId="19159"/>
    <cellStyle name="Normal 34 3 5" xfId="19160"/>
    <cellStyle name="Normal 34 3 5 2" xfId="19161"/>
    <cellStyle name="Normal 34 3 6" xfId="19162"/>
    <cellStyle name="Normal 34 3 6 2" xfId="19163"/>
    <cellStyle name="Normal 34 3 7" xfId="19164"/>
    <cellStyle name="Normal 34 3 7 2" xfId="19165"/>
    <cellStyle name="Normal 34 3 8" xfId="19166"/>
    <cellStyle name="Normal 34 3 9" xfId="19167"/>
    <cellStyle name="Normal 34 4" xfId="19168"/>
    <cellStyle name="Normal 34 5" xfId="19169"/>
    <cellStyle name="Normal 34 5 2" xfId="19170"/>
    <cellStyle name="Normal 34 5 2 2" xfId="19171"/>
    <cellStyle name="Normal 34 5 2 3" xfId="19172"/>
    <cellStyle name="Normal 34 5 3" xfId="19173"/>
    <cellStyle name="Normal 34 5 3 2" xfId="19174"/>
    <cellStyle name="Normal 34 5 4" xfId="19175"/>
    <cellStyle name="Normal 34 6" xfId="19176"/>
    <cellStyle name="Normal 34 7" xfId="19177"/>
    <cellStyle name="Normal 340" xfId="19178"/>
    <cellStyle name="Normal 340 2" xfId="19179"/>
    <cellStyle name="Normal 340 2 2" xfId="19180"/>
    <cellStyle name="Normal 340 2 2 2" xfId="19181"/>
    <cellStyle name="Normal 340 2 2 3" xfId="19182"/>
    <cellStyle name="Normal 340 2 2 4" xfId="19183"/>
    <cellStyle name="Normal 340 2 3" xfId="19184"/>
    <cellStyle name="Normal 340 2 3 2" xfId="19185"/>
    <cellStyle name="Normal 340 2 4" xfId="19186"/>
    <cellStyle name="Normal 340 3" xfId="19187"/>
    <cellStyle name="Normal 340 3 2" xfId="19188"/>
    <cellStyle name="Normal 340 3 3" xfId="19189"/>
    <cellStyle name="Normal 340 3 4" xfId="19190"/>
    <cellStyle name="Normal 340 4" xfId="19191"/>
    <cellStyle name="Normal 340 4 2" xfId="19192"/>
    <cellStyle name="Normal 340 4 3" xfId="19193"/>
    <cellStyle name="Normal 340 5" xfId="19194"/>
    <cellStyle name="Normal 340 5 2" xfId="19195"/>
    <cellStyle name="Normal 340 6" xfId="19196"/>
    <cellStyle name="Normal 340 6 2" xfId="19197"/>
    <cellStyle name="Normal 340 7" xfId="19198"/>
    <cellStyle name="Normal 340 7 2" xfId="19199"/>
    <cellStyle name="Normal 340 8" xfId="19200"/>
    <cellStyle name="Normal 340 9" xfId="19201"/>
    <cellStyle name="Normal 341" xfId="19202"/>
    <cellStyle name="Normal 341 2" xfId="19203"/>
    <cellStyle name="Normal 341 2 2" xfId="19204"/>
    <cellStyle name="Normal 341 2 2 2" xfId="19205"/>
    <cellStyle name="Normal 341 2 2 3" xfId="19206"/>
    <cellStyle name="Normal 341 2 2 4" xfId="19207"/>
    <cellStyle name="Normal 341 2 3" xfId="19208"/>
    <cellStyle name="Normal 341 2 3 2" xfId="19209"/>
    <cellStyle name="Normal 341 2 4" xfId="19210"/>
    <cellStyle name="Normal 341 3" xfId="19211"/>
    <cellStyle name="Normal 341 3 2" xfId="19212"/>
    <cellStyle name="Normal 341 3 3" xfId="19213"/>
    <cellStyle name="Normal 341 3 4" xfId="19214"/>
    <cellStyle name="Normal 341 4" xfId="19215"/>
    <cellStyle name="Normal 341 4 2" xfId="19216"/>
    <cellStyle name="Normal 341 4 3" xfId="19217"/>
    <cellStyle name="Normal 341 5" xfId="19218"/>
    <cellStyle name="Normal 341 5 2" xfId="19219"/>
    <cellStyle name="Normal 341 6" xfId="19220"/>
    <cellStyle name="Normal 341 6 2" xfId="19221"/>
    <cellStyle name="Normal 341 7" xfId="19222"/>
    <cellStyle name="Normal 341 7 2" xfId="19223"/>
    <cellStyle name="Normal 341 8" xfId="19224"/>
    <cellStyle name="Normal 341 9" xfId="19225"/>
    <cellStyle name="Normal 342" xfId="19226"/>
    <cellStyle name="Normal 343" xfId="19227"/>
    <cellStyle name="Normal 344" xfId="19228"/>
    <cellStyle name="Normal 345" xfId="19229"/>
    <cellStyle name="Normal 346" xfId="19230"/>
    <cellStyle name="Normal 347" xfId="19231"/>
    <cellStyle name="Normal 348" xfId="19232"/>
    <cellStyle name="Normal 349" xfId="19233"/>
    <cellStyle name="Normal 35" xfId="19234"/>
    <cellStyle name="Normal 35 2" xfId="19235"/>
    <cellStyle name="Normal 35 2 2" xfId="19236"/>
    <cellStyle name="Normal 35 2 2 2" xfId="19237"/>
    <cellStyle name="Normal 35 2 2 2 2" xfId="19238"/>
    <cellStyle name="Normal 35 2 2 2 3" xfId="19239"/>
    <cellStyle name="Normal 35 2 2 2 4" xfId="19240"/>
    <cellStyle name="Normal 35 2 2 3" xfId="19241"/>
    <cellStyle name="Normal 35 2 2 3 2" xfId="19242"/>
    <cellStyle name="Normal 35 2 2 4" xfId="19243"/>
    <cellStyle name="Normal 35 2 3" xfId="19244"/>
    <cellStyle name="Normal 35 2 3 2" xfId="19245"/>
    <cellStyle name="Normal 35 2 3 3" xfId="19246"/>
    <cellStyle name="Normal 35 2 3 4" xfId="19247"/>
    <cellStyle name="Normal 35 2 4" xfId="19248"/>
    <cellStyle name="Normal 35 2 4 2" xfId="19249"/>
    <cellStyle name="Normal 35 2 4 3" xfId="19250"/>
    <cellStyle name="Normal 35 2 5" xfId="19251"/>
    <cellStyle name="Normal 35 2 5 2" xfId="19252"/>
    <cellStyle name="Normal 35 2 6" xfId="19253"/>
    <cellStyle name="Normal 35 2 6 2" xfId="19254"/>
    <cellStyle name="Normal 35 2 7" xfId="19255"/>
    <cellStyle name="Normal 35 2 7 2" xfId="19256"/>
    <cellStyle name="Normal 35 2 8" xfId="19257"/>
    <cellStyle name="Normal 35 2 9" xfId="19258"/>
    <cellStyle name="Normal 35 3" xfId="19259"/>
    <cellStyle name="Normal 35 3 2" xfId="19260"/>
    <cellStyle name="Normal 35 3 2 2" xfId="19261"/>
    <cellStyle name="Normal 35 3 2 3" xfId="19262"/>
    <cellStyle name="Normal 35 3 2 4" xfId="19263"/>
    <cellStyle name="Normal 35 3 3" xfId="19264"/>
    <cellStyle name="Normal 35 3 3 2" xfId="19265"/>
    <cellStyle name="Normal 35 3 3 3" xfId="19266"/>
    <cellStyle name="Normal 35 3 4" xfId="19267"/>
    <cellStyle name="Normal 35 3 4 2" xfId="19268"/>
    <cellStyle name="Normal 35 3 5" xfId="19269"/>
    <cellStyle name="Normal 35 3 5 2" xfId="19270"/>
    <cellStyle name="Normal 35 3 6" xfId="19271"/>
    <cellStyle name="Normal 35 3 6 2" xfId="19272"/>
    <cellStyle name="Normal 35 3 7" xfId="19273"/>
    <cellStyle name="Normal 35 3 7 2" xfId="19274"/>
    <cellStyle name="Normal 35 3 8" xfId="19275"/>
    <cellStyle name="Normal 35 3 9" xfId="19276"/>
    <cellStyle name="Normal 35 4" xfId="19277"/>
    <cellStyle name="Normal 35 5" xfId="19278"/>
    <cellStyle name="Normal 35 5 2" xfId="19279"/>
    <cellStyle name="Normal 35 5 2 2" xfId="19280"/>
    <cellStyle name="Normal 35 5 2 3" xfId="19281"/>
    <cellStyle name="Normal 35 5 3" xfId="19282"/>
    <cellStyle name="Normal 35 5 3 2" xfId="19283"/>
    <cellStyle name="Normal 35 5 4" xfId="19284"/>
    <cellStyle name="Normal 35 6" xfId="19285"/>
    <cellStyle name="Normal 35 7" xfId="19286"/>
    <cellStyle name="Normal 350" xfId="19287"/>
    <cellStyle name="Normal 351" xfId="19288"/>
    <cellStyle name="Normal 352" xfId="19289"/>
    <cellStyle name="Normal 353" xfId="19290"/>
    <cellStyle name="Normal 354" xfId="19291"/>
    <cellStyle name="Normal 355" xfId="19292"/>
    <cellStyle name="Normal 356" xfId="19293"/>
    <cellStyle name="Normal 357" xfId="19294"/>
    <cellStyle name="Normal 358" xfId="19295"/>
    <cellStyle name="Normal 359" xfId="19296"/>
    <cellStyle name="Normal 36" xfId="19297"/>
    <cellStyle name="Normal 36 2" xfId="19298"/>
    <cellStyle name="Normal 36 2 2" xfId="19299"/>
    <cellStyle name="Normal 36 2 2 2" xfId="19300"/>
    <cellStyle name="Normal 36 2 2 2 2" xfId="19301"/>
    <cellStyle name="Normal 36 2 2 2 3" xfId="19302"/>
    <cellStyle name="Normal 36 2 2 2 4" xfId="19303"/>
    <cellStyle name="Normal 36 2 2 3" xfId="19304"/>
    <cellStyle name="Normal 36 2 2 3 2" xfId="19305"/>
    <cellStyle name="Normal 36 2 2 4" xfId="19306"/>
    <cellStyle name="Normal 36 2 3" xfId="19307"/>
    <cellStyle name="Normal 36 2 3 2" xfId="19308"/>
    <cellStyle name="Normal 36 2 3 3" xfId="19309"/>
    <cellStyle name="Normal 36 2 3 4" xfId="19310"/>
    <cellStyle name="Normal 36 2 4" xfId="19311"/>
    <cellStyle name="Normal 36 2 4 2" xfId="19312"/>
    <cellStyle name="Normal 36 2 4 3" xfId="19313"/>
    <cellStyle name="Normal 36 2 5" xfId="19314"/>
    <cellStyle name="Normal 36 2 5 2" xfId="19315"/>
    <cellStyle name="Normal 36 2 6" xfId="19316"/>
    <cellStyle name="Normal 36 2 6 2" xfId="19317"/>
    <cellStyle name="Normal 36 2 7" xfId="19318"/>
    <cellStyle name="Normal 36 2 7 2" xfId="19319"/>
    <cellStyle name="Normal 36 2 8" xfId="19320"/>
    <cellStyle name="Normal 36 2 9" xfId="19321"/>
    <cellStyle name="Normal 36 3" xfId="19322"/>
    <cellStyle name="Normal 36 3 2" xfId="19323"/>
    <cellStyle name="Normal 36 3 2 2" xfId="19324"/>
    <cellStyle name="Normal 36 3 2 3" xfId="19325"/>
    <cellStyle name="Normal 36 3 2 4" xfId="19326"/>
    <cellStyle name="Normal 36 3 3" xfId="19327"/>
    <cellStyle name="Normal 36 3 3 2" xfId="19328"/>
    <cellStyle name="Normal 36 3 3 3" xfId="19329"/>
    <cellStyle name="Normal 36 3 4" xfId="19330"/>
    <cellStyle name="Normal 36 3 4 2" xfId="19331"/>
    <cellStyle name="Normal 36 3 5" xfId="19332"/>
    <cellStyle name="Normal 36 3 5 2" xfId="19333"/>
    <cellStyle name="Normal 36 3 6" xfId="19334"/>
    <cellStyle name="Normal 36 3 6 2" xfId="19335"/>
    <cellStyle name="Normal 36 3 7" xfId="19336"/>
    <cellStyle name="Normal 36 3 7 2" xfId="19337"/>
    <cellStyle name="Normal 36 3 8" xfId="19338"/>
    <cellStyle name="Normal 36 3 9" xfId="19339"/>
    <cellStyle name="Normal 36 4" xfId="19340"/>
    <cellStyle name="Normal 36 5" xfId="19341"/>
    <cellStyle name="Normal 36 5 2" xfId="19342"/>
    <cellStyle name="Normal 36 5 2 2" xfId="19343"/>
    <cellStyle name="Normal 36 5 2 3" xfId="19344"/>
    <cellStyle name="Normal 36 5 3" xfId="19345"/>
    <cellStyle name="Normal 36 5 3 2" xfId="19346"/>
    <cellStyle name="Normal 36 5 4" xfId="19347"/>
    <cellStyle name="Normal 36 6" xfId="19348"/>
    <cellStyle name="Normal 36 7" xfId="19349"/>
    <cellStyle name="Normal 360" xfId="19350"/>
    <cellStyle name="Normal 361" xfId="19351"/>
    <cellStyle name="Normal 362" xfId="19352"/>
    <cellStyle name="Normal 363" xfId="19353"/>
    <cellStyle name="Normal 364" xfId="19354"/>
    <cellStyle name="Normal 365" xfId="19355"/>
    <cellStyle name="Normal 366" xfId="19356"/>
    <cellStyle name="Normal 367" xfId="19357"/>
    <cellStyle name="Normal 368" xfId="19358"/>
    <cellStyle name="Normal 369" xfId="19359"/>
    <cellStyle name="Normal 369 2" xfId="19360"/>
    <cellStyle name="Normal 369 2 2" xfId="19361"/>
    <cellStyle name="Normal 369 2 2 2" xfId="19362"/>
    <cellStyle name="Normal 369 2 2 3" xfId="19363"/>
    <cellStyle name="Normal 369 2 2 4" xfId="19364"/>
    <cellStyle name="Normal 369 2 3" xfId="19365"/>
    <cellStyle name="Normal 369 2 3 2" xfId="19366"/>
    <cellStyle name="Normal 369 2 4" xfId="19367"/>
    <cellStyle name="Normal 369 3" xfId="19368"/>
    <cellStyle name="Normal 369 3 2" xfId="19369"/>
    <cellStyle name="Normal 369 3 3" xfId="19370"/>
    <cellStyle name="Normal 369 3 4" xfId="19371"/>
    <cellStyle name="Normal 369 4" xfId="19372"/>
    <cellStyle name="Normal 369 4 2" xfId="19373"/>
    <cellStyle name="Normal 369 4 3" xfId="19374"/>
    <cellStyle name="Normal 369 5" xfId="19375"/>
    <cellStyle name="Normal 369 5 2" xfId="19376"/>
    <cellStyle name="Normal 369 6" xfId="19377"/>
    <cellStyle name="Normal 369 6 2" xfId="19378"/>
    <cellStyle name="Normal 369 7" xfId="19379"/>
    <cellStyle name="Normal 369 7 2" xfId="19380"/>
    <cellStyle name="Normal 369 8" xfId="19381"/>
    <cellStyle name="Normal 369 9" xfId="19382"/>
    <cellStyle name="Normal 37" xfId="19383"/>
    <cellStyle name="Normal 37 2" xfId="19384"/>
    <cellStyle name="Normal 37 2 2" xfId="19385"/>
    <cellStyle name="Normal 37 2 2 2" xfId="19386"/>
    <cellStyle name="Normal 37 2 2 2 2" xfId="19387"/>
    <cellStyle name="Normal 37 2 2 2 3" xfId="19388"/>
    <cellStyle name="Normal 37 2 2 2 4" xfId="19389"/>
    <cellStyle name="Normal 37 2 2 3" xfId="19390"/>
    <cellStyle name="Normal 37 2 2 3 2" xfId="19391"/>
    <cellStyle name="Normal 37 2 2 4" xfId="19392"/>
    <cellStyle name="Normal 37 2 3" xfId="19393"/>
    <cellStyle name="Normal 37 2 3 2" xfId="19394"/>
    <cellStyle name="Normal 37 2 3 3" xfId="19395"/>
    <cellStyle name="Normal 37 2 3 4" xfId="19396"/>
    <cellStyle name="Normal 37 2 4" xfId="19397"/>
    <cellStyle name="Normal 37 2 4 2" xfId="19398"/>
    <cellStyle name="Normal 37 2 4 3" xfId="19399"/>
    <cellStyle name="Normal 37 2 5" xfId="19400"/>
    <cellStyle name="Normal 37 2 5 2" xfId="19401"/>
    <cellStyle name="Normal 37 2 6" xfId="19402"/>
    <cellStyle name="Normal 37 2 6 2" xfId="19403"/>
    <cellStyle name="Normal 37 2 7" xfId="19404"/>
    <cellStyle name="Normal 37 2 7 2" xfId="19405"/>
    <cellStyle name="Normal 37 2 8" xfId="19406"/>
    <cellStyle name="Normal 37 2 9" xfId="19407"/>
    <cellStyle name="Normal 37 3" xfId="19408"/>
    <cellStyle name="Normal 37 3 2" xfId="19409"/>
    <cellStyle name="Normal 37 3 2 2" xfId="19410"/>
    <cellStyle name="Normal 37 3 2 3" xfId="19411"/>
    <cellStyle name="Normal 37 3 2 4" xfId="19412"/>
    <cellStyle name="Normal 37 3 3" xfId="19413"/>
    <cellStyle name="Normal 37 3 3 2" xfId="19414"/>
    <cellStyle name="Normal 37 3 3 3" xfId="19415"/>
    <cellStyle name="Normal 37 3 4" xfId="19416"/>
    <cellStyle name="Normal 37 3 4 2" xfId="19417"/>
    <cellStyle name="Normal 37 3 5" xfId="19418"/>
    <cellStyle name="Normal 37 3 5 2" xfId="19419"/>
    <cellStyle name="Normal 37 3 6" xfId="19420"/>
    <cellStyle name="Normal 37 3 6 2" xfId="19421"/>
    <cellStyle name="Normal 37 3 7" xfId="19422"/>
    <cellStyle name="Normal 37 3 7 2" xfId="19423"/>
    <cellStyle name="Normal 37 3 8" xfId="19424"/>
    <cellStyle name="Normal 37 3 9" xfId="19425"/>
    <cellStyle name="Normal 37 4" xfId="19426"/>
    <cellStyle name="Normal 37 5" xfId="19427"/>
    <cellStyle name="Normal 37 5 2" xfId="19428"/>
    <cellStyle name="Normal 37 5 2 2" xfId="19429"/>
    <cellStyle name="Normal 37 5 2 3" xfId="19430"/>
    <cellStyle name="Normal 37 5 3" xfId="19431"/>
    <cellStyle name="Normal 37 5 3 2" xfId="19432"/>
    <cellStyle name="Normal 37 5 4" xfId="19433"/>
    <cellStyle name="Normal 37 6" xfId="19434"/>
    <cellStyle name="Normal 37 7" xfId="19435"/>
    <cellStyle name="Normal 370" xfId="19436"/>
    <cellStyle name="Normal 370 2" xfId="19437"/>
    <cellStyle name="Normal 370 2 2" xfId="19438"/>
    <cellStyle name="Normal 370 2 2 2" xfId="19439"/>
    <cellStyle name="Normal 370 2 2 3" xfId="19440"/>
    <cellStyle name="Normal 370 2 2 4" xfId="19441"/>
    <cellStyle name="Normal 370 2 3" xfId="19442"/>
    <cellStyle name="Normal 370 2 3 2" xfId="19443"/>
    <cellStyle name="Normal 370 2 4" xfId="19444"/>
    <cellStyle name="Normal 370 3" xfId="19445"/>
    <cellStyle name="Normal 370 3 2" xfId="19446"/>
    <cellStyle name="Normal 370 3 3" xfId="19447"/>
    <cellStyle name="Normal 370 3 4" xfId="19448"/>
    <cellStyle name="Normal 370 4" xfId="19449"/>
    <cellStyle name="Normal 370 4 2" xfId="19450"/>
    <cellStyle name="Normal 370 4 3" xfId="19451"/>
    <cellStyle name="Normal 370 5" xfId="19452"/>
    <cellStyle name="Normal 370 5 2" xfId="19453"/>
    <cellStyle name="Normal 370 6" xfId="19454"/>
    <cellStyle name="Normal 370 6 2" xfId="19455"/>
    <cellStyle name="Normal 370 7" xfId="19456"/>
    <cellStyle name="Normal 370 7 2" xfId="19457"/>
    <cellStyle name="Normal 370 8" xfId="19458"/>
    <cellStyle name="Normal 370 9" xfId="19459"/>
    <cellStyle name="Normal 371" xfId="19460"/>
    <cellStyle name="Normal 371 2" xfId="19461"/>
    <cellStyle name="Normal 372" xfId="19462"/>
    <cellStyle name="Normal 372 2" xfId="19463"/>
    <cellStyle name="Normal 372 2 2" xfId="19464"/>
    <cellStyle name="Normal 372 2 2 2" xfId="19465"/>
    <cellStyle name="Normal 372 2 2 3" xfId="19466"/>
    <cellStyle name="Normal 372 2 2 4" xfId="19467"/>
    <cellStyle name="Normal 372 2 3" xfId="19468"/>
    <cellStyle name="Normal 372 2 3 2" xfId="19469"/>
    <cellStyle name="Normal 372 2 4" xfId="19470"/>
    <cellStyle name="Normal 372 3" xfId="19471"/>
    <cellStyle name="Normal 372 3 2" xfId="19472"/>
    <cellStyle name="Normal 372 3 3" xfId="19473"/>
    <cellStyle name="Normal 372 3 4" xfId="19474"/>
    <cellStyle name="Normal 372 4" xfId="19475"/>
    <cellStyle name="Normal 372 4 2" xfId="19476"/>
    <cellStyle name="Normal 372 4 3" xfId="19477"/>
    <cellStyle name="Normal 372 5" xfId="19478"/>
    <cellStyle name="Normal 372 5 2" xfId="19479"/>
    <cellStyle name="Normal 372 6" xfId="19480"/>
    <cellStyle name="Normal 372 6 2" xfId="19481"/>
    <cellStyle name="Normal 372 7" xfId="19482"/>
    <cellStyle name="Normal 372 7 2" xfId="19483"/>
    <cellStyle name="Normal 372 8" xfId="19484"/>
    <cellStyle name="Normal 372 9" xfId="19485"/>
    <cellStyle name="Normal 373" xfId="19486"/>
    <cellStyle name="Normal 373 2" xfId="19487"/>
    <cellStyle name="Normal 374" xfId="19488"/>
    <cellStyle name="Normal 374 2" xfId="19489"/>
    <cellStyle name="Normal 374 2 2" xfId="19490"/>
    <cellStyle name="Normal 374 2 2 2" xfId="19491"/>
    <cellStyle name="Normal 374 2 2 3" xfId="19492"/>
    <cellStyle name="Normal 374 2 2 4" xfId="19493"/>
    <cellStyle name="Normal 374 2 3" xfId="19494"/>
    <cellStyle name="Normal 374 2 3 2" xfId="19495"/>
    <cellStyle name="Normal 374 2 4" xfId="19496"/>
    <cellStyle name="Normal 374 3" xfId="19497"/>
    <cellStyle name="Normal 374 3 2" xfId="19498"/>
    <cellStyle name="Normal 374 3 3" xfId="19499"/>
    <cellStyle name="Normal 374 3 4" xfId="19500"/>
    <cellStyle name="Normal 374 4" xfId="19501"/>
    <cellStyle name="Normal 374 4 2" xfId="19502"/>
    <cellStyle name="Normal 374 4 3" xfId="19503"/>
    <cellStyle name="Normal 374 5" xfId="19504"/>
    <cellStyle name="Normal 374 5 2" xfId="19505"/>
    <cellStyle name="Normal 374 6" xfId="19506"/>
    <cellStyle name="Normal 374 6 2" xfId="19507"/>
    <cellStyle name="Normal 374 7" xfId="19508"/>
    <cellStyle name="Normal 374 7 2" xfId="19509"/>
    <cellStyle name="Normal 374 8" xfId="19510"/>
    <cellStyle name="Normal 374 9" xfId="19511"/>
    <cellStyle name="Normal 375" xfId="19512"/>
    <cellStyle name="Normal 375 2" xfId="19513"/>
    <cellStyle name="Normal 375 3" xfId="19514"/>
    <cellStyle name="Normal 376" xfId="19515"/>
    <cellStyle name="Normal 377" xfId="19516"/>
    <cellStyle name="Normal 378" xfId="19517"/>
    <cellStyle name="Normal 378 2" xfId="19518"/>
    <cellStyle name="Normal 379" xfId="19519"/>
    <cellStyle name="Normal 379 2" xfId="19520"/>
    <cellStyle name="Normal 38" xfId="19521"/>
    <cellStyle name="Normal 38 2" xfId="19522"/>
    <cellStyle name="Normal 38 2 2" xfId="19523"/>
    <cellStyle name="Normal 38 2 2 2" xfId="19524"/>
    <cellStyle name="Normal 38 2 2 2 2" xfId="19525"/>
    <cellStyle name="Normal 38 2 2 2 3" xfId="19526"/>
    <cellStyle name="Normal 38 2 2 2 4" xfId="19527"/>
    <cellStyle name="Normal 38 2 2 3" xfId="19528"/>
    <cellStyle name="Normal 38 2 2 3 2" xfId="19529"/>
    <cellStyle name="Normal 38 2 2 4" xfId="19530"/>
    <cellStyle name="Normal 38 2 3" xfId="19531"/>
    <cellStyle name="Normal 38 2 3 2" xfId="19532"/>
    <cellStyle name="Normal 38 2 3 3" xfId="19533"/>
    <cellStyle name="Normal 38 2 3 4" xfId="19534"/>
    <cellStyle name="Normal 38 2 4" xfId="19535"/>
    <cellStyle name="Normal 38 2 4 2" xfId="19536"/>
    <cellStyle name="Normal 38 2 4 3" xfId="19537"/>
    <cellStyle name="Normal 38 2 5" xfId="19538"/>
    <cellStyle name="Normal 38 2 5 2" xfId="19539"/>
    <cellStyle name="Normal 38 2 6" xfId="19540"/>
    <cellStyle name="Normal 38 2 6 2" xfId="19541"/>
    <cellStyle name="Normal 38 2 7" xfId="19542"/>
    <cellStyle name="Normal 38 2 7 2" xfId="19543"/>
    <cellStyle name="Normal 38 2 8" xfId="19544"/>
    <cellStyle name="Normal 38 2 9" xfId="19545"/>
    <cellStyle name="Normal 38 3" xfId="19546"/>
    <cellStyle name="Normal 38 3 2" xfId="19547"/>
    <cellStyle name="Normal 38 3 2 2" xfId="19548"/>
    <cellStyle name="Normal 38 3 2 3" xfId="19549"/>
    <cellStyle name="Normal 38 3 2 4" xfId="19550"/>
    <cellStyle name="Normal 38 3 3" xfId="19551"/>
    <cellStyle name="Normal 38 3 3 2" xfId="19552"/>
    <cellStyle name="Normal 38 3 3 3" xfId="19553"/>
    <cellStyle name="Normal 38 3 4" xfId="19554"/>
    <cellStyle name="Normal 38 3 4 2" xfId="19555"/>
    <cellStyle name="Normal 38 3 5" xfId="19556"/>
    <cellStyle name="Normal 38 3 5 2" xfId="19557"/>
    <cellStyle name="Normal 38 3 6" xfId="19558"/>
    <cellStyle name="Normal 38 3 6 2" xfId="19559"/>
    <cellStyle name="Normal 38 3 7" xfId="19560"/>
    <cellStyle name="Normal 38 3 7 2" xfId="19561"/>
    <cellStyle name="Normal 38 3 8" xfId="19562"/>
    <cellStyle name="Normal 38 3 9" xfId="19563"/>
    <cellStyle name="Normal 38 4" xfId="19564"/>
    <cellStyle name="Normal 38 5" xfId="19565"/>
    <cellStyle name="Normal 38 5 2" xfId="19566"/>
    <cellStyle name="Normal 38 5 2 2" xfId="19567"/>
    <cellStyle name="Normal 38 5 2 3" xfId="19568"/>
    <cellStyle name="Normal 38 5 3" xfId="19569"/>
    <cellStyle name="Normal 38 5 3 2" xfId="19570"/>
    <cellStyle name="Normal 38 5 4" xfId="19571"/>
    <cellStyle name="Normal 38 6" xfId="19572"/>
    <cellStyle name="Normal 38 7" xfId="19573"/>
    <cellStyle name="Normal 380" xfId="19574"/>
    <cellStyle name="Normal 380 2" xfId="19575"/>
    <cellStyle name="Normal 381" xfId="19576"/>
    <cellStyle name="Normal 381 2" xfId="19577"/>
    <cellStyle name="Normal 382" xfId="19578"/>
    <cellStyle name="Normal 382 2" xfId="19579"/>
    <cellStyle name="Normal 383" xfId="19580"/>
    <cellStyle name="Normal 383 2" xfId="19581"/>
    <cellStyle name="Normal 384" xfId="19582"/>
    <cellStyle name="Normal 384 2" xfId="19583"/>
    <cellStyle name="Normal 385" xfId="19584"/>
    <cellStyle name="Normal 385 2" xfId="19585"/>
    <cellStyle name="Normal 386" xfId="19586"/>
    <cellStyle name="Normal 386 2" xfId="19587"/>
    <cellStyle name="Normal 387" xfId="19588"/>
    <cellStyle name="Normal 387 2" xfId="19589"/>
    <cellStyle name="Normal 388" xfId="19590"/>
    <cellStyle name="Normal 389" xfId="19591"/>
    <cellStyle name="Normal 39" xfId="19592"/>
    <cellStyle name="Normal 39 2" xfId="19593"/>
    <cellStyle name="Normal 39 2 2" xfId="19594"/>
    <cellStyle name="Normal 39 2 2 2" xfId="19595"/>
    <cellStyle name="Normal 39 2 2 2 2" xfId="19596"/>
    <cellStyle name="Normal 39 2 2 2 3" xfId="19597"/>
    <cellStyle name="Normal 39 2 2 2 4" xfId="19598"/>
    <cellStyle name="Normal 39 2 2 3" xfId="19599"/>
    <cellStyle name="Normal 39 2 2 3 2" xfId="19600"/>
    <cellStyle name="Normal 39 2 2 4" xfId="19601"/>
    <cellStyle name="Normal 39 2 3" xfId="19602"/>
    <cellStyle name="Normal 39 2 3 2" xfId="19603"/>
    <cellStyle name="Normal 39 2 3 3" xfId="19604"/>
    <cellStyle name="Normal 39 2 3 4" xfId="19605"/>
    <cellStyle name="Normal 39 2 4" xfId="19606"/>
    <cellStyle name="Normal 39 2 4 2" xfId="19607"/>
    <cellStyle name="Normal 39 2 4 3" xfId="19608"/>
    <cellStyle name="Normal 39 2 5" xfId="19609"/>
    <cellStyle name="Normal 39 2 5 2" xfId="19610"/>
    <cellStyle name="Normal 39 2 6" xfId="19611"/>
    <cellStyle name="Normal 39 2 6 2" xfId="19612"/>
    <cellStyle name="Normal 39 2 7" xfId="19613"/>
    <cellStyle name="Normal 39 2 7 2" xfId="19614"/>
    <cellStyle name="Normal 39 2 8" xfId="19615"/>
    <cellStyle name="Normal 39 2 9" xfId="19616"/>
    <cellStyle name="Normal 39 3" xfId="19617"/>
    <cellStyle name="Normal 39 3 2" xfId="19618"/>
    <cellStyle name="Normal 39 3 2 2" xfId="19619"/>
    <cellStyle name="Normal 39 3 2 3" xfId="19620"/>
    <cellStyle name="Normal 39 3 2 4" xfId="19621"/>
    <cellStyle name="Normal 39 3 3" xfId="19622"/>
    <cellStyle name="Normal 39 3 3 2" xfId="19623"/>
    <cellStyle name="Normal 39 3 3 3" xfId="19624"/>
    <cellStyle name="Normal 39 3 4" xfId="19625"/>
    <cellStyle name="Normal 39 3 4 2" xfId="19626"/>
    <cellStyle name="Normal 39 3 5" xfId="19627"/>
    <cellStyle name="Normal 39 3 5 2" xfId="19628"/>
    <cellStyle name="Normal 39 3 6" xfId="19629"/>
    <cellStyle name="Normal 39 3 6 2" xfId="19630"/>
    <cellStyle name="Normal 39 3 7" xfId="19631"/>
    <cellStyle name="Normal 39 3 7 2" xfId="19632"/>
    <cellStyle name="Normal 39 3 8" xfId="19633"/>
    <cellStyle name="Normal 39 3 9" xfId="19634"/>
    <cellStyle name="Normal 39 4" xfId="19635"/>
    <cellStyle name="Normal 39 5" xfId="19636"/>
    <cellStyle name="Normal 39 5 2" xfId="19637"/>
    <cellStyle name="Normal 39 5 2 2" xfId="19638"/>
    <cellStyle name="Normal 39 5 2 3" xfId="19639"/>
    <cellStyle name="Normal 39 5 3" xfId="19640"/>
    <cellStyle name="Normal 39 5 3 2" xfId="19641"/>
    <cellStyle name="Normal 39 5 4" xfId="19642"/>
    <cellStyle name="Normal 39 6" xfId="19643"/>
    <cellStyle name="Normal 39 7" xfId="19644"/>
    <cellStyle name="Normal 390" xfId="19645"/>
    <cellStyle name="Normal 390 2" xfId="19646"/>
    <cellStyle name="Normal 391" xfId="19647"/>
    <cellStyle name="Normal 392" xfId="19648"/>
    <cellStyle name="Normal 393" xfId="19649"/>
    <cellStyle name="Normal 394" xfId="19650"/>
    <cellStyle name="Normal 395" xfId="19651"/>
    <cellStyle name="Normal 395 2" xfId="19652"/>
    <cellStyle name="Normal 395 3" xfId="19653"/>
    <cellStyle name="Normal 395 3 2" xfId="19654"/>
    <cellStyle name="Normal 395 4" xfId="19655"/>
    <cellStyle name="Normal 395 5" xfId="19656"/>
    <cellStyle name="Normal 396" xfId="19657"/>
    <cellStyle name="Normal 397" xfId="19658"/>
    <cellStyle name="Normal 398" xfId="19659"/>
    <cellStyle name="Normal 399" xfId="19660"/>
    <cellStyle name="Normal 4" xfId="127"/>
    <cellStyle name="Normal 4 10" xfId="19661"/>
    <cellStyle name="Normal 4 2" xfId="333"/>
    <cellStyle name="Normal 4 2 2" xfId="19662"/>
    <cellStyle name="Normal 4 2 3" xfId="19663"/>
    <cellStyle name="Normal 4 2 4" xfId="19664"/>
    <cellStyle name="Normal 4 2 5" xfId="19665"/>
    <cellStyle name="Normal 4 2 6" xfId="19666"/>
    <cellStyle name="Normal 4 3" xfId="19667"/>
    <cellStyle name="Normal 4 3 2" xfId="19668"/>
    <cellStyle name="Normal 4 3 3" xfId="19669"/>
    <cellStyle name="Normal 4 3 4" xfId="19670"/>
    <cellStyle name="Normal 4 4" xfId="19671"/>
    <cellStyle name="Normal 4 5" xfId="19672"/>
    <cellStyle name="Normal 4 6" xfId="19673"/>
    <cellStyle name="Normal 4 7" xfId="19674"/>
    <cellStyle name="Normal 4 8" xfId="19675"/>
    <cellStyle name="Normal 4 8 2" xfId="19676"/>
    <cellStyle name="Normal 4 9" xfId="19677"/>
    <cellStyle name="Normal 40" xfId="19678"/>
    <cellStyle name="Normal 40 2" xfId="19679"/>
    <cellStyle name="Normal 40 2 2" xfId="19680"/>
    <cellStyle name="Normal 40 2 2 2" xfId="19681"/>
    <cellStyle name="Normal 40 2 2 2 2" xfId="19682"/>
    <cellStyle name="Normal 40 2 2 2 3" xfId="19683"/>
    <cellStyle name="Normal 40 2 2 2 4" xfId="19684"/>
    <cellStyle name="Normal 40 2 2 3" xfId="19685"/>
    <cellStyle name="Normal 40 2 2 3 2" xfId="19686"/>
    <cellStyle name="Normal 40 2 2 4" xfId="19687"/>
    <cellStyle name="Normal 40 2 3" xfId="19688"/>
    <cellStyle name="Normal 40 2 3 2" xfId="19689"/>
    <cellStyle name="Normal 40 2 3 3" xfId="19690"/>
    <cellStyle name="Normal 40 2 3 4" xfId="19691"/>
    <cellStyle name="Normal 40 2 4" xfId="19692"/>
    <cellStyle name="Normal 40 2 4 2" xfId="19693"/>
    <cellStyle name="Normal 40 2 4 3" xfId="19694"/>
    <cellStyle name="Normal 40 2 5" xfId="19695"/>
    <cellStyle name="Normal 40 2 5 2" xfId="19696"/>
    <cellStyle name="Normal 40 2 6" xfId="19697"/>
    <cellStyle name="Normal 40 2 6 2" xfId="19698"/>
    <cellStyle name="Normal 40 2 7" xfId="19699"/>
    <cellStyle name="Normal 40 2 7 2" xfId="19700"/>
    <cellStyle name="Normal 40 2 8" xfId="19701"/>
    <cellStyle name="Normal 40 2 9" xfId="19702"/>
    <cellStyle name="Normal 40 3" xfId="19703"/>
    <cellStyle name="Normal 40 3 2" xfId="19704"/>
    <cellStyle name="Normal 40 3 2 2" xfId="19705"/>
    <cellStyle name="Normal 40 3 2 3" xfId="19706"/>
    <cellStyle name="Normal 40 3 2 4" xfId="19707"/>
    <cellStyle name="Normal 40 3 3" xfId="19708"/>
    <cellStyle name="Normal 40 3 3 2" xfId="19709"/>
    <cellStyle name="Normal 40 3 3 3" xfId="19710"/>
    <cellStyle name="Normal 40 3 4" xfId="19711"/>
    <cellStyle name="Normal 40 3 4 2" xfId="19712"/>
    <cellStyle name="Normal 40 3 5" xfId="19713"/>
    <cellStyle name="Normal 40 3 5 2" xfId="19714"/>
    <cellStyle name="Normal 40 3 6" xfId="19715"/>
    <cellStyle name="Normal 40 3 6 2" xfId="19716"/>
    <cellStyle name="Normal 40 3 7" xfId="19717"/>
    <cellStyle name="Normal 40 3 7 2" xfId="19718"/>
    <cellStyle name="Normal 40 3 8" xfId="19719"/>
    <cellStyle name="Normal 40 3 9" xfId="19720"/>
    <cellStyle name="Normal 40 4" xfId="19721"/>
    <cellStyle name="Normal 40 5" xfId="19722"/>
    <cellStyle name="Normal 40 5 2" xfId="19723"/>
    <cellStyle name="Normal 40 5 2 2" xfId="19724"/>
    <cellStyle name="Normal 40 5 2 3" xfId="19725"/>
    <cellStyle name="Normal 40 5 3" xfId="19726"/>
    <cellStyle name="Normal 40 5 3 2" xfId="19727"/>
    <cellStyle name="Normal 40 5 4" xfId="19728"/>
    <cellStyle name="Normal 40 6" xfId="19729"/>
    <cellStyle name="Normal 40 7" xfId="19730"/>
    <cellStyle name="Normal 400" xfId="19731"/>
    <cellStyle name="Normal 401" xfId="19732"/>
    <cellStyle name="Normal 401 2" xfId="19733"/>
    <cellStyle name="Normal 401 3" xfId="19734"/>
    <cellStyle name="Normal 401 3 2" xfId="19735"/>
    <cellStyle name="Normal 402" xfId="19736"/>
    <cellStyle name="Normal 402 2" xfId="19737"/>
    <cellStyle name="Normal 402 3" xfId="19738"/>
    <cellStyle name="Normal 402 3 2" xfId="19739"/>
    <cellStyle name="Normal 403" xfId="19740"/>
    <cellStyle name="Normal 403 2" xfId="19741"/>
    <cellStyle name="Normal 403 3" xfId="19742"/>
    <cellStyle name="Normal 403 3 2" xfId="19743"/>
    <cellStyle name="Normal 404" xfId="19744"/>
    <cellStyle name="Normal 404 2" xfId="19745"/>
    <cellStyle name="Normal 404 3" xfId="19746"/>
    <cellStyle name="Normal 404 3 2" xfId="19747"/>
    <cellStyle name="Normal 405" xfId="19748"/>
    <cellStyle name="Normal 405 2" xfId="19749"/>
    <cellStyle name="Normal 405 2 2" xfId="19750"/>
    <cellStyle name="Normal 406" xfId="19751"/>
    <cellStyle name="Normal 406 2" xfId="19752"/>
    <cellStyle name="Normal 406 2 2" xfId="19753"/>
    <cellStyle name="Normal 407" xfId="19754"/>
    <cellStyle name="Normal 407 2" xfId="19755"/>
    <cellStyle name="Normal 407 2 2" xfId="19756"/>
    <cellStyle name="Normal 408" xfId="19757"/>
    <cellStyle name="Normal 408 2" xfId="19758"/>
    <cellStyle name="Normal 408 2 2" xfId="19759"/>
    <cellStyle name="Normal 409" xfId="19760"/>
    <cellStyle name="Normal 409 2" xfId="19761"/>
    <cellStyle name="Normal 409 2 2" xfId="19762"/>
    <cellStyle name="Normal 41" xfId="19763"/>
    <cellStyle name="Normal 41 2" xfId="19764"/>
    <cellStyle name="Normal 41 2 2" xfId="19765"/>
    <cellStyle name="Normal 41 2 2 2" xfId="19766"/>
    <cellStyle name="Normal 41 2 2 2 2" xfId="19767"/>
    <cellStyle name="Normal 41 2 2 2 3" xfId="19768"/>
    <cellStyle name="Normal 41 2 2 2 4" xfId="19769"/>
    <cellStyle name="Normal 41 2 2 3" xfId="19770"/>
    <cellStyle name="Normal 41 2 2 3 2" xfId="19771"/>
    <cellStyle name="Normal 41 2 2 4" xfId="19772"/>
    <cellStyle name="Normal 41 2 3" xfId="19773"/>
    <cellStyle name="Normal 41 2 3 2" xfId="19774"/>
    <cellStyle name="Normal 41 2 3 3" xfId="19775"/>
    <cellStyle name="Normal 41 2 3 4" xfId="19776"/>
    <cellStyle name="Normal 41 2 4" xfId="19777"/>
    <cellStyle name="Normal 41 2 4 2" xfId="19778"/>
    <cellStyle name="Normal 41 2 4 3" xfId="19779"/>
    <cellStyle name="Normal 41 2 5" xfId="19780"/>
    <cellStyle name="Normal 41 2 5 2" xfId="19781"/>
    <cellStyle name="Normal 41 2 6" xfId="19782"/>
    <cellStyle name="Normal 41 2 6 2" xfId="19783"/>
    <cellStyle name="Normal 41 2 7" xfId="19784"/>
    <cellStyle name="Normal 41 2 7 2" xfId="19785"/>
    <cellStyle name="Normal 41 2 8" xfId="19786"/>
    <cellStyle name="Normal 41 2 9" xfId="19787"/>
    <cellStyle name="Normal 41 3" xfId="19788"/>
    <cellStyle name="Normal 41 3 2" xfId="19789"/>
    <cellStyle name="Normal 41 3 2 2" xfId="19790"/>
    <cellStyle name="Normal 41 3 2 3" xfId="19791"/>
    <cellStyle name="Normal 41 3 2 4" xfId="19792"/>
    <cellStyle name="Normal 41 3 3" xfId="19793"/>
    <cellStyle name="Normal 41 3 3 2" xfId="19794"/>
    <cellStyle name="Normal 41 3 3 3" xfId="19795"/>
    <cellStyle name="Normal 41 3 4" xfId="19796"/>
    <cellStyle name="Normal 41 3 4 2" xfId="19797"/>
    <cellStyle name="Normal 41 3 5" xfId="19798"/>
    <cellStyle name="Normal 41 3 5 2" xfId="19799"/>
    <cellStyle name="Normal 41 3 6" xfId="19800"/>
    <cellStyle name="Normal 41 3 6 2" xfId="19801"/>
    <cellStyle name="Normal 41 3 7" xfId="19802"/>
    <cellStyle name="Normal 41 3 7 2" xfId="19803"/>
    <cellStyle name="Normal 41 3 8" xfId="19804"/>
    <cellStyle name="Normal 41 3 9" xfId="19805"/>
    <cellStyle name="Normal 41 4" xfId="19806"/>
    <cellStyle name="Normal 41 5" xfId="19807"/>
    <cellStyle name="Normal 41 5 2" xfId="19808"/>
    <cellStyle name="Normal 41 5 2 2" xfId="19809"/>
    <cellStyle name="Normal 41 5 2 3" xfId="19810"/>
    <cellStyle name="Normal 41 5 3" xfId="19811"/>
    <cellStyle name="Normal 41 5 3 2" xfId="19812"/>
    <cellStyle name="Normal 41 5 4" xfId="19813"/>
    <cellStyle name="Normal 41 6" xfId="19814"/>
    <cellStyle name="Normal 41 7" xfId="19815"/>
    <cellStyle name="Normal 410" xfId="19816"/>
    <cellStyle name="Normal 410 2" xfId="19817"/>
    <cellStyle name="Normal 410 2 2" xfId="19818"/>
    <cellStyle name="Normal 411" xfId="19819"/>
    <cellStyle name="Normal 411 2" xfId="19820"/>
    <cellStyle name="Normal 411 2 2" xfId="19821"/>
    <cellStyle name="Normal 412" xfId="19822"/>
    <cellStyle name="Normal 412 2" xfId="19823"/>
    <cellStyle name="Normal 412 2 2" xfId="19824"/>
    <cellStyle name="Normal 413" xfId="19825"/>
    <cellStyle name="Normal 413 2" xfId="19826"/>
    <cellStyle name="Normal 413 2 2" xfId="19827"/>
    <cellStyle name="Normal 414" xfId="19828"/>
    <cellStyle name="Normal 414 2" xfId="19829"/>
    <cellStyle name="Normal 414 2 2" xfId="19830"/>
    <cellStyle name="Normal 415" xfId="19831"/>
    <cellStyle name="Normal 415 2" xfId="19832"/>
    <cellStyle name="Normal 415 2 2" xfId="19833"/>
    <cellStyle name="Normal 415 3" xfId="19834"/>
    <cellStyle name="Normal 415 4" xfId="19835"/>
    <cellStyle name="Normal 416" xfId="19836"/>
    <cellStyle name="Normal 416 2" xfId="19837"/>
    <cellStyle name="Normal 416 3" xfId="19838"/>
    <cellStyle name="Normal 417" xfId="19839"/>
    <cellStyle name="Normal 417 2" xfId="19840"/>
    <cellStyle name="Normal 417 3" xfId="19841"/>
    <cellStyle name="Normal 418" xfId="19842"/>
    <cellStyle name="Normal 418 2" xfId="19843"/>
    <cellStyle name="Normal 418 2 2" xfId="19844"/>
    <cellStyle name="Normal 418 3" xfId="19845"/>
    <cellStyle name="Normal 418 4" xfId="19846"/>
    <cellStyle name="Normal 419" xfId="19847"/>
    <cellStyle name="Normal 419 2" xfId="19848"/>
    <cellStyle name="Normal 419 3" xfId="19849"/>
    <cellStyle name="Normal 42" xfId="19850"/>
    <cellStyle name="Normal 42 2" xfId="19851"/>
    <cellStyle name="Normal 42 2 2" xfId="19852"/>
    <cellStyle name="Normal 42 2 2 2" xfId="19853"/>
    <cellStyle name="Normal 42 2 2 2 2" xfId="19854"/>
    <cellStyle name="Normal 42 2 2 2 3" xfId="19855"/>
    <cellStyle name="Normal 42 2 2 2 4" xfId="19856"/>
    <cellStyle name="Normal 42 2 2 3" xfId="19857"/>
    <cellStyle name="Normal 42 2 2 3 2" xfId="19858"/>
    <cellStyle name="Normal 42 2 2 4" xfId="19859"/>
    <cellStyle name="Normal 42 2 3" xfId="19860"/>
    <cellStyle name="Normal 42 2 3 2" xfId="19861"/>
    <cellStyle name="Normal 42 2 3 3" xfId="19862"/>
    <cellStyle name="Normal 42 2 3 4" xfId="19863"/>
    <cellStyle name="Normal 42 2 4" xfId="19864"/>
    <cellStyle name="Normal 42 2 4 2" xfId="19865"/>
    <cellStyle name="Normal 42 2 4 3" xfId="19866"/>
    <cellStyle name="Normal 42 2 5" xfId="19867"/>
    <cellStyle name="Normal 42 2 5 2" xfId="19868"/>
    <cellStyle name="Normal 42 2 6" xfId="19869"/>
    <cellStyle name="Normal 42 2 6 2" xfId="19870"/>
    <cellStyle name="Normal 42 2 7" xfId="19871"/>
    <cellStyle name="Normal 42 2 7 2" xfId="19872"/>
    <cellStyle name="Normal 42 2 8" xfId="19873"/>
    <cellStyle name="Normal 42 2 9" xfId="19874"/>
    <cellStyle name="Normal 42 3" xfId="19875"/>
    <cellStyle name="Normal 42 3 2" xfId="19876"/>
    <cellStyle name="Normal 42 3 2 2" xfId="19877"/>
    <cellStyle name="Normal 42 3 2 3" xfId="19878"/>
    <cellStyle name="Normal 42 3 2 4" xfId="19879"/>
    <cellStyle name="Normal 42 3 3" xfId="19880"/>
    <cellStyle name="Normal 42 3 3 2" xfId="19881"/>
    <cellStyle name="Normal 42 3 3 3" xfId="19882"/>
    <cellStyle name="Normal 42 3 4" xfId="19883"/>
    <cellStyle name="Normal 42 3 4 2" xfId="19884"/>
    <cellStyle name="Normal 42 3 5" xfId="19885"/>
    <cellStyle name="Normal 42 3 5 2" xfId="19886"/>
    <cellStyle name="Normal 42 3 6" xfId="19887"/>
    <cellStyle name="Normal 42 3 6 2" xfId="19888"/>
    <cellStyle name="Normal 42 3 7" xfId="19889"/>
    <cellStyle name="Normal 42 3 7 2" xfId="19890"/>
    <cellStyle name="Normal 42 3 8" xfId="19891"/>
    <cellStyle name="Normal 42 3 9" xfId="19892"/>
    <cellStyle name="Normal 42 4" xfId="19893"/>
    <cellStyle name="Normal 42 5" xfId="19894"/>
    <cellStyle name="Normal 42 5 2" xfId="19895"/>
    <cellStyle name="Normal 42 5 2 2" xfId="19896"/>
    <cellStyle name="Normal 42 5 2 3" xfId="19897"/>
    <cellStyle name="Normal 42 5 3" xfId="19898"/>
    <cellStyle name="Normal 42 5 3 2" xfId="19899"/>
    <cellStyle name="Normal 42 5 4" xfId="19900"/>
    <cellStyle name="Normal 42 6" xfId="19901"/>
    <cellStyle name="Normal 42 6 2" xfId="19902"/>
    <cellStyle name="Normal 420" xfId="19903"/>
    <cellStyle name="Normal 420 2" xfId="19904"/>
    <cellStyle name="Normal 420 3" xfId="19905"/>
    <cellStyle name="Normal 421" xfId="19906"/>
    <cellStyle name="Normal 421 2" xfId="19907"/>
    <cellStyle name="Normal 421 3" xfId="19908"/>
    <cellStyle name="Normal 422" xfId="19909"/>
    <cellStyle name="Normal 422 2" xfId="19910"/>
    <cellStyle name="Normal 422 3" xfId="19911"/>
    <cellStyle name="Normal 423" xfId="19912"/>
    <cellStyle name="Normal 423 2" xfId="19913"/>
    <cellStyle name="Normal 423 3" xfId="19914"/>
    <cellStyle name="Normal 424" xfId="19915"/>
    <cellStyle name="Normal 425" xfId="19916"/>
    <cellStyle name="Normal 426" xfId="19917"/>
    <cellStyle name="Normal 427" xfId="19918"/>
    <cellStyle name="Normal 428" xfId="19919"/>
    <cellStyle name="Normal 429" xfId="19920"/>
    <cellStyle name="Normal 429 2" xfId="19921"/>
    <cellStyle name="Normal 429 2 2" xfId="19922"/>
    <cellStyle name="Normal 429 3" xfId="19923"/>
    <cellStyle name="Normal 429 3 2" xfId="19924"/>
    <cellStyle name="Normal 429 4" xfId="19925"/>
    <cellStyle name="Normal 43" xfId="19926"/>
    <cellStyle name="Normal 43 2" xfId="19927"/>
    <cellStyle name="Normal 43 2 2" xfId="19928"/>
    <cellStyle name="Normal 43 2 2 2" xfId="19929"/>
    <cellStyle name="Normal 43 2 2 2 2" xfId="19930"/>
    <cellStyle name="Normal 43 2 2 2 3" xfId="19931"/>
    <cellStyle name="Normal 43 2 2 2 4" xfId="19932"/>
    <cellStyle name="Normal 43 2 2 3" xfId="19933"/>
    <cellStyle name="Normal 43 2 2 3 2" xfId="19934"/>
    <cellStyle name="Normal 43 2 2 4" xfId="19935"/>
    <cellStyle name="Normal 43 2 3" xfId="19936"/>
    <cellStyle name="Normal 43 2 3 2" xfId="19937"/>
    <cellStyle name="Normal 43 2 3 3" xfId="19938"/>
    <cellStyle name="Normal 43 2 3 4" xfId="19939"/>
    <cellStyle name="Normal 43 2 4" xfId="19940"/>
    <cellStyle name="Normal 43 2 4 2" xfId="19941"/>
    <cellStyle name="Normal 43 2 4 3" xfId="19942"/>
    <cellStyle name="Normal 43 2 5" xfId="19943"/>
    <cellStyle name="Normal 43 2 5 2" xfId="19944"/>
    <cellStyle name="Normal 43 2 6" xfId="19945"/>
    <cellStyle name="Normal 43 2 6 2" xfId="19946"/>
    <cellStyle name="Normal 43 2 7" xfId="19947"/>
    <cellStyle name="Normal 43 2 7 2" xfId="19948"/>
    <cellStyle name="Normal 43 2 8" xfId="19949"/>
    <cellStyle name="Normal 43 2 9" xfId="19950"/>
    <cellStyle name="Normal 43 3" xfId="19951"/>
    <cellStyle name="Normal 43 3 2" xfId="19952"/>
    <cellStyle name="Normal 43 3 2 2" xfId="19953"/>
    <cellStyle name="Normal 43 3 2 3" xfId="19954"/>
    <cellStyle name="Normal 43 3 2 4" xfId="19955"/>
    <cellStyle name="Normal 43 3 3" xfId="19956"/>
    <cellStyle name="Normal 43 3 3 2" xfId="19957"/>
    <cellStyle name="Normal 43 3 3 3" xfId="19958"/>
    <cellStyle name="Normal 43 3 4" xfId="19959"/>
    <cellStyle name="Normal 43 3 4 2" xfId="19960"/>
    <cellStyle name="Normal 43 3 5" xfId="19961"/>
    <cellStyle name="Normal 43 3 5 2" xfId="19962"/>
    <cellStyle name="Normal 43 3 6" xfId="19963"/>
    <cellStyle name="Normal 43 3 6 2" xfId="19964"/>
    <cellStyle name="Normal 43 3 7" xfId="19965"/>
    <cellStyle name="Normal 43 3 7 2" xfId="19966"/>
    <cellStyle name="Normal 43 3 8" xfId="19967"/>
    <cellStyle name="Normal 43 3 9" xfId="19968"/>
    <cellStyle name="Normal 43 4" xfId="19969"/>
    <cellStyle name="Normal 43 5" xfId="19970"/>
    <cellStyle name="Normal 43 5 2" xfId="19971"/>
    <cellStyle name="Normal 43 5 2 2" xfId="19972"/>
    <cellStyle name="Normal 43 5 2 3" xfId="19973"/>
    <cellStyle name="Normal 43 5 3" xfId="19974"/>
    <cellStyle name="Normal 43 5 3 2" xfId="19975"/>
    <cellStyle name="Normal 43 5 4" xfId="19976"/>
    <cellStyle name="Normal 43 6" xfId="19977"/>
    <cellStyle name="Normal 43 6 2" xfId="19978"/>
    <cellStyle name="Normal 430" xfId="19979"/>
    <cellStyle name="Normal 430 2" xfId="19980"/>
    <cellStyle name="Normal 430 2 2" xfId="19981"/>
    <cellStyle name="Normal 430 3" xfId="19982"/>
    <cellStyle name="Normal 430 4" xfId="19983"/>
    <cellStyle name="Normal 431" xfId="19984"/>
    <cellStyle name="Normal 431 2" xfId="19985"/>
    <cellStyle name="Normal 431 2 2" xfId="19986"/>
    <cellStyle name="Normal 431 3" xfId="19987"/>
    <cellStyle name="Normal 431 4" xfId="19988"/>
    <cellStyle name="Normal 432" xfId="19989"/>
    <cellStyle name="Normal 432 2" xfId="19990"/>
    <cellStyle name="Normal 432 2 2" xfId="19991"/>
    <cellStyle name="Normal 432 3" xfId="19992"/>
    <cellStyle name="Normal 432 4" xfId="19993"/>
    <cellStyle name="Normal 433" xfId="19994"/>
    <cellStyle name="Normal 433 2" xfId="19995"/>
    <cellStyle name="Normal 433 2 2" xfId="19996"/>
    <cellStyle name="Normal 433 3" xfId="19997"/>
    <cellStyle name="Normal 433 4" xfId="19998"/>
    <cellStyle name="Normal 434" xfId="19999"/>
    <cellStyle name="Normal 434 2" xfId="20000"/>
    <cellStyle name="Normal 434 3" xfId="20001"/>
    <cellStyle name="Normal 434 4" xfId="20002"/>
    <cellStyle name="Normal 435" xfId="20003"/>
    <cellStyle name="Normal 436" xfId="20004"/>
    <cellStyle name="Normal 436 2" xfId="20005"/>
    <cellStyle name="Normal 436 2 2" xfId="20006"/>
    <cellStyle name="Normal 436 3" xfId="20007"/>
    <cellStyle name="Normal 436 4" xfId="20008"/>
    <cellStyle name="Normal 437" xfId="20009"/>
    <cellStyle name="Normal 437 2" xfId="20010"/>
    <cellStyle name="Normal 437 2 2" xfId="20011"/>
    <cellStyle name="Normal 437 3" xfId="20012"/>
    <cellStyle name="Normal 437 4" xfId="20013"/>
    <cellStyle name="Normal 438" xfId="20014"/>
    <cellStyle name="Normal 438 2" xfId="20015"/>
    <cellStyle name="Normal 438 2 2" xfId="20016"/>
    <cellStyle name="Normal 438 3" xfId="20017"/>
    <cellStyle name="Normal 438 3 2" xfId="20018"/>
    <cellStyle name="Normal 438 4" xfId="20019"/>
    <cellStyle name="Normal 439" xfId="20020"/>
    <cellStyle name="Normal 439 2" xfId="20021"/>
    <cellStyle name="Normal 439 2 2" xfId="20022"/>
    <cellStyle name="Normal 439 3" xfId="20023"/>
    <cellStyle name="Normal 439 3 2" xfId="20024"/>
    <cellStyle name="Normal 439 4" xfId="20025"/>
    <cellStyle name="Normal 44" xfId="20026"/>
    <cellStyle name="Normal 44 2" xfId="20027"/>
    <cellStyle name="Normal 44 2 2" xfId="20028"/>
    <cellStyle name="Normal 44 2 2 2" xfId="20029"/>
    <cellStyle name="Normal 44 2 2 2 2" xfId="20030"/>
    <cellStyle name="Normal 44 2 2 2 3" xfId="20031"/>
    <cellStyle name="Normal 44 2 2 2 4" xfId="20032"/>
    <cellStyle name="Normal 44 2 2 3" xfId="20033"/>
    <cellStyle name="Normal 44 2 2 3 2" xfId="20034"/>
    <cellStyle name="Normal 44 2 2 4" xfId="20035"/>
    <cellStyle name="Normal 44 2 3" xfId="20036"/>
    <cellStyle name="Normal 44 2 3 2" xfId="20037"/>
    <cellStyle name="Normal 44 2 3 3" xfId="20038"/>
    <cellStyle name="Normal 44 2 3 4" xfId="20039"/>
    <cellStyle name="Normal 44 2 4" xfId="20040"/>
    <cellStyle name="Normal 44 2 4 2" xfId="20041"/>
    <cellStyle name="Normal 44 2 4 3" xfId="20042"/>
    <cellStyle name="Normal 44 2 5" xfId="20043"/>
    <cellStyle name="Normal 44 2 5 2" xfId="20044"/>
    <cellStyle name="Normal 44 2 6" xfId="20045"/>
    <cellStyle name="Normal 44 2 6 2" xfId="20046"/>
    <cellStyle name="Normal 44 2 7" xfId="20047"/>
    <cellStyle name="Normal 44 2 7 2" xfId="20048"/>
    <cellStyle name="Normal 44 2 8" xfId="20049"/>
    <cellStyle name="Normal 44 2 9" xfId="20050"/>
    <cellStyle name="Normal 44 3" xfId="20051"/>
    <cellStyle name="Normal 44 3 2" xfId="20052"/>
    <cellStyle name="Normal 44 3 2 2" xfId="20053"/>
    <cellStyle name="Normal 44 3 2 3" xfId="20054"/>
    <cellStyle name="Normal 44 3 2 4" xfId="20055"/>
    <cellStyle name="Normal 44 3 3" xfId="20056"/>
    <cellStyle name="Normal 44 3 3 2" xfId="20057"/>
    <cellStyle name="Normal 44 3 3 3" xfId="20058"/>
    <cellStyle name="Normal 44 3 4" xfId="20059"/>
    <cellStyle name="Normal 44 3 4 2" xfId="20060"/>
    <cellStyle name="Normal 44 3 5" xfId="20061"/>
    <cellStyle name="Normal 44 3 5 2" xfId="20062"/>
    <cellStyle name="Normal 44 3 6" xfId="20063"/>
    <cellStyle name="Normal 44 3 6 2" xfId="20064"/>
    <cellStyle name="Normal 44 3 7" xfId="20065"/>
    <cellStyle name="Normal 44 3 7 2" xfId="20066"/>
    <cellStyle name="Normal 44 3 8" xfId="20067"/>
    <cellStyle name="Normal 44 3 9" xfId="20068"/>
    <cellStyle name="Normal 44 4" xfId="20069"/>
    <cellStyle name="Normal 44 5" xfId="20070"/>
    <cellStyle name="Normal 44 5 2" xfId="20071"/>
    <cellStyle name="Normal 44 5 2 2" xfId="20072"/>
    <cellStyle name="Normal 44 5 2 3" xfId="20073"/>
    <cellStyle name="Normal 44 5 3" xfId="20074"/>
    <cellStyle name="Normal 44 5 3 2" xfId="20075"/>
    <cellStyle name="Normal 44 5 4" xfId="20076"/>
    <cellStyle name="Normal 44 6" xfId="20077"/>
    <cellStyle name="Normal 44 6 2" xfId="20078"/>
    <cellStyle name="Normal 440" xfId="20079"/>
    <cellStyle name="Normal 440 2" xfId="20080"/>
    <cellStyle name="Normal 440 2 2" xfId="20081"/>
    <cellStyle name="Normal 440 3" xfId="20082"/>
    <cellStyle name="Normal 440 3 2" xfId="20083"/>
    <cellStyle name="Normal 440 4" xfId="20084"/>
    <cellStyle name="Normal 441" xfId="20085"/>
    <cellStyle name="Normal 441 2" xfId="20086"/>
    <cellStyle name="Normal 442" xfId="20087"/>
    <cellStyle name="Normal 442 2" xfId="20088"/>
    <cellStyle name="Normal 442 3" xfId="20089"/>
    <cellStyle name="Normal 442 4" xfId="20090"/>
    <cellStyle name="Normal 443" xfId="20091"/>
    <cellStyle name="Normal 443 2" xfId="20092"/>
    <cellStyle name="Normal 443 3" xfId="20093"/>
    <cellStyle name="Normal 443 4" xfId="20094"/>
    <cellStyle name="Normal 444" xfId="20095"/>
    <cellStyle name="Normal 444 2" xfId="20096"/>
    <cellStyle name="Normal 444 3" xfId="20097"/>
    <cellStyle name="Normal 444 4" xfId="20098"/>
    <cellStyle name="Normal 445" xfId="20099"/>
    <cellStyle name="Normal 445 2" xfId="20100"/>
    <cellStyle name="Normal 445 3" xfId="20101"/>
    <cellStyle name="Normal 445 4" xfId="20102"/>
    <cellStyle name="Normal 446" xfId="20103"/>
    <cellStyle name="Normal 446 2" xfId="20104"/>
    <cellStyle name="Normal 446 3" xfId="20105"/>
    <cellStyle name="Normal 447" xfId="20106"/>
    <cellStyle name="Normal 447 2" xfId="20107"/>
    <cellStyle name="Normal 447 3" xfId="20108"/>
    <cellStyle name="Normal 448" xfId="20109"/>
    <cellStyle name="Normal 448 2" xfId="20110"/>
    <cellStyle name="Normal 448 3" xfId="20111"/>
    <cellStyle name="Normal 449" xfId="20112"/>
    <cellStyle name="Normal 449 2" xfId="20113"/>
    <cellStyle name="Normal 449 3" xfId="20114"/>
    <cellStyle name="Normal 45" xfId="20115"/>
    <cellStyle name="Normal 45 2" xfId="20116"/>
    <cellStyle name="Normal 45 2 2" xfId="20117"/>
    <cellStyle name="Normal 45 2 2 2" xfId="20118"/>
    <cellStyle name="Normal 45 2 2 2 2" xfId="20119"/>
    <cellStyle name="Normal 45 2 2 2 3" xfId="20120"/>
    <cellStyle name="Normal 45 2 2 2 4" xfId="20121"/>
    <cellStyle name="Normal 45 2 2 3" xfId="20122"/>
    <cellStyle name="Normal 45 2 2 3 2" xfId="20123"/>
    <cellStyle name="Normal 45 2 2 4" xfId="20124"/>
    <cellStyle name="Normal 45 2 3" xfId="20125"/>
    <cellStyle name="Normal 45 2 3 2" xfId="20126"/>
    <cellStyle name="Normal 45 2 3 3" xfId="20127"/>
    <cellStyle name="Normal 45 2 3 4" xfId="20128"/>
    <cellStyle name="Normal 45 2 4" xfId="20129"/>
    <cellStyle name="Normal 45 2 4 2" xfId="20130"/>
    <cellStyle name="Normal 45 2 4 3" xfId="20131"/>
    <cellStyle name="Normal 45 2 5" xfId="20132"/>
    <cellStyle name="Normal 45 2 5 2" xfId="20133"/>
    <cellStyle name="Normal 45 2 6" xfId="20134"/>
    <cellStyle name="Normal 45 2 6 2" xfId="20135"/>
    <cellStyle name="Normal 45 2 7" xfId="20136"/>
    <cellStyle name="Normal 45 2 7 2" xfId="20137"/>
    <cellStyle name="Normal 45 2 8" xfId="20138"/>
    <cellStyle name="Normal 45 2 9" xfId="20139"/>
    <cellStyle name="Normal 45 3" xfId="20140"/>
    <cellStyle name="Normal 45 3 2" xfId="20141"/>
    <cellStyle name="Normal 45 3 2 2" xfId="20142"/>
    <cellStyle name="Normal 45 3 2 3" xfId="20143"/>
    <cellStyle name="Normal 45 3 2 4" xfId="20144"/>
    <cellStyle name="Normal 45 3 3" xfId="20145"/>
    <cellStyle name="Normal 45 3 3 2" xfId="20146"/>
    <cellStyle name="Normal 45 3 3 3" xfId="20147"/>
    <cellStyle name="Normal 45 3 4" xfId="20148"/>
    <cellStyle name="Normal 45 3 4 2" xfId="20149"/>
    <cellStyle name="Normal 45 3 5" xfId="20150"/>
    <cellStyle name="Normal 45 3 5 2" xfId="20151"/>
    <cellStyle name="Normal 45 3 6" xfId="20152"/>
    <cellStyle name="Normal 45 3 6 2" xfId="20153"/>
    <cellStyle name="Normal 45 3 7" xfId="20154"/>
    <cellStyle name="Normal 45 3 7 2" xfId="20155"/>
    <cellStyle name="Normal 45 3 8" xfId="20156"/>
    <cellStyle name="Normal 45 3 9" xfId="20157"/>
    <cellStyle name="Normal 45 4" xfId="20158"/>
    <cellStyle name="Normal 45 5" xfId="20159"/>
    <cellStyle name="Normal 45 5 2" xfId="20160"/>
    <cellStyle name="Normal 45 5 2 2" xfId="20161"/>
    <cellStyle name="Normal 45 5 2 3" xfId="20162"/>
    <cellStyle name="Normal 45 5 3" xfId="20163"/>
    <cellStyle name="Normal 45 5 3 2" xfId="20164"/>
    <cellStyle name="Normal 45 5 4" xfId="20165"/>
    <cellStyle name="Normal 45 6" xfId="20166"/>
    <cellStyle name="Normal 45 6 2" xfId="20167"/>
    <cellStyle name="Normal 450" xfId="20168"/>
    <cellStyle name="Normal 450 2" xfId="20169"/>
    <cellStyle name="Normal 450 3" xfId="20170"/>
    <cellStyle name="Normal 451" xfId="20171"/>
    <cellStyle name="Normal 451 2" xfId="20172"/>
    <cellStyle name="Normal 451 2 2" xfId="20173"/>
    <cellStyle name="Normal 451 2 3" xfId="20174"/>
    <cellStyle name="Normal 451 3" xfId="20175"/>
    <cellStyle name="Normal 451 3 2" xfId="20176"/>
    <cellStyle name="Normal 451 4" xfId="20177"/>
    <cellStyle name="Normal 451 5" xfId="20178"/>
    <cellStyle name="Normal 452" xfId="20179"/>
    <cellStyle name="Normal 452 2" xfId="20180"/>
    <cellStyle name="Normal 452 2 2" xfId="20181"/>
    <cellStyle name="Normal 452 2 3" xfId="20182"/>
    <cellStyle name="Normal 452 3" xfId="20183"/>
    <cellStyle name="Normal 452 3 2" xfId="20184"/>
    <cellStyle name="Normal 452 4" xfId="20185"/>
    <cellStyle name="Normal 452 5" xfId="20186"/>
    <cellStyle name="Normal 453" xfId="20187"/>
    <cellStyle name="Normal 453 2" xfId="20188"/>
    <cellStyle name="Normal 453 2 2" xfId="20189"/>
    <cellStyle name="Normal 453 2 3" xfId="20190"/>
    <cellStyle name="Normal 453 3" xfId="20191"/>
    <cellStyle name="Normal 453 3 2" xfId="20192"/>
    <cellStyle name="Normal 453 4" xfId="20193"/>
    <cellStyle name="Normal 453 5" xfId="20194"/>
    <cellStyle name="Normal 454" xfId="20195"/>
    <cellStyle name="Normal 454 2" xfId="20196"/>
    <cellStyle name="Normal 454 2 2" xfId="20197"/>
    <cellStyle name="Normal 454 2 3" xfId="20198"/>
    <cellStyle name="Normal 454 3" xfId="20199"/>
    <cellStyle name="Normal 454 3 2" xfId="20200"/>
    <cellStyle name="Normal 454 4" xfId="20201"/>
    <cellStyle name="Normal 454 5" xfId="20202"/>
    <cellStyle name="Normal 455" xfId="20203"/>
    <cellStyle name="Normal 455 2" xfId="20204"/>
    <cellStyle name="Normal 455 2 2" xfId="20205"/>
    <cellStyle name="Normal 455 2 3" xfId="20206"/>
    <cellStyle name="Normal 455 3" xfId="20207"/>
    <cellStyle name="Normal 455 3 2" xfId="20208"/>
    <cellStyle name="Normal 455 4" xfId="20209"/>
    <cellStyle name="Normal 455 5" xfId="20210"/>
    <cellStyle name="Normal 456" xfId="20211"/>
    <cellStyle name="Normal 456 2" xfId="20212"/>
    <cellStyle name="Normal 456 2 2" xfId="20213"/>
    <cellStyle name="Normal 456 2 3" xfId="20214"/>
    <cellStyle name="Normal 456 3" xfId="20215"/>
    <cellStyle name="Normal 456 3 2" xfId="20216"/>
    <cellStyle name="Normal 456 4" xfId="20217"/>
    <cellStyle name="Normal 456 5" xfId="20218"/>
    <cellStyle name="Normal 457" xfId="20219"/>
    <cellStyle name="Normal 457 2" xfId="20220"/>
    <cellStyle name="Normal 457 2 2" xfId="20221"/>
    <cellStyle name="Normal 457 2 3" xfId="20222"/>
    <cellStyle name="Normal 457 3" xfId="20223"/>
    <cellStyle name="Normal 457 3 2" xfId="20224"/>
    <cellStyle name="Normal 457 4" xfId="20225"/>
    <cellStyle name="Normal 457 5" xfId="20226"/>
    <cellStyle name="Normal 458" xfId="20227"/>
    <cellStyle name="Normal 458 2" xfId="20228"/>
    <cellStyle name="Normal 458 2 2" xfId="20229"/>
    <cellStyle name="Normal 458 2 3" xfId="20230"/>
    <cellStyle name="Normal 458 3" xfId="20231"/>
    <cellStyle name="Normal 458 3 2" xfId="20232"/>
    <cellStyle name="Normal 458 4" xfId="20233"/>
    <cellStyle name="Normal 458 5" xfId="20234"/>
    <cellStyle name="Normal 459" xfId="20235"/>
    <cellStyle name="Normal 459 2" xfId="20236"/>
    <cellStyle name="Normal 459 2 2" xfId="20237"/>
    <cellStyle name="Normal 459 2 3" xfId="20238"/>
    <cellStyle name="Normal 459 3" xfId="20239"/>
    <cellStyle name="Normal 459 3 2" xfId="20240"/>
    <cellStyle name="Normal 459 4" xfId="20241"/>
    <cellStyle name="Normal 459 5" xfId="20242"/>
    <cellStyle name="Normal 46" xfId="20243"/>
    <cellStyle name="Normal 46 2" xfId="20244"/>
    <cellStyle name="Normal 46 2 2" xfId="20245"/>
    <cellStyle name="Normal 46 2 2 2" xfId="20246"/>
    <cellStyle name="Normal 46 2 2 2 2" xfId="20247"/>
    <cellStyle name="Normal 46 2 2 2 3" xfId="20248"/>
    <cellStyle name="Normal 46 2 2 2 4" xfId="20249"/>
    <cellStyle name="Normal 46 2 2 3" xfId="20250"/>
    <cellStyle name="Normal 46 2 2 3 2" xfId="20251"/>
    <cellStyle name="Normal 46 2 2 4" xfId="20252"/>
    <cellStyle name="Normal 46 2 3" xfId="20253"/>
    <cellStyle name="Normal 46 2 3 2" xfId="20254"/>
    <cellStyle name="Normal 46 2 3 3" xfId="20255"/>
    <cellStyle name="Normal 46 2 3 4" xfId="20256"/>
    <cellStyle name="Normal 46 2 4" xfId="20257"/>
    <cellStyle name="Normal 46 2 4 2" xfId="20258"/>
    <cellStyle name="Normal 46 2 4 3" xfId="20259"/>
    <cellStyle name="Normal 46 2 5" xfId="20260"/>
    <cellStyle name="Normal 46 2 5 2" xfId="20261"/>
    <cellStyle name="Normal 46 2 6" xfId="20262"/>
    <cellStyle name="Normal 46 2 6 2" xfId="20263"/>
    <cellStyle name="Normal 46 2 7" xfId="20264"/>
    <cellStyle name="Normal 46 2 7 2" xfId="20265"/>
    <cellStyle name="Normal 46 2 8" xfId="20266"/>
    <cellStyle name="Normal 46 2 9" xfId="20267"/>
    <cellStyle name="Normal 46 3" xfId="20268"/>
    <cellStyle name="Normal 46 3 2" xfId="20269"/>
    <cellStyle name="Normal 46 3 2 2" xfId="20270"/>
    <cellStyle name="Normal 46 3 2 3" xfId="20271"/>
    <cellStyle name="Normal 46 3 2 4" xfId="20272"/>
    <cellStyle name="Normal 46 3 3" xfId="20273"/>
    <cellStyle name="Normal 46 3 3 2" xfId="20274"/>
    <cellStyle name="Normal 46 3 3 3" xfId="20275"/>
    <cellStyle name="Normal 46 3 4" xfId="20276"/>
    <cellStyle name="Normal 46 3 4 2" xfId="20277"/>
    <cellStyle name="Normal 46 3 5" xfId="20278"/>
    <cellStyle name="Normal 46 3 5 2" xfId="20279"/>
    <cellStyle name="Normal 46 3 6" xfId="20280"/>
    <cellStyle name="Normal 46 3 6 2" xfId="20281"/>
    <cellStyle name="Normal 46 3 7" xfId="20282"/>
    <cellStyle name="Normal 46 3 7 2" xfId="20283"/>
    <cellStyle name="Normal 46 3 8" xfId="20284"/>
    <cellStyle name="Normal 46 3 9" xfId="20285"/>
    <cellStyle name="Normal 46 4" xfId="20286"/>
    <cellStyle name="Normal 46 5" xfId="20287"/>
    <cellStyle name="Normal 46 5 2" xfId="20288"/>
    <cellStyle name="Normal 46 5 2 2" xfId="20289"/>
    <cellStyle name="Normal 46 5 2 3" xfId="20290"/>
    <cellStyle name="Normal 46 5 3" xfId="20291"/>
    <cellStyle name="Normal 46 5 3 2" xfId="20292"/>
    <cellStyle name="Normal 46 5 4" xfId="20293"/>
    <cellStyle name="Normal 46 6" xfId="20294"/>
    <cellStyle name="Normal 46 6 2" xfId="20295"/>
    <cellStyle name="Normal 460" xfId="20296"/>
    <cellStyle name="Normal 460 2" xfId="20297"/>
    <cellStyle name="Normal 460 2 2" xfId="20298"/>
    <cellStyle name="Normal 460 2 3" xfId="20299"/>
    <cellStyle name="Normal 460 3" xfId="20300"/>
    <cellStyle name="Normal 460 3 2" xfId="20301"/>
    <cellStyle name="Normal 460 4" xfId="20302"/>
    <cellStyle name="Normal 460 5" xfId="20303"/>
    <cellStyle name="Normal 461" xfId="20304"/>
    <cellStyle name="Normal 461 2" xfId="20305"/>
    <cellStyle name="Normal 461 2 2" xfId="20306"/>
    <cellStyle name="Normal 461 2 3" xfId="20307"/>
    <cellStyle name="Normal 461 3" xfId="20308"/>
    <cellStyle name="Normal 461 3 2" xfId="20309"/>
    <cellStyle name="Normal 461 4" xfId="20310"/>
    <cellStyle name="Normal 462" xfId="20311"/>
    <cellStyle name="Normal 462 2" xfId="20312"/>
    <cellStyle name="Normal 462 2 2" xfId="20313"/>
    <cellStyle name="Normal 462 2 3" xfId="20314"/>
    <cellStyle name="Normal 462 3" xfId="20315"/>
    <cellStyle name="Normal 462 3 2" xfId="20316"/>
    <cellStyle name="Normal 462 4" xfId="20317"/>
    <cellStyle name="Normal 463" xfId="20318"/>
    <cellStyle name="Normal 463 2" xfId="20319"/>
    <cellStyle name="Normal 463 2 2" xfId="20320"/>
    <cellStyle name="Normal 463 2 3" xfId="20321"/>
    <cellStyle name="Normal 463 3" xfId="20322"/>
    <cellStyle name="Normal 463 3 2" xfId="20323"/>
    <cellStyle name="Normal 463 4" xfId="20324"/>
    <cellStyle name="Normal 464" xfId="20325"/>
    <cellStyle name="Normal 464 2" xfId="20326"/>
    <cellStyle name="Normal 464 2 2" xfId="20327"/>
    <cellStyle name="Normal 464 2 3" xfId="20328"/>
    <cellStyle name="Normal 464 3" xfId="20329"/>
    <cellStyle name="Normal 464 3 2" xfId="20330"/>
    <cellStyle name="Normal 464 4" xfId="20331"/>
    <cellStyle name="Normal 465" xfId="20332"/>
    <cellStyle name="Normal 465 2" xfId="20333"/>
    <cellStyle name="Normal 465 2 2" xfId="20334"/>
    <cellStyle name="Normal 465 2 3" xfId="20335"/>
    <cellStyle name="Normal 465 3" xfId="20336"/>
    <cellStyle name="Normal 465 3 2" xfId="20337"/>
    <cellStyle name="Normal 465 4" xfId="20338"/>
    <cellStyle name="Normal 466" xfId="20339"/>
    <cellStyle name="Normal 466 2" xfId="20340"/>
    <cellStyle name="Normal 466 2 2" xfId="20341"/>
    <cellStyle name="Normal 466 2 3" xfId="20342"/>
    <cellStyle name="Normal 466 3" xfId="20343"/>
    <cellStyle name="Normal 466 3 2" xfId="20344"/>
    <cellStyle name="Normal 466 4" xfId="20345"/>
    <cellStyle name="Normal 467" xfId="20346"/>
    <cellStyle name="Normal 467 2" xfId="20347"/>
    <cellStyle name="Normal 467 2 2" xfId="20348"/>
    <cellStyle name="Normal 467 2 3" xfId="20349"/>
    <cellStyle name="Normal 467 3" xfId="20350"/>
    <cellStyle name="Normal 467 3 2" xfId="20351"/>
    <cellStyle name="Normal 467 4" xfId="20352"/>
    <cellStyle name="Normal 468" xfId="20353"/>
    <cellStyle name="Normal 468 2" xfId="20354"/>
    <cellStyle name="Normal 468 2 2" xfId="20355"/>
    <cellStyle name="Normal 468 2 3" xfId="20356"/>
    <cellStyle name="Normal 468 3" xfId="20357"/>
    <cellStyle name="Normal 468 3 2" xfId="20358"/>
    <cellStyle name="Normal 468 4" xfId="20359"/>
    <cellStyle name="Normal 469" xfId="20360"/>
    <cellStyle name="Normal 469 2" xfId="20361"/>
    <cellStyle name="Normal 469 2 2" xfId="20362"/>
    <cellStyle name="Normal 469 2 3" xfId="20363"/>
    <cellStyle name="Normal 469 3" xfId="20364"/>
    <cellStyle name="Normal 469 3 2" xfId="20365"/>
    <cellStyle name="Normal 469 4" xfId="20366"/>
    <cellStyle name="Normal 47" xfId="20367"/>
    <cellStyle name="Normal 47 2" xfId="20368"/>
    <cellStyle name="Normal 47 2 2" xfId="20369"/>
    <cellStyle name="Normal 47 2 2 2" xfId="20370"/>
    <cellStyle name="Normal 47 2 2 2 2" xfId="20371"/>
    <cellStyle name="Normal 47 2 2 2 3" xfId="20372"/>
    <cellStyle name="Normal 47 2 2 2 4" xfId="20373"/>
    <cellStyle name="Normal 47 2 2 3" xfId="20374"/>
    <cellStyle name="Normal 47 2 2 3 2" xfId="20375"/>
    <cellStyle name="Normal 47 2 2 4" xfId="20376"/>
    <cellStyle name="Normal 47 2 3" xfId="20377"/>
    <cellStyle name="Normal 47 2 3 2" xfId="20378"/>
    <cellStyle name="Normal 47 2 3 3" xfId="20379"/>
    <cellStyle name="Normal 47 2 3 4" xfId="20380"/>
    <cellStyle name="Normal 47 2 4" xfId="20381"/>
    <cellStyle name="Normal 47 2 4 2" xfId="20382"/>
    <cellStyle name="Normal 47 2 4 3" xfId="20383"/>
    <cellStyle name="Normal 47 2 5" xfId="20384"/>
    <cellStyle name="Normal 47 2 5 2" xfId="20385"/>
    <cellStyle name="Normal 47 2 6" xfId="20386"/>
    <cellStyle name="Normal 47 2 6 2" xfId="20387"/>
    <cellStyle name="Normal 47 2 7" xfId="20388"/>
    <cellStyle name="Normal 47 2 7 2" xfId="20389"/>
    <cellStyle name="Normal 47 2 8" xfId="20390"/>
    <cellStyle name="Normal 47 2 9" xfId="20391"/>
    <cellStyle name="Normal 47 3" xfId="20392"/>
    <cellStyle name="Normal 47 3 2" xfId="20393"/>
    <cellStyle name="Normal 47 3 2 2" xfId="20394"/>
    <cellStyle name="Normal 47 3 2 3" xfId="20395"/>
    <cellStyle name="Normal 47 3 2 4" xfId="20396"/>
    <cellStyle name="Normal 47 3 3" xfId="20397"/>
    <cellStyle name="Normal 47 3 3 2" xfId="20398"/>
    <cellStyle name="Normal 47 3 3 3" xfId="20399"/>
    <cellStyle name="Normal 47 3 4" xfId="20400"/>
    <cellStyle name="Normal 47 3 4 2" xfId="20401"/>
    <cellStyle name="Normal 47 3 5" xfId="20402"/>
    <cellStyle name="Normal 47 3 5 2" xfId="20403"/>
    <cellStyle name="Normal 47 3 6" xfId="20404"/>
    <cellStyle name="Normal 47 3 6 2" xfId="20405"/>
    <cellStyle name="Normal 47 3 7" xfId="20406"/>
    <cellStyle name="Normal 47 3 7 2" xfId="20407"/>
    <cellStyle name="Normal 47 3 8" xfId="20408"/>
    <cellStyle name="Normal 47 3 9" xfId="20409"/>
    <cellStyle name="Normal 47 4" xfId="20410"/>
    <cellStyle name="Normal 47 5" xfId="20411"/>
    <cellStyle name="Normal 47 5 2" xfId="20412"/>
    <cellStyle name="Normal 47 5 2 2" xfId="20413"/>
    <cellStyle name="Normal 47 5 2 3" xfId="20414"/>
    <cellStyle name="Normal 47 5 3" xfId="20415"/>
    <cellStyle name="Normal 47 5 3 2" xfId="20416"/>
    <cellStyle name="Normal 47 5 4" xfId="20417"/>
    <cellStyle name="Normal 47 6" xfId="20418"/>
    <cellStyle name="Normal 47 6 2" xfId="20419"/>
    <cellStyle name="Normal 470" xfId="20420"/>
    <cellStyle name="Normal 470 2" xfId="20421"/>
    <cellStyle name="Normal 470 2 2" xfId="20422"/>
    <cellStyle name="Normal 470 2 3" xfId="20423"/>
    <cellStyle name="Normal 470 3" xfId="20424"/>
    <cellStyle name="Normal 470 3 2" xfId="20425"/>
    <cellStyle name="Normal 470 4" xfId="20426"/>
    <cellStyle name="Normal 471" xfId="20427"/>
    <cellStyle name="Normal 471 2" xfId="20428"/>
    <cellStyle name="Normal 471 2 2" xfId="20429"/>
    <cellStyle name="Normal 471 2 3" xfId="20430"/>
    <cellStyle name="Normal 471 3" xfId="20431"/>
    <cellStyle name="Normal 471 3 2" xfId="20432"/>
    <cellStyle name="Normal 471 4" xfId="20433"/>
    <cellStyle name="Normal 472" xfId="20434"/>
    <cellStyle name="Normal 472 2" xfId="20435"/>
    <cellStyle name="Normal 472 2 2" xfId="20436"/>
    <cellStyle name="Normal 472 2 3" xfId="20437"/>
    <cellStyle name="Normal 472 3" xfId="20438"/>
    <cellStyle name="Normal 472 3 2" xfId="20439"/>
    <cellStyle name="Normal 472 4" xfId="20440"/>
    <cellStyle name="Normal 473" xfId="20441"/>
    <cellStyle name="Normal 473 2" xfId="20442"/>
    <cellStyle name="Normal 473 2 2" xfId="20443"/>
    <cellStyle name="Normal 473 2 3" xfId="20444"/>
    <cellStyle name="Normal 473 3" xfId="20445"/>
    <cellStyle name="Normal 473 3 2" xfId="20446"/>
    <cellStyle name="Normal 473 4" xfId="20447"/>
    <cellStyle name="Normal 474" xfId="20448"/>
    <cellStyle name="Normal 474 2" xfId="20449"/>
    <cellStyle name="Normal 474 2 2" xfId="20450"/>
    <cellStyle name="Normal 474 2 3" xfId="20451"/>
    <cellStyle name="Normal 474 3" xfId="20452"/>
    <cellStyle name="Normal 474 3 2" xfId="20453"/>
    <cellStyle name="Normal 474 4" xfId="20454"/>
    <cellStyle name="Normal 475" xfId="20455"/>
    <cellStyle name="Normal 476" xfId="20456"/>
    <cellStyle name="Normal 477" xfId="20457"/>
    <cellStyle name="Normal 478" xfId="20458"/>
    <cellStyle name="Normal 479" xfId="20459"/>
    <cellStyle name="Normal 48" xfId="20460"/>
    <cellStyle name="Normal 48 2" xfId="20461"/>
    <cellStyle name="Normal 48 2 2" xfId="20462"/>
    <cellStyle name="Normal 48 2 2 2" xfId="20463"/>
    <cellStyle name="Normal 48 2 2 2 2" xfId="20464"/>
    <cellStyle name="Normal 48 2 2 2 3" xfId="20465"/>
    <cellStyle name="Normal 48 2 2 2 4" xfId="20466"/>
    <cellStyle name="Normal 48 2 2 3" xfId="20467"/>
    <cellStyle name="Normal 48 2 2 3 2" xfId="20468"/>
    <cellStyle name="Normal 48 2 2 4" xfId="20469"/>
    <cellStyle name="Normal 48 2 3" xfId="20470"/>
    <cellStyle name="Normal 48 2 3 2" xfId="20471"/>
    <cellStyle name="Normal 48 2 3 3" xfId="20472"/>
    <cellStyle name="Normal 48 2 3 4" xfId="20473"/>
    <cellStyle name="Normal 48 2 4" xfId="20474"/>
    <cellStyle name="Normal 48 2 4 2" xfId="20475"/>
    <cellStyle name="Normal 48 2 4 3" xfId="20476"/>
    <cellStyle name="Normal 48 2 5" xfId="20477"/>
    <cellStyle name="Normal 48 2 5 2" xfId="20478"/>
    <cellStyle name="Normal 48 2 6" xfId="20479"/>
    <cellStyle name="Normal 48 2 6 2" xfId="20480"/>
    <cellStyle name="Normal 48 2 7" xfId="20481"/>
    <cellStyle name="Normal 48 2 7 2" xfId="20482"/>
    <cellStyle name="Normal 48 2 8" xfId="20483"/>
    <cellStyle name="Normal 48 2 9" xfId="20484"/>
    <cellStyle name="Normal 48 3" xfId="20485"/>
    <cellStyle name="Normal 48 3 2" xfId="20486"/>
    <cellStyle name="Normal 48 3 2 2" xfId="20487"/>
    <cellStyle name="Normal 48 3 2 3" xfId="20488"/>
    <cellStyle name="Normal 48 3 2 4" xfId="20489"/>
    <cellStyle name="Normal 48 3 3" xfId="20490"/>
    <cellStyle name="Normal 48 3 3 2" xfId="20491"/>
    <cellStyle name="Normal 48 3 3 3" xfId="20492"/>
    <cellStyle name="Normal 48 3 4" xfId="20493"/>
    <cellStyle name="Normal 48 3 4 2" xfId="20494"/>
    <cellStyle name="Normal 48 3 5" xfId="20495"/>
    <cellStyle name="Normal 48 3 5 2" xfId="20496"/>
    <cellStyle name="Normal 48 3 6" xfId="20497"/>
    <cellStyle name="Normal 48 3 6 2" xfId="20498"/>
    <cellStyle name="Normal 48 3 7" xfId="20499"/>
    <cellStyle name="Normal 48 3 7 2" xfId="20500"/>
    <cellStyle name="Normal 48 3 8" xfId="20501"/>
    <cellStyle name="Normal 48 3 9" xfId="20502"/>
    <cellStyle name="Normal 48 4" xfId="20503"/>
    <cellStyle name="Normal 48 4 2" xfId="20504"/>
    <cellStyle name="Normal 48 4 2 2" xfId="20505"/>
    <cellStyle name="Normal 48 4 2 3" xfId="20506"/>
    <cellStyle name="Normal 48 4 3" xfId="20507"/>
    <cellStyle name="Normal 48 4 3 2" xfId="20508"/>
    <cellStyle name="Normal 48 4 4" xfId="20509"/>
    <cellStyle name="Normal 48 5" xfId="20510"/>
    <cellStyle name="Normal 48 5 2" xfId="20511"/>
    <cellStyle name="Normal 480" xfId="20512"/>
    <cellStyle name="Normal 481" xfId="20513"/>
    <cellStyle name="Normal 482" xfId="20514"/>
    <cellStyle name="Normal 483" xfId="20515"/>
    <cellStyle name="Normal 484" xfId="20516"/>
    <cellStyle name="Normal 485" xfId="20517"/>
    <cellStyle name="Normal 485 2" xfId="20518"/>
    <cellStyle name="Normal 485 2 2" xfId="20519"/>
    <cellStyle name="Normal 485 3" xfId="20520"/>
    <cellStyle name="Normal 486" xfId="20521"/>
    <cellStyle name="Normal 486 2" xfId="20522"/>
    <cellStyle name="Normal 486 2 2" xfId="20523"/>
    <cellStyle name="Normal 486 3" xfId="20524"/>
    <cellStyle name="Normal 487" xfId="20525"/>
    <cellStyle name="Normal 487 2" xfId="20526"/>
    <cellStyle name="Normal 487 2 2" xfId="20527"/>
    <cellStyle name="Normal 487 3" xfId="20528"/>
    <cellStyle name="Normal 488" xfId="20529"/>
    <cellStyle name="Normal 488 2" xfId="20530"/>
    <cellStyle name="Normal 488 2 2" xfId="20531"/>
    <cellStyle name="Normal 488 3" xfId="20532"/>
    <cellStyle name="Normal 489" xfId="20533"/>
    <cellStyle name="Normal 489 2" xfId="20534"/>
    <cellStyle name="Normal 489 2 2" xfId="20535"/>
    <cellStyle name="Normal 489 3" xfId="20536"/>
    <cellStyle name="Normal 49" xfId="20537"/>
    <cellStyle name="Normal 49 2" xfId="20538"/>
    <cellStyle name="Normal 49 2 2" xfId="20539"/>
    <cellStyle name="Normal 49 2 2 2" xfId="20540"/>
    <cellStyle name="Normal 49 2 2 2 2" xfId="20541"/>
    <cellStyle name="Normal 49 2 2 2 3" xfId="20542"/>
    <cellStyle name="Normal 49 2 2 2 4" xfId="20543"/>
    <cellStyle name="Normal 49 2 2 3" xfId="20544"/>
    <cellStyle name="Normal 49 2 2 3 2" xfId="20545"/>
    <cellStyle name="Normal 49 2 2 4" xfId="20546"/>
    <cellStyle name="Normal 49 2 3" xfId="20547"/>
    <cellStyle name="Normal 49 2 3 2" xfId="20548"/>
    <cellStyle name="Normal 49 2 3 3" xfId="20549"/>
    <cellStyle name="Normal 49 2 3 4" xfId="20550"/>
    <cellStyle name="Normal 49 2 4" xfId="20551"/>
    <cellStyle name="Normal 49 2 4 2" xfId="20552"/>
    <cellStyle name="Normal 49 2 4 3" xfId="20553"/>
    <cellStyle name="Normal 49 2 5" xfId="20554"/>
    <cellStyle name="Normal 49 2 5 2" xfId="20555"/>
    <cellStyle name="Normal 49 2 6" xfId="20556"/>
    <cellStyle name="Normal 49 2 6 2" xfId="20557"/>
    <cellStyle name="Normal 49 2 7" xfId="20558"/>
    <cellStyle name="Normal 49 2 7 2" xfId="20559"/>
    <cellStyle name="Normal 49 2 8" xfId="20560"/>
    <cellStyle name="Normal 49 2 9" xfId="20561"/>
    <cellStyle name="Normal 49 3" xfId="20562"/>
    <cellStyle name="Normal 49 3 2" xfId="20563"/>
    <cellStyle name="Normal 49 3 2 2" xfId="20564"/>
    <cellStyle name="Normal 49 3 2 3" xfId="20565"/>
    <cellStyle name="Normal 49 3 2 4" xfId="20566"/>
    <cellStyle name="Normal 49 3 3" xfId="20567"/>
    <cellStyle name="Normal 49 3 3 2" xfId="20568"/>
    <cellStyle name="Normal 49 3 3 3" xfId="20569"/>
    <cellStyle name="Normal 49 3 4" xfId="20570"/>
    <cellStyle name="Normal 49 3 4 2" xfId="20571"/>
    <cellStyle name="Normal 49 3 5" xfId="20572"/>
    <cellStyle name="Normal 49 3 5 2" xfId="20573"/>
    <cellStyle name="Normal 49 3 6" xfId="20574"/>
    <cellStyle name="Normal 49 3 6 2" xfId="20575"/>
    <cellStyle name="Normal 49 3 7" xfId="20576"/>
    <cellStyle name="Normal 49 3 7 2" xfId="20577"/>
    <cellStyle name="Normal 49 3 8" xfId="20578"/>
    <cellStyle name="Normal 49 3 9" xfId="20579"/>
    <cellStyle name="Normal 49 4" xfId="20580"/>
    <cellStyle name="Normal 49 4 2" xfId="20581"/>
    <cellStyle name="Normal 49 4 2 2" xfId="20582"/>
    <cellStyle name="Normal 49 4 2 3" xfId="20583"/>
    <cellStyle name="Normal 49 4 3" xfId="20584"/>
    <cellStyle name="Normal 49 4 3 2" xfId="20585"/>
    <cellStyle name="Normal 49 4 4" xfId="20586"/>
    <cellStyle name="Normal 49 5" xfId="20587"/>
    <cellStyle name="Normal 49 5 2" xfId="20588"/>
    <cellStyle name="Normal 490" xfId="20589"/>
    <cellStyle name="Normal 490 2" xfId="20590"/>
    <cellStyle name="Normal 490 2 2" xfId="20591"/>
    <cellStyle name="Normal 490 3" xfId="20592"/>
    <cellStyle name="Normal 491" xfId="20593"/>
    <cellStyle name="Normal 491 2" xfId="20594"/>
    <cellStyle name="Normal 491 2 2" xfId="20595"/>
    <cellStyle name="Normal 491 3" xfId="20596"/>
    <cellStyle name="Normal 492" xfId="20597"/>
    <cellStyle name="Normal 492 2" xfId="20598"/>
    <cellStyle name="Normal 492 2 2" xfId="20599"/>
    <cellStyle name="Normal 492 3" xfId="20600"/>
    <cellStyle name="Normal 493" xfId="20601"/>
    <cellStyle name="Normal 493 2" xfId="20602"/>
    <cellStyle name="Normal 493 2 2" xfId="20603"/>
    <cellStyle name="Normal 493 3" xfId="20604"/>
    <cellStyle name="Normal 494" xfId="20605"/>
    <cellStyle name="Normal 494 2" xfId="20606"/>
    <cellStyle name="Normal 494 2 2" xfId="20607"/>
    <cellStyle name="Normal 494 3" xfId="20608"/>
    <cellStyle name="Normal 495" xfId="20609"/>
    <cellStyle name="Normal 495 2" xfId="20610"/>
    <cellStyle name="Normal 495 2 2" xfId="20611"/>
    <cellStyle name="Normal 495 3" xfId="20612"/>
    <cellStyle name="Normal 496" xfId="20613"/>
    <cellStyle name="Normal 496 2" xfId="20614"/>
    <cellStyle name="Normal 496 2 2" xfId="20615"/>
    <cellStyle name="Normal 496 3" xfId="20616"/>
    <cellStyle name="Normal 497" xfId="20617"/>
    <cellStyle name="Normal 497 2" xfId="20618"/>
    <cellStyle name="Normal 497 3" xfId="20619"/>
    <cellStyle name="Normal 498" xfId="20620"/>
    <cellStyle name="Normal 498 2" xfId="20621"/>
    <cellStyle name="Normal 498 3" xfId="20622"/>
    <cellStyle name="Normal 499" xfId="20623"/>
    <cellStyle name="Normal 5" xfId="128"/>
    <cellStyle name="Normal 5 10" xfId="20624"/>
    <cellStyle name="Normal 5 11" xfId="20625"/>
    <cellStyle name="Normal 5 11 2" xfId="20626"/>
    <cellStyle name="Normal 5 12" xfId="20627"/>
    <cellStyle name="Normal 5 13" xfId="20628"/>
    <cellStyle name="Normal 5 2" xfId="458"/>
    <cellStyle name="Normal 5 2 2" xfId="20629"/>
    <cellStyle name="Normal 5 2 3" xfId="20630"/>
    <cellStyle name="Normal 5 2 4" xfId="20631"/>
    <cellStyle name="Normal 5 2 5" xfId="20632"/>
    <cellStyle name="Normal 5 2 6" xfId="20633"/>
    <cellStyle name="Normal 5 2 7" xfId="20634"/>
    <cellStyle name="Normal 5 2 8" xfId="20635"/>
    <cellStyle name="Normal 5 3" xfId="20636"/>
    <cellStyle name="Normal 5 3 2" xfId="20637"/>
    <cellStyle name="Normal 5 3 3" xfId="20638"/>
    <cellStyle name="Normal 5 4" xfId="20639"/>
    <cellStyle name="Normal 5 5" xfId="20640"/>
    <cellStyle name="Normal 5 6" xfId="20641"/>
    <cellStyle name="Normal 5 6 2" xfId="20642"/>
    <cellStyle name="Normal 5 7" xfId="20643"/>
    <cellStyle name="Normal 5 8" xfId="20644"/>
    <cellStyle name="Normal 5 9" xfId="20645"/>
    <cellStyle name="Normal 5_PY2012 HEAT AccrualsSummary(3 26 12)Q1-Excludes invoices less than $10K" xfId="20646"/>
    <cellStyle name="Normal 50" xfId="20647"/>
    <cellStyle name="Normal 50 2" xfId="20648"/>
    <cellStyle name="Normal 50 2 2" xfId="20649"/>
    <cellStyle name="Normal 50 2 2 2" xfId="20650"/>
    <cellStyle name="Normal 50 2 2 2 2" xfId="20651"/>
    <cellStyle name="Normal 50 2 2 2 3" xfId="20652"/>
    <cellStyle name="Normal 50 2 2 2 4" xfId="20653"/>
    <cellStyle name="Normal 50 2 2 3" xfId="20654"/>
    <cellStyle name="Normal 50 2 2 3 2" xfId="20655"/>
    <cellStyle name="Normal 50 2 2 4" xfId="20656"/>
    <cellStyle name="Normal 50 2 3" xfId="20657"/>
    <cellStyle name="Normal 50 2 3 2" xfId="20658"/>
    <cellStyle name="Normal 50 2 3 3" xfId="20659"/>
    <cellStyle name="Normal 50 2 3 4" xfId="20660"/>
    <cellStyle name="Normal 50 2 4" xfId="20661"/>
    <cellStyle name="Normal 50 2 4 2" xfId="20662"/>
    <cellStyle name="Normal 50 2 4 3" xfId="20663"/>
    <cellStyle name="Normal 50 2 5" xfId="20664"/>
    <cellStyle name="Normal 50 2 5 2" xfId="20665"/>
    <cellStyle name="Normal 50 2 6" xfId="20666"/>
    <cellStyle name="Normal 50 2 6 2" xfId="20667"/>
    <cellStyle name="Normal 50 2 7" xfId="20668"/>
    <cellStyle name="Normal 50 2 7 2" xfId="20669"/>
    <cellStyle name="Normal 50 2 8" xfId="20670"/>
    <cellStyle name="Normal 50 2 9" xfId="20671"/>
    <cellStyle name="Normal 50 3" xfId="20672"/>
    <cellStyle name="Normal 50 3 2" xfId="20673"/>
    <cellStyle name="Normal 50 3 2 2" xfId="20674"/>
    <cellStyle name="Normal 50 3 2 3" xfId="20675"/>
    <cellStyle name="Normal 50 3 2 4" xfId="20676"/>
    <cellStyle name="Normal 50 3 3" xfId="20677"/>
    <cellStyle name="Normal 50 3 3 2" xfId="20678"/>
    <cellStyle name="Normal 50 3 3 3" xfId="20679"/>
    <cellStyle name="Normal 50 3 4" xfId="20680"/>
    <cellStyle name="Normal 50 3 4 2" xfId="20681"/>
    <cellStyle name="Normal 50 3 5" xfId="20682"/>
    <cellStyle name="Normal 50 3 5 2" xfId="20683"/>
    <cellStyle name="Normal 50 3 6" xfId="20684"/>
    <cellStyle name="Normal 50 3 6 2" xfId="20685"/>
    <cellStyle name="Normal 50 3 7" xfId="20686"/>
    <cellStyle name="Normal 50 3 7 2" xfId="20687"/>
    <cellStyle name="Normal 50 3 8" xfId="20688"/>
    <cellStyle name="Normal 50 3 9" xfId="20689"/>
    <cellStyle name="Normal 50 4" xfId="20690"/>
    <cellStyle name="Normal 50 4 2" xfId="20691"/>
    <cellStyle name="Normal 50 4 2 2" xfId="20692"/>
    <cellStyle name="Normal 50 4 2 3" xfId="20693"/>
    <cellStyle name="Normal 50 4 3" xfId="20694"/>
    <cellStyle name="Normal 50 4 3 2" xfId="20695"/>
    <cellStyle name="Normal 50 4 4" xfId="20696"/>
    <cellStyle name="Normal 50 5" xfId="20697"/>
    <cellStyle name="Normal 50 5 2" xfId="20698"/>
    <cellStyle name="Normal 500" xfId="20699"/>
    <cellStyle name="Normal 501" xfId="20700"/>
    <cellStyle name="Normal 502" xfId="20701"/>
    <cellStyle name="Normal 503" xfId="20702"/>
    <cellStyle name="Normal 504" xfId="20703"/>
    <cellStyle name="Normal 505" xfId="20704"/>
    <cellStyle name="Normal 506" xfId="20705"/>
    <cellStyle name="Normal 507" xfId="20706"/>
    <cellStyle name="Normal 508" xfId="20707"/>
    <cellStyle name="Normal 509" xfId="20708"/>
    <cellStyle name="Normal 51" xfId="20709"/>
    <cellStyle name="Normal 51 2" xfId="20710"/>
    <cellStyle name="Normal 51 2 2" xfId="20711"/>
    <cellStyle name="Normal 51 2 2 2" xfId="20712"/>
    <cellStyle name="Normal 51 2 2 2 2" xfId="20713"/>
    <cellStyle name="Normal 51 2 2 2 3" xfId="20714"/>
    <cellStyle name="Normal 51 2 2 2 4" xfId="20715"/>
    <cellStyle name="Normal 51 2 2 3" xfId="20716"/>
    <cellStyle name="Normal 51 2 2 3 2" xfId="20717"/>
    <cellStyle name="Normal 51 2 2 4" xfId="20718"/>
    <cellStyle name="Normal 51 2 3" xfId="20719"/>
    <cellStyle name="Normal 51 2 3 2" xfId="20720"/>
    <cellStyle name="Normal 51 2 3 3" xfId="20721"/>
    <cellStyle name="Normal 51 2 3 4" xfId="20722"/>
    <cellStyle name="Normal 51 2 4" xfId="20723"/>
    <cellStyle name="Normal 51 2 4 2" xfId="20724"/>
    <cellStyle name="Normal 51 2 4 3" xfId="20725"/>
    <cellStyle name="Normal 51 2 5" xfId="20726"/>
    <cellStyle name="Normal 51 2 5 2" xfId="20727"/>
    <cellStyle name="Normal 51 2 6" xfId="20728"/>
    <cellStyle name="Normal 51 2 6 2" xfId="20729"/>
    <cellStyle name="Normal 51 2 7" xfId="20730"/>
    <cellStyle name="Normal 51 2 7 2" xfId="20731"/>
    <cellStyle name="Normal 51 2 8" xfId="20732"/>
    <cellStyle name="Normal 51 2 9" xfId="20733"/>
    <cellStyle name="Normal 51 3" xfId="20734"/>
    <cellStyle name="Normal 51 3 2" xfId="20735"/>
    <cellStyle name="Normal 51 3 2 2" xfId="20736"/>
    <cellStyle name="Normal 51 3 2 3" xfId="20737"/>
    <cellStyle name="Normal 51 3 2 4" xfId="20738"/>
    <cellStyle name="Normal 51 3 3" xfId="20739"/>
    <cellStyle name="Normal 51 3 3 2" xfId="20740"/>
    <cellStyle name="Normal 51 3 3 3" xfId="20741"/>
    <cellStyle name="Normal 51 3 4" xfId="20742"/>
    <cellStyle name="Normal 51 3 4 2" xfId="20743"/>
    <cellStyle name="Normal 51 3 5" xfId="20744"/>
    <cellStyle name="Normal 51 3 5 2" xfId="20745"/>
    <cellStyle name="Normal 51 3 6" xfId="20746"/>
    <cellStyle name="Normal 51 3 6 2" xfId="20747"/>
    <cellStyle name="Normal 51 3 7" xfId="20748"/>
    <cellStyle name="Normal 51 3 7 2" xfId="20749"/>
    <cellStyle name="Normal 51 3 8" xfId="20750"/>
    <cellStyle name="Normal 51 3 9" xfId="20751"/>
    <cellStyle name="Normal 51 4" xfId="20752"/>
    <cellStyle name="Normal 51 4 2" xfId="20753"/>
    <cellStyle name="Normal 51 4 2 2" xfId="20754"/>
    <cellStyle name="Normal 51 4 2 3" xfId="20755"/>
    <cellStyle name="Normal 51 4 3" xfId="20756"/>
    <cellStyle name="Normal 51 4 3 2" xfId="20757"/>
    <cellStyle name="Normal 51 4 4" xfId="20758"/>
    <cellStyle name="Normal 51 5" xfId="20759"/>
    <cellStyle name="Normal 510" xfId="20760"/>
    <cellStyle name="Normal 511" xfId="20761"/>
    <cellStyle name="Normal 512" xfId="20762"/>
    <cellStyle name="Normal 513" xfId="20763"/>
    <cellStyle name="Normal 514" xfId="20764"/>
    <cellStyle name="Normal 515" xfId="20765"/>
    <cellStyle name="Normal 516" xfId="20766"/>
    <cellStyle name="Normal 517" xfId="20767"/>
    <cellStyle name="Normal 518" xfId="20768"/>
    <cellStyle name="Normal 519" xfId="20769"/>
    <cellStyle name="Normal 52" xfId="20770"/>
    <cellStyle name="Normal 52 2" xfId="20771"/>
    <cellStyle name="Normal 52 2 2" xfId="20772"/>
    <cellStyle name="Normal 52 2 2 2" xfId="20773"/>
    <cellStyle name="Normal 52 2 2 2 2" xfId="20774"/>
    <cellStyle name="Normal 52 2 2 2 3" xfId="20775"/>
    <cellStyle name="Normal 52 2 2 2 4" xfId="20776"/>
    <cellStyle name="Normal 52 2 2 3" xfId="20777"/>
    <cellStyle name="Normal 52 2 2 3 2" xfId="20778"/>
    <cellStyle name="Normal 52 2 2 4" xfId="20779"/>
    <cellStyle name="Normal 52 2 3" xfId="20780"/>
    <cellStyle name="Normal 52 2 3 2" xfId="20781"/>
    <cellStyle name="Normal 52 2 3 3" xfId="20782"/>
    <cellStyle name="Normal 52 2 3 4" xfId="20783"/>
    <cellStyle name="Normal 52 2 4" xfId="20784"/>
    <cellStyle name="Normal 52 2 4 2" xfId="20785"/>
    <cellStyle name="Normal 52 2 4 3" xfId="20786"/>
    <cellStyle name="Normal 52 2 5" xfId="20787"/>
    <cellStyle name="Normal 52 2 5 2" xfId="20788"/>
    <cellStyle name="Normal 52 2 6" xfId="20789"/>
    <cellStyle name="Normal 52 2 6 2" xfId="20790"/>
    <cellStyle name="Normal 52 2 7" xfId="20791"/>
    <cellStyle name="Normal 52 2 7 2" xfId="20792"/>
    <cellStyle name="Normal 52 2 8" xfId="20793"/>
    <cellStyle name="Normal 52 2 9" xfId="20794"/>
    <cellStyle name="Normal 52 3" xfId="20795"/>
    <cellStyle name="Normal 52 3 2" xfId="20796"/>
    <cellStyle name="Normal 52 3 2 2" xfId="20797"/>
    <cellStyle name="Normal 52 3 2 3" xfId="20798"/>
    <cellStyle name="Normal 52 3 2 4" xfId="20799"/>
    <cellStyle name="Normal 52 3 3" xfId="20800"/>
    <cellStyle name="Normal 52 3 3 2" xfId="20801"/>
    <cellStyle name="Normal 52 3 3 3" xfId="20802"/>
    <cellStyle name="Normal 52 3 4" xfId="20803"/>
    <cellStyle name="Normal 52 3 4 2" xfId="20804"/>
    <cellStyle name="Normal 52 3 5" xfId="20805"/>
    <cellStyle name="Normal 52 3 5 2" xfId="20806"/>
    <cellStyle name="Normal 52 3 6" xfId="20807"/>
    <cellStyle name="Normal 52 3 6 2" xfId="20808"/>
    <cellStyle name="Normal 52 3 7" xfId="20809"/>
    <cellStyle name="Normal 52 3 7 2" xfId="20810"/>
    <cellStyle name="Normal 52 3 8" xfId="20811"/>
    <cellStyle name="Normal 52 3 9" xfId="20812"/>
    <cellStyle name="Normal 52 4" xfId="20813"/>
    <cellStyle name="Normal 52 4 2" xfId="20814"/>
    <cellStyle name="Normal 52 4 2 2" xfId="20815"/>
    <cellStyle name="Normal 52 4 2 3" xfId="20816"/>
    <cellStyle name="Normal 52 4 3" xfId="20817"/>
    <cellStyle name="Normal 52 4 3 2" xfId="20818"/>
    <cellStyle name="Normal 52 4 4" xfId="20819"/>
    <cellStyle name="Normal 52 5" xfId="20820"/>
    <cellStyle name="Normal 520" xfId="20821"/>
    <cellStyle name="Normal 521" xfId="20822"/>
    <cellStyle name="Normal 522" xfId="20823"/>
    <cellStyle name="Normal 523" xfId="20824"/>
    <cellStyle name="Normal 524" xfId="20825"/>
    <cellStyle name="Normal 525" xfId="20826"/>
    <cellStyle name="Normal 526" xfId="20827"/>
    <cellStyle name="Normal 527" xfId="20828"/>
    <cellStyle name="Normal 528" xfId="20829"/>
    <cellStyle name="Normal 529" xfId="20830"/>
    <cellStyle name="Normal 53" xfId="20831"/>
    <cellStyle name="Normal 53 2" xfId="20832"/>
    <cellStyle name="Normal 53 2 2" xfId="20833"/>
    <cellStyle name="Normal 53 2 2 2" xfId="20834"/>
    <cellStyle name="Normal 53 2 2 2 2" xfId="20835"/>
    <cellStyle name="Normal 53 2 2 2 3" xfId="20836"/>
    <cellStyle name="Normal 53 2 2 2 4" xfId="20837"/>
    <cellStyle name="Normal 53 2 2 3" xfId="20838"/>
    <cellStyle name="Normal 53 2 2 3 2" xfId="20839"/>
    <cellStyle name="Normal 53 2 2 3 3" xfId="20840"/>
    <cellStyle name="Normal 53 2 2 4" xfId="20841"/>
    <cellStyle name="Normal 53 2 2 4 2" xfId="20842"/>
    <cellStyle name="Normal 53 2 2 5" xfId="20843"/>
    <cellStyle name="Normal 53 2 2 5 2" xfId="20844"/>
    <cellStyle name="Normal 53 2 2 6" xfId="20845"/>
    <cellStyle name="Normal 53 2 2 6 2" xfId="20846"/>
    <cellStyle name="Normal 53 2 2 7" xfId="20847"/>
    <cellStyle name="Normal 53 2 2 7 2" xfId="20848"/>
    <cellStyle name="Normal 53 2 2 8" xfId="20849"/>
    <cellStyle name="Normal 53 2 2 9" xfId="20850"/>
    <cellStyle name="Normal 53 2 3" xfId="20851"/>
    <cellStyle name="Normal 53 2 3 2" xfId="20852"/>
    <cellStyle name="Normal 53 2 3 2 2" xfId="20853"/>
    <cellStyle name="Normal 53 2 3 2 3" xfId="20854"/>
    <cellStyle name="Normal 53 2 3 3" xfId="20855"/>
    <cellStyle name="Normal 53 2 3 3 2" xfId="20856"/>
    <cellStyle name="Normal 53 2 3 4" xfId="20857"/>
    <cellStyle name="Normal 53 2 4" xfId="20858"/>
    <cellStyle name="Normal 53 3" xfId="20859"/>
    <cellStyle name="Normal 53 3 2" xfId="20860"/>
    <cellStyle name="Normal 53 3 2 2" xfId="20861"/>
    <cellStyle name="Normal 53 3 2 3" xfId="20862"/>
    <cellStyle name="Normal 53 3 2 4" xfId="20863"/>
    <cellStyle name="Normal 53 3 3" xfId="20864"/>
    <cellStyle name="Normal 53 3 3 2" xfId="20865"/>
    <cellStyle name="Normal 53 3 3 3" xfId="20866"/>
    <cellStyle name="Normal 53 3 4" xfId="20867"/>
    <cellStyle name="Normal 53 3 4 2" xfId="20868"/>
    <cellStyle name="Normal 53 3 5" xfId="20869"/>
    <cellStyle name="Normal 53 3 5 2" xfId="20870"/>
    <cellStyle name="Normal 53 3 6" xfId="20871"/>
    <cellStyle name="Normal 53 3 6 2" xfId="20872"/>
    <cellStyle name="Normal 53 3 7" xfId="20873"/>
    <cellStyle name="Normal 53 3 7 2" xfId="20874"/>
    <cellStyle name="Normal 53 3 8" xfId="20875"/>
    <cellStyle name="Normal 53 3 9" xfId="20876"/>
    <cellStyle name="Normal 53 4" xfId="20877"/>
    <cellStyle name="Normal 53 4 2" xfId="20878"/>
    <cellStyle name="Normal 53 4 2 2" xfId="20879"/>
    <cellStyle name="Normal 53 4 2 3" xfId="20880"/>
    <cellStyle name="Normal 53 4 3" xfId="20881"/>
    <cellStyle name="Normal 53 4 3 2" xfId="20882"/>
    <cellStyle name="Normal 53 4 4" xfId="20883"/>
    <cellStyle name="Normal 53 5" xfId="20884"/>
    <cellStyle name="Normal 530" xfId="20885"/>
    <cellStyle name="Normal 531" xfId="20886"/>
    <cellStyle name="Normal 532" xfId="20887"/>
    <cellStyle name="Normal 533" xfId="20888"/>
    <cellStyle name="Normal 534" xfId="20889"/>
    <cellStyle name="Normal 535" xfId="20890"/>
    <cellStyle name="Normal 536" xfId="20891"/>
    <cellStyle name="Normal 537" xfId="20892"/>
    <cellStyle name="Normal 538" xfId="20893"/>
    <cellStyle name="Normal 539" xfId="20894"/>
    <cellStyle name="Normal 54" xfId="20895"/>
    <cellStyle name="Normal 54 2" xfId="20896"/>
    <cellStyle name="Normal 54 2 2" xfId="20897"/>
    <cellStyle name="Normal 54 2 2 2" xfId="20898"/>
    <cellStyle name="Normal 54 2 2 2 2" xfId="20899"/>
    <cellStyle name="Normal 54 2 2 2 3" xfId="20900"/>
    <cellStyle name="Normal 54 2 2 2 4" xfId="20901"/>
    <cellStyle name="Normal 54 2 2 3" xfId="20902"/>
    <cellStyle name="Normal 54 2 2 3 2" xfId="20903"/>
    <cellStyle name="Normal 54 2 2 3 3" xfId="20904"/>
    <cellStyle name="Normal 54 2 2 4" xfId="20905"/>
    <cellStyle name="Normal 54 2 2 4 2" xfId="20906"/>
    <cellStyle name="Normal 54 2 2 5" xfId="20907"/>
    <cellStyle name="Normal 54 2 2 5 2" xfId="20908"/>
    <cellStyle name="Normal 54 2 2 6" xfId="20909"/>
    <cellStyle name="Normal 54 2 2 6 2" xfId="20910"/>
    <cellStyle name="Normal 54 2 2 7" xfId="20911"/>
    <cellStyle name="Normal 54 2 2 7 2" xfId="20912"/>
    <cellStyle name="Normal 54 2 2 8" xfId="20913"/>
    <cellStyle name="Normal 54 2 2 9" xfId="20914"/>
    <cellStyle name="Normal 54 2 3" xfId="20915"/>
    <cellStyle name="Normal 54 2 3 2" xfId="20916"/>
    <cellStyle name="Normal 54 2 3 2 2" xfId="20917"/>
    <cellStyle name="Normal 54 2 3 2 3" xfId="20918"/>
    <cellStyle name="Normal 54 2 3 3" xfId="20919"/>
    <cellStyle name="Normal 54 2 3 3 2" xfId="20920"/>
    <cellStyle name="Normal 54 2 3 4" xfId="20921"/>
    <cellStyle name="Normal 54 2 4" xfId="20922"/>
    <cellStyle name="Normal 54 3" xfId="20923"/>
    <cellStyle name="Normal 54 3 2" xfId="20924"/>
    <cellStyle name="Normal 54 3 2 2" xfId="20925"/>
    <cellStyle name="Normal 54 3 2 3" xfId="20926"/>
    <cellStyle name="Normal 54 3 2 4" xfId="20927"/>
    <cellStyle name="Normal 54 3 3" xfId="20928"/>
    <cellStyle name="Normal 54 3 3 2" xfId="20929"/>
    <cellStyle name="Normal 54 3 3 3" xfId="20930"/>
    <cellStyle name="Normal 54 3 4" xfId="20931"/>
    <cellStyle name="Normal 54 3 4 2" xfId="20932"/>
    <cellStyle name="Normal 54 3 5" xfId="20933"/>
    <cellStyle name="Normal 54 3 5 2" xfId="20934"/>
    <cellStyle name="Normal 54 3 6" xfId="20935"/>
    <cellStyle name="Normal 54 3 6 2" xfId="20936"/>
    <cellStyle name="Normal 54 3 7" xfId="20937"/>
    <cellStyle name="Normal 54 3 7 2" xfId="20938"/>
    <cellStyle name="Normal 54 3 8" xfId="20939"/>
    <cellStyle name="Normal 54 3 9" xfId="20940"/>
    <cellStyle name="Normal 54 4" xfId="20941"/>
    <cellStyle name="Normal 54 4 2" xfId="20942"/>
    <cellStyle name="Normal 54 4 2 2" xfId="20943"/>
    <cellStyle name="Normal 54 4 2 3" xfId="20944"/>
    <cellStyle name="Normal 54 4 3" xfId="20945"/>
    <cellStyle name="Normal 54 4 3 2" xfId="20946"/>
    <cellStyle name="Normal 54 4 4" xfId="20947"/>
    <cellStyle name="Normal 54 5" xfId="20948"/>
    <cellStyle name="Normal 540" xfId="20949"/>
    <cellStyle name="Normal 541" xfId="26975"/>
    <cellStyle name="Normal 541 2" xfId="26976"/>
    <cellStyle name="Normal 542" xfId="26981"/>
    <cellStyle name="Normal 55" xfId="20950"/>
    <cellStyle name="Normal 55 2" xfId="20951"/>
    <cellStyle name="Normal 55 2 2" xfId="20952"/>
    <cellStyle name="Normal 55 2 2 2" xfId="20953"/>
    <cellStyle name="Normal 55 2 2 2 2" xfId="20954"/>
    <cellStyle name="Normal 55 2 2 2 3" xfId="20955"/>
    <cellStyle name="Normal 55 2 2 2 4" xfId="20956"/>
    <cellStyle name="Normal 55 2 2 3" xfId="20957"/>
    <cellStyle name="Normal 55 2 2 3 2" xfId="20958"/>
    <cellStyle name="Normal 55 2 2 3 3" xfId="20959"/>
    <cellStyle name="Normal 55 2 2 4" xfId="20960"/>
    <cellStyle name="Normal 55 2 2 4 2" xfId="20961"/>
    <cellStyle name="Normal 55 2 2 5" xfId="20962"/>
    <cellStyle name="Normal 55 2 2 5 2" xfId="20963"/>
    <cellStyle name="Normal 55 2 2 6" xfId="20964"/>
    <cellStyle name="Normal 55 2 2 6 2" xfId="20965"/>
    <cellStyle name="Normal 55 2 2 7" xfId="20966"/>
    <cellStyle name="Normal 55 2 2 7 2" xfId="20967"/>
    <cellStyle name="Normal 55 2 2 8" xfId="20968"/>
    <cellStyle name="Normal 55 2 2 9" xfId="20969"/>
    <cellStyle name="Normal 55 2 3" xfId="20970"/>
    <cellStyle name="Normal 55 2 3 2" xfId="20971"/>
    <cellStyle name="Normal 55 2 3 2 2" xfId="20972"/>
    <cellStyle name="Normal 55 2 3 2 3" xfId="20973"/>
    <cellStyle name="Normal 55 2 3 3" xfId="20974"/>
    <cellStyle name="Normal 55 2 3 3 2" xfId="20975"/>
    <cellStyle name="Normal 55 2 3 4" xfId="20976"/>
    <cellStyle name="Normal 55 2 4" xfId="20977"/>
    <cellStyle name="Normal 55 3" xfId="20978"/>
    <cellStyle name="Normal 55 3 2" xfId="20979"/>
    <cellStyle name="Normal 55 3 2 2" xfId="20980"/>
    <cellStyle name="Normal 55 3 2 3" xfId="20981"/>
    <cellStyle name="Normal 55 3 2 4" xfId="20982"/>
    <cellStyle name="Normal 55 3 3" xfId="20983"/>
    <cellStyle name="Normal 55 3 3 2" xfId="20984"/>
    <cellStyle name="Normal 55 3 3 3" xfId="20985"/>
    <cellStyle name="Normal 55 3 4" xfId="20986"/>
    <cellStyle name="Normal 55 3 4 2" xfId="20987"/>
    <cellStyle name="Normal 55 3 5" xfId="20988"/>
    <cellStyle name="Normal 55 3 5 2" xfId="20989"/>
    <cellStyle name="Normal 55 3 6" xfId="20990"/>
    <cellStyle name="Normal 55 3 6 2" xfId="20991"/>
    <cellStyle name="Normal 55 3 7" xfId="20992"/>
    <cellStyle name="Normal 55 3 7 2" xfId="20993"/>
    <cellStyle name="Normal 55 3 8" xfId="20994"/>
    <cellStyle name="Normal 55 3 9" xfId="20995"/>
    <cellStyle name="Normal 55 4" xfId="20996"/>
    <cellStyle name="Normal 55 4 2" xfId="20997"/>
    <cellStyle name="Normal 55 4 2 2" xfId="20998"/>
    <cellStyle name="Normal 55 4 2 3" xfId="20999"/>
    <cellStyle name="Normal 55 4 3" xfId="21000"/>
    <cellStyle name="Normal 55 4 3 2" xfId="21001"/>
    <cellStyle name="Normal 55 4 4" xfId="21002"/>
    <cellStyle name="Normal 55 5" xfId="21003"/>
    <cellStyle name="Normal 56" xfId="21004"/>
    <cellStyle name="Normal 56 2" xfId="21005"/>
    <cellStyle name="Normal 56 2 2" xfId="21006"/>
    <cellStyle name="Normal 56 2 2 2" xfId="21007"/>
    <cellStyle name="Normal 56 2 2 2 2" xfId="21008"/>
    <cellStyle name="Normal 56 2 2 2 3" xfId="21009"/>
    <cellStyle name="Normal 56 2 2 2 4" xfId="21010"/>
    <cellStyle name="Normal 56 2 2 3" xfId="21011"/>
    <cellStyle name="Normal 56 2 2 3 2" xfId="21012"/>
    <cellStyle name="Normal 56 2 2 3 3" xfId="21013"/>
    <cellStyle name="Normal 56 2 2 4" xfId="21014"/>
    <cellStyle name="Normal 56 2 2 4 2" xfId="21015"/>
    <cellStyle name="Normal 56 2 2 5" xfId="21016"/>
    <cellStyle name="Normal 56 2 2 5 2" xfId="21017"/>
    <cellStyle name="Normal 56 2 2 6" xfId="21018"/>
    <cellStyle name="Normal 56 2 2 6 2" xfId="21019"/>
    <cellStyle name="Normal 56 2 2 7" xfId="21020"/>
    <cellStyle name="Normal 56 2 2 7 2" xfId="21021"/>
    <cellStyle name="Normal 56 2 2 8" xfId="21022"/>
    <cellStyle name="Normal 56 2 2 9" xfId="21023"/>
    <cellStyle name="Normal 56 2 3" xfId="21024"/>
    <cellStyle name="Normal 56 2 3 2" xfId="21025"/>
    <cellStyle name="Normal 56 2 3 2 2" xfId="21026"/>
    <cellStyle name="Normal 56 2 3 2 3" xfId="21027"/>
    <cellStyle name="Normal 56 2 3 3" xfId="21028"/>
    <cellStyle name="Normal 56 2 3 3 2" xfId="21029"/>
    <cellStyle name="Normal 56 2 3 4" xfId="21030"/>
    <cellStyle name="Normal 56 2 4" xfId="21031"/>
    <cellStyle name="Normal 56 3" xfId="21032"/>
    <cellStyle name="Normal 56 3 2" xfId="21033"/>
    <cellStyle name="Normal 56 3 2 2" xfId="21034"/>
    <cellStyle name="Normal 56 3 2 3" xfId="21035"/>
    <cellStyle name="Normal 56 3 2 4" xfId="21036"/>
    <cellStyle name="Normal 56 3 3" xfId="21037"/>
    <cellStyle name="Normal 56 3 3 2" xfId="21038"/>
    <cellStyle name="Normal 56 3 3 3" xfId="21039"/>
    <cellStyle name="Normal 56 3 4" xfId="21040"/>
    <cellStyle name="Normal 56 3 4 2" xfId="21041"/>
    <cellStyle name="Normal 56 3 5" xfId="21042"/>
    <cellStyle name="Normal 56 3 5 2" xfId="21043"/>
    <cellStyle name="Normal 56 3 6" xfId="21044"/>
    <cellStyle name="Normal 56 3 6 2" xfId="21045"/>
    <cellStyle name="Normal 56 3 7" xfId="21046"/>
    <cellStyle name="Normal 56 3 7 2" xfId="21047"/>
    <cellStyle name="Normal 56 3 8" xfId="21048"/>
    <cellStyle name="Normal 56 3 9" xfId="21049"/>
    <cellStyle name="Normal 56 4" xfId="21050"/>
    <cellStyle name="Normal 56 4 2" xfId="21051"/>
    <cellStyle name="Normal 56 4 2 2" xfId="21052"/>
    <cellStyle name="Normal 56 4 2 3" xfId="21053"/>
    <cellStyle name="Normal 56 4 3" xfId="21054"/>
    <cellStyle name="Normal 56 4 3 2" xfId="21055"/>
    <cellStyle name="Normal 56 4 4" xfId="21056"/>
    <cellStyle name="Normal 56 5" xfId="21057"/>
    <cellStyle name="Normal 57" xfId="21058"/>
    <cellStyle name="Normal 57 2" xfId="21059"/>
    <cellStyle name="Normal 57 2 2" xfId="21060"/>
    <cellStyle name="Normal 57 2 2 2" xfId="21061"/>
    <cellStyle name="Normal 57 2 2 2 2" xfId="21062"/>
    <cellStyle name="Normal 57 2 2 2 3" xfId="21063"/>
    <cellStyle name="Normal 57 2 2 2 4" xfId="21064"/>
    <cellStyle name="Normal 57 2 2 3" xfId="21065"/>
    <cellStyle name="Normal 57 2 2 3 2" xfId="21066"/>
    <cellStyle name="Normal 57 2 2 3 3" xfId="21067"/>
    <cellStyle name="Normal 57 2 2 4" xfId="21068"/>
    <cellStyle name="Normal 57 2 2 4 2" xfId="21069"/>
    <cellStyle name="Normal 57 2 2 5" xfId="21070"/>
    <cellStyle name="Normal 57 2 2 5 2" xfId="21071"/>
    <cellStyle name="Normal 57 2 2 6" xfId="21072"/>
    <cellStyle name="Normal 57 2 2 6 2" xfId="21073"/>
    <cellStyle name="Normal 57 2 2 7" xfId="21074"/>
    <cellStyle name="Normal 57 2 2 7 2" xfId="21075"/>
    <cellStyle name="Normal 57 2 2 8" xfId="21076"/>
    <cellStyle name="Normal 57 2 2 9" xfId="21077"/>
    <cellStyle name="Normal 57 2 3" xfId="21078"/>
    <cellStyle name="Normal 57 2 3 2" xfId="21079"/>
    <cellStyle name="Normal 57 2 3 2 2" xfId="21080"/>
    <cellStyle name="Normal 57 2 3 2 3" xfId="21081"/>
    <cellStyle name="Normal 57 2 3 3" xfId="21082"/>
    <cellStyle name="Normal 57 2 3 3 2" xfId="21083"/>
    <cellStyle name="Normal 57 2 3 4" xfId="21084"/>
    <cellStyle name="Normal 57 2 4" xfId="21085"/>
    <cellStyle name="Normal 57 3" xfId="21086"/>
    <cellStyle name="Normal 57 3 2" xfId="21087"/>
    <cellStyle name="Normal 57 3 2 2" xfId="21088"/>
    <cellStyle name="Normal 57 3 2 3" xfId="21089"/>
    <cellStyle name="Normal 57 3 2 4" xfId="21090"/>
    <cellStyle name="Normal 57 3 3" xfId="21091"/>
    <cellStyle name="Normal 57 3 3 2" xfId="21092"/>
    <cellStyle name="Normal 57 3 3 3" xfId="21093"/>
    <cellStyle name="Normal 57 3 4" xfId="21094"/>
    <cellStyle name="Normal 57 3 4 2" xfId="21095"/>
    <cellStyle name="Normal 57 3 5" xfId="21096"/>
    <cellStyle name="Normal 57 3 5 2" xfId="21097"/>
    <cellStyle name="Normal 57 3 6" xfId="21098"/>
    <cellStyle name="Normal 57 3 6 2" xfId="21099"/>
    <cellStyle name="Normal 57 3 7" xfId="21100"/>
    <cellStyle name="Normal 57 3 7 2" xfId="21101"/>
    <cellStyle name="Normal 57 3 8" xfId="21102"/>
    <cellStyle name="Normal 57 3 9" xfId="21103"/>
    <cellStyle name="Normal 57 4" xfId="21104"/>
    <cellStyle name="Normal 57 4 2" xfId="21105"/>
    <cellStyle name="Normal 57 4 2 2" xfId="21106"/>
    <cellStyle name="Normal 57 4 2 3" xfId="21107"/>
    <cellStyle name="Normal 57 4 3" xfId="21108"/>
    <cellStyle name="Normal 57 4 3 2" xfId="21109"/>
    <cellStyle name="Normal 57 4 4" xfId="21110"/>
    <cellStyle name="Normal 57 5" xfId="21111"/>
    <cellStyle name="Normal 58" xfId="21112"/>
    <cellStyle name="Normal 58 2" xfId="21113"/>
    <cellStyle name="Normal 58 2 2" xfId="21114"/>
    <cellStyle name="Normal 58 2 2 10" xfId="21115"/>
    <cellStyle name="Normal 58 2 2 2" xfId="21116"/>
    <cellStyle name="Normal 58 2 2 2 2" xfId="21117"/>
    <cellStyle name="Normal 58 2 2 2 3" xfId="21118"/>
    <cellStyle name="Normal 58 2 2 2 4" xfId="21119"/>
    <cellStyle name="Normal 58 2 2 3" xfId="21120"/>
    <cellStyle name="Normal 58 2 2 3 2" xfId="21121"/>
    <cellStyle name="Normal 58 2 2 3 3" xfId="21122"/>
    <cellStyle name="Normal 58 2 2 4" xfId="21123"/>
    <cellStyle name="Normal 58 2 2 4 2" xfId="21124"/>
    <cellStyle name="Normal 58 2 2 5" xfId="21125"/>
    <cellStyle name="Normal 58 2 2 5 2" xfId="21126"/>
    <cellStyle name="Normal 58 2 2 6" xfId="21127"/>
    <cellStyle name="Normal 58 2 2 6 2" xfId="21128"/>
    <cellStyle name="Normal 58 2 2 7" xfId="21129"/>
    <cellStyle name="Normal 58 2 2 7 2" xfId="21130"/>
    <cellStyle name="Normal 58 2 2 8" xfId="21131"/>
    <cellStyle name="Normal 58 2 2 8 2" xfId="21132"/>
    <cellStyle name="Normal 58 2 2 9" xfId="21133"/>
    <cellStyle name="Normal 58 2 3" xfId="21134"/>
    <cellStyle name="Normal 58 2 3 2" xfId="21135"/>
    <cellStyle name="Normal 58 2 3 2 2" xfId="21136"/>
    <cellStyle name="Normal 58 2 3 2 3" xfId="21137"/>
    <cellStyle name="Normal 58 2 3 3" xfId="21138"/>
    <cellStyle name="Normal 58 2 3 3 2" xfId="21139"/>
    <cellStyle name="Normal 58 2 3 4" xfId="21140"/>
    <cellStyle name="Normal 58 2 4" xfId="21141"/>
    <cellStyle name="Normal 58 3" xfId="21142"/>
    <cellStyle name="Normal 58 4" xfId="21143"/>
    <cellStyle name="Normal 58 5" xfId="21144"/>
    <cellStyle name="Normal 58 5 10" xfId="21145"/>
    <cellStyle name="Normal 58 5 11" xfId="21146"/>
    <cellStyle name="Normal 58 5 2" xfId="21147"/>
    <cellStyle name="Normal 58 5 2 2" xfId="21148"/>
    <cellStyle name="Normal 58 5 2 3" xfId="21149"/>
    <cellStyle name="Normal 58 5 2 4" xfId="21150"/>
    <cellStyle name="Normal 58 5 3" xfId="21151"/>
    <cellStyle name="Normal 58 5 3 2" xfId="21152"/>
    <cellStyle name="Normal 58 5 3 3" xfId="21153"/>
    <cellStyle name="Normal 58 5 4" xfId="21154"/>
    <cellStyle name="Normal 58 5 4 2" xfId="21155"/>
    <cellStyle name="Normal 58 5 5" xfId="21156"/>
    <cellStyle name="Normal 58 5 5 2" xfId="21157"/>
    <cellStyle name="Normal 58 5 6" xfId="21158"/>
    <cellStyle name="Normal 58 5 6 2" xfId="21159"/>
    <cellStyle name="Normal 58 5 7" xfId="21160"/>
    <cellStyle name="Normal 58 5 7 2" xfId="21161"/>
    <cellStyle name="Normal 58 5 8" xfId="21162"/>
    <cellStyle name="Normal 58 5 8 2" xfId="21163"/>
    <cellStyle name="Normal 58 5 9" xfId="21164"/>
    <cellStyle name="Normal 58 6" xfId="21165"/>
    <cellStyle name="Normal 58 6 2" xfId="21166"/>
    <cellStyle name="Normal 58 6 2 2" xfId="21167"/>
    <cellStyle name="Normal 58 6 2 3" xfId="21168"/>
    <cellStyle name="Normal 58 6 3" xfId="21169"/>
    <cellStyle name="Normal 58 6 3 2" xfId="21170"/>
    <cellStyle name="Normal 58 6 4" xfId="21171"/>
    <cellStyle name="Normal 58 7" xfId="21172"/>
    <cellStyle name="Normal 59" xfId="21173"/>
    <cellStyle name="Normal 59 2" xfId="21174"/>
    <cellStyle name="Normal 59 2 2" xfId="21175"/>
    <cellStyle name="Normal 59 2 2 2" xfId="21176"/>
    <cellStyle name="Normal 59 2 2 2 2" xfId="21177"/>
    <cellStyle name="Normal 59 2 2 2 3" xfId="21178"/>
    <cellStyle name="Normal 59 2 2 2 4" xfId="21179"/>
    <cellStyle name="Normal 59 2 2 3" xfId="21180"/>
    <cellStyle name="Normal 59 2 2 3 2" xfId="21181"/>
    <cellStyle name="Normal 59 2 2 3 3" xfId="21182"/>
    <cellStyle name="Normal 59 2 2 4" xfId="21183"/>
    <cellStyle name="Normal 59 2 2 4 2" xfId="21184"/>
    <cellStyle name="Normal 59 2 2 5" xfId="21185"/>
    <cellStyle name="Normal 59 2 2 5 2" xfId="21186"/>
    <cellStyle name="Normal 59 2 2 6" xfId="21187"/>
    <cellStyle name="Normal 59 2 2 6 2" xfId="21188"/>
    <cellStyle name="Normal 59 2 2 7" xfId="21189"/>
    <cellStyle name="Normal 59 2 2 7 2" xfId="21190"/>
    <cellStyle name="Normal 59 2 2 8" xfId="21191"/>
    <cellStyle name="Normal 59 2 2 9" xfId="21192"/>
    <cellStyle name="Normal 59 2 3" xfId="21193"/>
    <cellStyle name="Normal 59 2 3 2" xfId="21194"/>
    <cellStyle name="Normal 59 2 3 2 2" xfId="21195"/>
    <cellStyle name="Normal 59 2 3 2 3" xfId="21196"/>
    <cellStyle name="Normal 59 2 3 3" xfId="21197"/>
    <cellStyle name="Normal 59 2 3 3 2" xfId="21198"/>
    <cellStyle name="Normal 59 2 3 4" xfId="21199"/>
    <cellStyle name="Normal 59 2 4" xfId="21200"/>
    <cellStyle name="Normal 59 3" xfId="21201"/>
    <cellStyle name="Normal 59 4" xfId="21202"/>
    <cellStyle name="Normal 59 4 10" xfId="21203"/>
    <cellStyle name="Normal 59 4 11" xfId="21204"/>
    <cellStyle name="Normal 59 4 2" xfId="21205"/>
    <cellStyle name="Normal 59 4 2 2" xfId="21206"/>
    <cellStyle name="Normal 59 4 2 3" xfId="21207"/>
    <cellStyle name="Normal 59 4 2 4" xfId="21208"/>
    <cellStyle name="Normal 59 4 3" xfId="21209"/>
    <cellStyle name="Normal 59 4 3 2" xfId="21210"/>
    <cellStyle name="Normal 59 4 3 3" xfId="21211"/>
    <cellStyle name="Normal 59 4 4" xfId="21212"/>
    <cellStyle name="Normal 59 4 4 2" xfId="21213"/>
    <cellStyle name="Normal 59 4 5" xfId="21214"/>
    <cellStyle name="Normal 59 4 5 2" xfId="21215"/>
    <cellStyle name="Normal 59 4 6" xfId="21216"/>
    <cellStyle name="Normal 59 4 6 2" xfId="21217"/>
    <cellStyle name="Normal 59 4 7" xfId="21218"/>
    <cellStyle name="Normal 59 4 7 2" xfId="21219"/>
    <cellStyle name="Normal 59 4 8" xfId="21220"/>
    <cellStyle name="Normal 59 4 8 2" xfId="21221"/>
    <cellStyle name="Normal 59 4 9" xfId="21222"/>
    <cellStyle name="Normal 59 5" xfId="21223"/>
    <cellStyle name="Normal 59 5 2" xfId="21224"/>
    <cellStyle name="Normal 59 5 2 2" xfId="21225"/>
    <cellStyle name="Normal 59 5 2 3" xfId="21226"/>
    <cellStyle name="Normal 59 5 3" xfId="21227"/>
    <cellStyle name="Normal 59 5 3 2" xfId="21228"/>
    <cellStyle name="Normal 59 5 4" xfId="21229"/>
    <cellStyle name="Normal 59 6" xfId="21230"/>
    <cellStyle name="Normal 6" xfId="129"/>
    <cellStyle name="Normal 6 10" xfId="21231"/>
    <cellStyle name="Normal 6 2" xfId="459"/>
    <cellStyle name="Normal 6 2 10" xfId="21232"/>
    <cellStyle name="Normal 6 2 2" xfId="21233"/>
    <cellStyle name="Normal 6 2 2 10" xfId="21234"/>
    <cellStyle name="Normal 6 2 2 2" xfId="21235"/>
    <cellStyle name="Normal 6 2 2 2 2" xfId="21236"/>
    <cellStyle name="Normal 6 2 2 2 2 2" xfId="21237"/>
    <cellStyle name="Normal 6 2 2 2 2 3" xfId="21238"/>
    <cellStyle name="Normal 6 2 2 2 2 4" xfId="21239"/>
    <cellStyle name="Normal 6 2 2 2 3" xfId="21240"/>
    <cellStyle name="Normal 6 2 2 2 3 2" xfId="21241"/>
    <cellStyle name="Normal 6 2 2 2 3 3" xfId="21242"/>
    <cellStyle name="Normal 6 2 2 2 4" xfId="21243"/>
    <cellStyle name="Normal 6 2 2 2 4 2" xfId="21244"/>
    <cellStyle name="Normal 6 2 2 2 5" xfId="21245"/>
    <cellStyle name="Normal 6 2 2 2 5 2" xfId="21246"/>
    <cellStyle name="Normal 6 2 2 2 6" xfId="21247"/>
    <cellStyle name="Normal 6 2 2 2 6 2" xfId="21248"/>
    <cellStyle name="Normal 6 2 2 2 7" xfId="21249"/>
    <cellStyle name="Normal 6 2 2 2 8" xfId="21250"/>
    <cellStyle name="Normal 6 2 2 3" xfId="21251"/>
    <cellStyle name="Normal 6 2 2 3 2" xfId="21252"/>
    <cellStyle name="Normal 6 2 2 3 2 2" xfId="21253"/>
    <cellStyle name="Normal 6 2 2 3 2 3" xfId="21254"/>
    <cellStyle name="Normal 6 2 2 3 2 4" xfId="21255"/>
    <cellStyle name="Normal 6 2 2 3 3" xfId="21256"/>
    <cellStyle name="Normal 6 2 2 3 3 2" xfId="21257"/>
    <cellStyle name="Normal 6 2 2 3 3 3" xfId="21258"/>
    <cellStyle name="Normal 6 2 2 3 4" xfId="21259"/>
    <cellStyle name="Normal 6 2 2 3 4 2" xfId="21260"/>
    <cellStyle name="Normal 6 2 2 3 5" xfId="21261"/>
    <cellStyle name="Normal 6 2 2 3 5 2" xfId="21262"/>
    <cellStyle name="Normal 6 2 2 3 6" xfId="21263"/>
    <cellStyle name="Normal 6 2 2 3 6 2" xfId="21264"/>
    <cellStyle name="Normal 6 2 2 3 7" xfId="21265"/>
    <cellStyle name="Normal 6 2 2 3 8" xfId="21266"/>
    <cellStyle name="Normal 6 2 2 4" xfId="21267"/>
    <cellStyle name="Normal 6 2 2 4 2" xfId="21268"/>
    <cellStyle name="Normal 6 2 2 4 2 2" xfId="21269"/>
    <cellStyle name="Normal 6 2 2 4 2 3" xfId="21270"/>
    <cellStyle name="Normal 6 2 2 4 2 4" xfId="21271"/>
    <cellStyle name="Normal 6 2 2 4 3" xfId="21272"/>
    <cellStyle name="Normal 6 2 2 4 3 2" xfId="21273"/>
    <cellStyle name="Normal 6 2 2 4 3 3" xfId="21274"/>
    <cellStyle name="Normal 6 2 2 4 4" xfId="21275"/>
    <cellStyle name="Normal 6 2 2 4 4 2" xfId="21276"/>
    <cellStyle name="Normal 6 2 2 4 5" xfId="21277"/>
    <cellStyle name="Normal 6 2 2 4 6" xfId="21278"/>
    <cellStyle name="Normal 6 2 2 5" xfId="21279"/>
    <cellStyle name="Normal 6 2 2 5 2" xfId="21280"/>
    <cellStyle name="Normal 6 2 2 5 2 2" xfId="21281"/>
    <cellStyle name="Normal 6 2 2 5 2 3" xfId="21282"/>
    <cellStyle name="Normal 6 2 2 5 2 4" xfId="21283"/>
    <cellStyle name="Normal 6 2 2 5 3" xfId="21284"/>
    <cellStyle name="Normal 6 2 2 5 3 2" xfId="21285"/>
    <cellStyle name="Normal 6 2 2 5 4" xfId="21286"/>
    <cellStyle name="Normal 6 2 2 6" xfId="21287"/>
    <cellStyle name="Normal 6 2 2 6 2" xfId="21288"/>
    <cellStyle name="Normal 6 2 2 6 2 2" xfId="21289"/>
    <cellStyle name="Normal 6 2 2 6 2 3" xfId="21290"/>
    <cellStyle name="Normal 6 2 2 6 3" xfId="21291"/>
    <cellStyle name="Normal 6 2 2 6 3 2" xfId="21292"/>
    <cellStyle name="Normal 6 2 2 6 4" xfId="21293"/>
    <cellStyle name="Normal 6 2 2 7" xfId="21294"/>
    <cellStyle name="Normal 6 2 2 7 2" xfId="21295"/>
    <cellStyle name="Normal 6 2 2 7 3" xfId="21296"/>
    <cellStyle name="Normal 6 2 2 7 4" xfId="21297"/>
    <cellStyle name="Normal 6 2 2 8" xfId="21298"/>
    <cellStyle name="Normal 6 2 2 8 2" xfId="21299"/>
    <cellStyle name="Normal 6 2 2 8 3" xfId="21300"/>
    <cellStyle name="Normal 6 2 2 9" xfId="21301"/>
    <cellStyle name="Normal 6 2 3" xfId="21302"/>
    <cellStyle name="Normal 6 2 3 2" xfId="21303"/>
    <cellStyle name="Normal 6 2 3 2 2" xfId="21304"/>
    <cellStyle name="Normal 6 2 3 2 3" xfId="21305"/>
    <cellStyle name="Normal 6 2 3 2 4" xfId="21306"/>
    <cellStyle name="Normal 6 2 3 3" xfId="21307"/>
    <cellStyle name="Normal 6 2 3 3 2" xfId="21308"/>
    <cellStyle name="Normal 6 2 3 3 3" xfId="21309"/>
    <cellStyle name="Normal 6 2 3 4" xfId="21310"/>
    <cellStyle name="Normal 6 2 3 4 2" xfId="21311"/>
    <cellStyle name="Normal 6 2 3 5" xfId="21312"/>
    <cellStyle name="Normal 6 2 3 5 2" xfId="21313"/>
    <cellStyle name="Normal 6 2 3 6" xfId="21314"/>
    <cellStyle name="Normal 6 2 3 6 2" xfId="21315"/>
    <cellStyle name="Normal 6 2 3 7" xfId="21316"/>
    <cellStyle name="Normal 6 2 3 8" xfId="21317"/>
    <cellStyle name="Normal 6 2 4" xfId="21318"/>
    <cellStyle name="Normal 6 2 4 2" xfId="21319"/>
    <cellStyle name="Normal 6 2 4 2 2" xfId="21320"/>
    <cellStyle name="Normal 6 2 4 2 3" xfId="21321"/>
    <cellStyle name="Normal 6 2 4 2 4" xfId="21322"/>
    <cellStyle name="Normal 6 2 4 3" xfId="21323"/>
    <cellStyle name="Normal 6 2 4 3 2" xfId="21324"/>
    <cellStyle name="Normal 6 2 4 3 3" xfId="21325"/>
    <cellStyle name="Normal 6 2 4 4" xfId="21326"/>
    <cellStyle name="Normal 6 2 4 4 2" xfId="21327"/>
    <cellStyle name="Normal 6 2 4 5" xfId="21328"/>
    <cellStyle name="Normal 6 2 4 5 2" xfId="21329"/>
    <cellStyle name="Normal 6 2 4 6" xfId="21330"/>
    <cellStyle name="Normal 6 2 4 7" xfId="21331"/>
    <cellStyle name="Normal 6 2 5" xfId="21332"/>
    <cellStyle name="Normal 6 2 5 2" xfId="21333"/>
    <cellStyle name="Normal 6 2 5 2 2" xfId="21334"/>
    <cellStyle name="Normal 6 2 5 2 3" xfId="21335"/>
    <cellStyle name="Normal 6 2 5 2 4" xfId="21336"/>
    <cellStyle name="Normal 6 2 5 3" xfId="21337"/>
    <cellStyle name="Normal 6 2 5 3 2" xfId="21338"/>
    <cellStyle name="Normal 6 2 5 3 3" xfId="21339"/>
    <cellStyle name="Normal 6 2 5 4" xfId="21340"/>
    <cellStyle name="Normal 6 2 5 5" xfId="21341"/>
    <cellStyle name="Normal 6 2 6" xfId="21342"/>
    <cellStyle name="Normal 6 2 7" xfId="21343"/>
    <cellStyle name="Normal 6 2 7 2" xfId="21344"/>
    <cellStyle name="Normal 6 2 7 2 2" xfId="21345"/>
    <cellStyle name="Normal 6 2 7 2 3" xfId="21346"/>
    <cellStyle name="Normal 6 2 7 3" xfId="21347"/>
    <cellStyle name="Normal 6 2 7 3 2" xfId="21348"/>
    <cellStyle name="Normal 6 2 7 4" xfId="21349"/>
    <cellStyle name="Normal 6 2 8" xfId="21350"/>
    <cellStyle name="Normal 6 2 8 2" xfId="21351"/>
    <cellStyle name="Normal 6 2 8 2 2" xfId="21352"/>
    <cellStyle name="Normal 6 2 8 2 3" xfId="21353"/>
    <cellStyle name="Normal 6 2 8 3" xfId="21354"/>
    <cellStyle name="Normal 6 2 8 3 2" xfId="21355"/>
    <cellStyle name="Normal 6 2 8 4" xfId="21356"/>
    <cellStyle name="Normal 6 2 8 5" xfId="21357"/>
    <cellStyle name="Normal 6 2 9" xfId="21358"/>
    <cellStyle name="Normal 6 3" xfId="21359"/>
    <cellStyle name="Normal 6 3 2" xfId="21360"/>
    <cellStyle name="Normal 6 3 2 2" xfId="21361"/>
    <cellStyle name="Normal 6 3 2 2 2" xfId="21362"/>
    <cellStyle name="Normal 6 3 2 2 3" xfId="21363"/>
    <cellStyle name="Normal 6 3 2 2 4" xfId="21364"/>
    <cellStyle name="Normal 6 3 2 3" xfId="21365"/>
    <cellStyle name="Normal 6 3 2 3 2" xfId="21366"/>
    <cellStyle name="Normal 6 3 2 4" xfId="21367"/>
    <cellStyle name="Normal 6 3 3" xfId="21368"/>
    <cellStyle name="Normal 6 3 3 2" xfId="21369"/>
    <cellStyle name="Normal 6 3 3 3" xfId="21370"/>
    <cellStyle name="Normal 6 3 3 4" xfId="21371"/>
    <cellStyle name="Normal 6 3 4" xfId="21372"/>
    <cellStyle name="Normal 6 3 4 2" xfId="21373"/>
    <cellStyle name="Normal 6 3 4 3" xfId="21374"/>
    <cellStyle name="Normal 6 3 5" xfId="21375"/>
    <cellStyle name="Normal 6 3 5 2" xfId="21376"/>
    <cellStyle name="Normal 6 3 6" xfId="21377"/>
    <cellStyle name="Normal 6 3 6 2" xfId="21378"/>
    <cellStyle name="Normal 6 3 7" xfId="21379"/>
    <cellStyle name="Normal 6 3 7 2" xfId="21380"/>
    <cellStyle name="Normal 6 3 8" xfId="21381"/>
    <cellStyle name="Normal 6 3 9" xfId="21382"/>
    <cellStyle name="Normal 6 4" xfId="21383"/>
    <cellStyle name="Normal 6 4 2" xfId="21384"/>
    <cellStyle name="Normal 6 4 2 2" xfId="21385"/>
    <cellStyle name="Normal 6 4 2 3" xfId="21386"/>
    <cellStyle name="Normal 6 4 2 4" xfId="21387"/>
    <cellStyle name="Normal 6 4 3" xfId="21388"/>
    <cellStyle name="Normal 6 4 3 2" xfId="21389"/>
    <cellStyle name="Normal 6 4 3 3" xfId="21390"/>
    <cellStyle name="Normal 6 4 4" xfId="21391"/>
    <cellStyle name="Normal 6 4 4 2" xfId="21392"/>
    <cellStyle name="Normal 6 4 5" xfId="21393"/>
    <cellStyle name="Normal 6 4 5 2" xfId="21394"/>
    <cellStyle name="Normal 6 4 6" xfId="21395"/>
    <cellStyle name="Normal 6 4 6 2" xfId="21396"/>
    <cellStyle name="Normal 6 4 7" xfId="21397"/>
    <cellStyle name="Normal 6 4 7 2" xfId="21398"/>
    <cellStyle name="Normal 6 4 8" xfId="21399"/>
    <cellStyle name="Normal 6 4 9" xfId="21400"/>
    <cellStyle name="Normal 6 5" xfId="21401"/>
    <cellStyle name="Normal 6 6" xfId="21402"/>
    <cellStyle name="Normal 6 7" xfId="21403"/>
    <cellStyle name="Normal 6 7 2" xfId="21404"/>
    <cellStyle name="Normal 6 7 2 2" xfId="21405"/>
    <cellStyle name="Normal 6 7 2 3" xfId="21406"/>
    <cellStyle name="Normal 6 7 3" xfId="21407"/>
    <cellStyle name="Normal 6 7 3 2" xfId="21408"/>
    <cellStyle name="Normal 6 7 4" xfId="21409"/>
    <cellStyle name="Normal 6 8" xfId="21410"/>
    <cellStyle name="Normal 6 8 2" xfId="21411"/>
    <cellStyle name="Normal 6 9" xfId="21412"/>
    <cellStyle name="Normal 60" xfId="21413"/>
    <cellStyle name="Normal 60 2" xfId="21414"/>
    <cellStyle name="Normal 60 2 2" xfId="21415"/>
    <cellStyle name="Normal 60 2 2 2" xfId="21416"/>
    <cellStyle name="Normal 60 2 2 2 2" xfId="21417"/>
    <cellStyle name="Normal 60 2 2 2 3" xfId="21418"/>
    <cellStyle name="Normal 60 2 2 2 4" xfId="21419"/>
    <cellStyle name="Normal 60 2 2 3" xfId="21420"/>
    <cellStyle name="Normal 60 2 2 3 2" xfId="21421"/>
    <cellStyle name="Normal 60 2 2 3 3" xfId="21422"/>
    <cellStyle name="Normal 60 2 2 4" xfId="21423"/>
    <cellStyle name="Normal 60 2 2 4 2" xfId="21424"/>
    <cellStyle name="Normal 60 2 2 5" xfId="21425"/>
    <cellStyle name="Normal 60 2 2 5 2" xfId="21426"/>
    <cellStyle name="Normal 60 2 2 6" xfId="21427"/>
    <cellStyle name="Normal 60 2 2 6 2" xfId="21428"/>
    <cellStyle name="Normal 60 2 2 7" xfId="21429"/>
    <cellStyle name="Normal 60 2 2 7 2" xfId="21430"/>
    <cellStyle name="Normal 60 2 2 8" xfId="21431"/>
    <cellStyle name="Normal 60 2 2 9" xfId="21432"/>
    <cellStyle name="Normal 60 2 3" xfId="21433"/>
    <cellStyle name="Normal 60 2 3 2" xfId="21434"/>
    <cellStyle name="Normal 60 2 3 2 2" xfId="21435"/>
    <cellStyle name="Normal 60 2 3 2 3" xfId="21436"/>
    <cellStyle name="Normal 60 2 3 3" xfId="21437"/>
    <cellStyle name="Normal 60 2 3 3 2" xfId="21438"/>
    <cellStyle name="Normal 60 2 3 4" xfId="21439"/>
    <cellStyle name="Normal 60 2 4" xfId="21440"/>
    <cellStyle name="Normal 60 3" xfId="21441"/>
    <cellStyle name="Normal 60 4" xfId="21442"/>
    <cellStyle name="Normal 60 4 10" xfId="21443"/>
    <cellStyle name="Normal 60 4 11" xfId="21444"/>
    <cellStyle name="Normal 60 4 2" xfId="21445"/>
    <cellStyle name="Normal 60 4 2 2" xfId="21446"/>
    <cellStyle name="Normal 60 4 2 3" xfId="21447"/>
    <cellStyle name="Normal 60 4 2 4" xfId="21448"/>
    <cellStyle name="Normal 60 4 3" xfId="21449"/>
    <cellStyle name="Normal 60 4 3 2" xfId="21450"/>
    <cellStyle name="Normal 60 4 3 3" xfId="21451"/>
    <cellStyle name="Normal 60 4 4" xfId="21452"/>
    <cellStyle name="Normal 60 4 4 2" xfId="21453"/>
    <cellStyle name="Normal 60 4 5" xfId="21454"/>
    <cellStyle name="Normal 60 4 5 2" xfId="21455"/>
    <cellStyle name="Normal 60 4 6" xfId="21456"/>
    <cellStyle name="Normal 60 4 6 2" xfId="21457"/>
    <cellStyle name="Normal 60 4 7" xfId="21458"/>
    <cellStyle name="Normal 60 4 7 2" xfId="21459"/>
    <cellStyle name="Normal 60 4 8" xfId="21460"/>
    <cellStyle name="Normal 60 4 8 2" xfId="21461"/>
    <cellStyle name="Normal 60 4 9" xfId="21462"/>
    <cellStyle name="Normal 60 5" xfId="21463"/>
    <cellStyle name="Normal 60 5 2" xfId="21464"/>
    <cellStyle name="Normal 60 5 2 2" xfId="21465"/>
    <cellStyle name="Normal 60 5 2 3" xfId="21466"/>
    <cellStyle name="Normal 60 5 3" xfId="21467"/>
    <cellStyle name="Normal 60 5 3 2" xfId="21468"/>
    <cellStyle name="Normal 60 5 4" xfId="21469"/>
    <cellStyle name="Normal 60 6" xfId="21470"/>
    <cellStyle name="Normal 61" xfId="21471"/>
    <cellStyle name="Normal 61 2" xfId="21472"/>
    <cellStyle name="Normal 61 2 2" xfId="21473"/>
    <cellStyle name="Normal 61 2 2 2" xfId="21474"/>
    <cellStyle name="Normal 61 2 2 2 2" xfId="21475"/>
    <cellStyle name="Normal 61 2 2 2 3" xfId="21476"/>
    <cellStyle name="Normal 61 2 2 2 4" xfId="21477"/>
    <cellStyle name="Normal 61 2 2 3" xfId="21478"/>
    <cellStyle name="Normal 61 2 2 3 2" xfId="21479"/>
    <cellStyle name="Normal 61 2 2 3 3" xfId="21480"/>
    <cellStyle name="Normal 61 2 2 4" xfId="21481"/>
    <cellStyle name="Normal 61 2 2 4 2" xfId="21482"/>
    <cellStyle name="Normal 61 2 2 5" xfId="21483"/>
    <cellStyle name="Normal 61 2 2 5 2" xfId="21484"/>
    <cellStyle name="Normal 61 2 2 6" xfId="21485"/>
    <cellStyle name="Normal 61 2 2 6 2" xfId="21486"/>
    <cellStyle name="Normal 61 2 2 7" xfId="21487"/>
    <cellStyle name="Normal 61 2 2 7 2" xfId="21488"/>
    <cellStyle name="Normal 61 2 2 8" xfId="21489"/>
    <cellStyle name="Normal 61 2 2 9" xfId="21490"/>
    <cellStyle name="Normal 61 2 3" xfId="21491"/>
    <cellStyle name="Normal 61 2 3 2" xfId="21492"/>
    <cellStyle name="Normal 61 2 3 2 2" xfId="21493"/>
    <cellStyle name="Normal 61 2 3 2 3" xfId="21494"/>
    <cellStyle name="Normal 61 2 3 3" xfId="21495"/>
    <cellStyle name="Normal 61 2 3 3 2" xfId="21496"/>
    <cellStyle name="Normal 61 2 3 4" xfId="21497"/>
    <cellStyle name="Normal 61 2 4" xfId="21498"/>
    <cellStyle name="Normal 61 3" xfId="21499"/>
    <cellStyle name="Normal 61 4" xfId="21500"/>
    <cellStyle name="Normal 61 4 10" xfId="21501"/>
    <cellStyle name="Normal 61 4 11" xfId="21502"/>
    <cellStyle name="Normal 61 4 2" xfId="21503"/>
    <cellStyle name="Normal 61 4 2 2" xfId="21504"/>
    <cellStyle name="Normal 61 4 2 3" xfId="21505"/>
    <cellStyle name="Normal 61 4 2 4" xfId="21506"/>
    <cellStyle name="Normal 61 4 3" xfId="21507"/>
    <cellStyle name="Normal 61 4 3 2" xfId="21508"/>
    <cellStyle name="Normal 61 4 3 3" xfId="21509"/>
    <cellStyle name="Normal 61 4 4" xfId="21510"/>
    <cellStyle name="Normal 61 4 4 2" xfId="21511"/>
    <cellStyle name="Normal 61 4 5" xfId="21512"/>
    <cellStyle name="Normal 61 4 5 2" xfId="21513"/>
    <cellStyle name="Normal 61 4 6" xfId="21514"/>
    <cellStyle name="Normal 61 4 6 2" xfId="21515"/>
    <cellStyle name="Normal 61 4 7" xfId="21516"/>
    <cellStyle name="Normal 61 4 7 2" xfId="21517"/>
    <cellStyle name="Normal 61 4 8" xfId="21518"/>
    <cellStyle name="Normal 61 4 8 2" xfId="21519"/>
    <cellStyle name="Normal 61 4 9" xfId="21520"/>
    <cellStyle name="Normal 61 5" xfId="21521"/>
    <cellStyle name="Normal 61 5 2" xfId="21522"/>
    <cellStyle name="Normal 61 5 2 2" xfId="21523"/>
    <cellStyle name="Normal 61 5 2 3" xfId="21524"/>
    <cellStyle name="Normal 61 5 3" xfId="21525"/>
    <cellStyle name="Normal 61 5 3 2" xfId="21526"/>
    <cellStyle name="Normal 61 5 4" xfId="21527"/>
    <cellStyle name="Normal 61 6" xfId="21528"/>
    <cellStyle name="Normal 62" xfId="21529"/>
    <cellStyle name="Normal 62 2" xfId="21530"/>
    <cellStyle name="Normal 62 2 2" xfId="21531"/>
    <cellStyle name="Normal 62 2 2 2" xfId="21532"/>
    <cellStyle name="Normal 62 2 2 2 2" xfId="21533"/>
    <cellStyle name="Normal 62 2 2 2 3" xfId="21534"/>
    <cellStyle name="Normal 62 2 2 2 4" xfId="21535"/>
    <cellStyle name="Normal 62 2 2 3" xfId="21536"/>
    <cellStyle name="Normal 62 2 2 3 2" xfId="21537"/>
    <cellStyle name="Normal 62 2 2 3 3" xfId="21538"/>
    <cellStyle name="Normal 62 2 2 4" xfId="21539"/>
    <cellStyle name="Normal 62 2 2 4 2" xfId="21540"/>
    <cellStyle name="Normal 62 2 2 5" xfId="21541"/>
    <cellStyle name="Normal 62 2 2 5 2" xfId="21542"/>
    <cellStyle name="Normal 62 2 2 6" xfId="21543"/>
    <cellStyle name="Normal 62 2 2 6 2" xfId="21544"/>
    <cellStyle name="Normal 62 2 2 7" xfId="21545"/>
    <cellStyle name="Normal 62 2 2 7 2" xfId="21546"/>
    <cellStyle name="Normal 62 2 2 8" xfId="21547"/>
    <cellStyle name="Normal 62 2 2 9" xfId="21548"/>
    <cellStyle name="Normal 62 2 3" xfId="21549"/>
    <cellStyle name="Normal 62 2 3 2" xfId="21550"/>
    <cellStyle name="Normal 62 2 3 2 2" xfId="21551"/>
    <cellStyle name="Normal 62 2 3 2 3" xfId="21552"/>
    <cellStyle name="Normal 62 2 3 3" xfId="21553"/>
    <cellStyle name="Normal 62 2 3 3 2" xfId="21554"/>
    <cellStyle name="Normal 62 2 3 4" xfId="21555"/>
    <cellStyle name="Normal 62 2 4" xfId="21556"/>
    <cellStyle name="Normal 62 3" xfId="21557"/>
    <cellStyle name="Normal 62 4" xfId="21558"/>
    <cellStyle name="Normal 62 4 10" xfId="21559"/>
    <cellStyle name="Normal 62 4 11" xfId="21560"/>
    <cellStyle name="Normal 62 4 2" xfId="21561"/>
    <cellStyle name="Normal 62 4 2 2" xfId="21562"/>
    <cellStyle name="Normal 62 4 2 3" xfId="21563"/>
    <cellStyle name="Normal 62 4 2 4" xfId="21564"/>
    <cellStyle name="Normal 62 4 3" xfId="21565"/>
    <cellStyle name="Normal 62 4 3 2" xfId="21566"/>
    <cellStyle name="Normal 62 4 3 3" xfId="21567"/>
    <cellStyle name="Normal 62 4 4" xfId="21568"/>
    <cellStyle name="Normal 62 4 4 2" xfId="21569"/>
    <cellStyle name="Normal 62 4 5" xfId="21570"/>
    <cellStyle name="Normal 62 4 5 2" xfId="21571"/>
    <cellStyle name="Normal 62 4 6" xfId="21572"/>
    <cellStyle name="Normal 62 4 6 2" xfId="21573"/>
    <cellStyle name="Normal 62 4 7" xfId="21574"/>
    <cellStyle name="Normal 62 4 7 2" xfId="21575"/>
    <cellStyle name="Normal 62 4 8" xfId="21576"/>
    <cellStyle name="Normal 62 4 8 2" xfId="21577"/>
    <cellStyle name="Normal 62 4 9" xfId="21578"/>
    <cellStyle name="Normal 62 5" xfId="21579"/>
    <cellStyle name="Normal 62 5 2" xfId="21580"/>
    <cellStyle name="Normal 62 5 2 2" xfId="21581"/>
    <cellStyle name="Normal 62 5 2 3" xfId="21582"/>
    <cellStyle name="Normal 62 5 3" xfId="21583"/>
    <cellStyle name="Normal 62 5 3 2" xfId="21584"/>
    <cellStyle name="Normal 62 5 4" xfId="21585"/>
    <cellStyle name="Normal 62 6" xfId="21586"/>
    <cellStyle name="Normal 63" xfId="21587"/>
    <cellStyle name="Normal 63 2" xfId="21588"/>
    <cellStyle name="Normal 63 2 2" xfId="21589"/>
    <cellStyle name="Normal 63 2 2 2" xfId="21590"/>
    <cellStyle name="Normal 63 2 2 2 2" xfId="21591"/>
    <cellStyle name="Normal 63 2 2 2 3" xfId="21592"/>
    <cellStyle name="Normal 63 2 2 2 4" xfId="21593"/>
    <cellStyle name="Normal 63 2 2 3" xfId="21594"/>
    <cellStyle name="Normal 63 2 2 3 2" xfId="21595"/>
    <cellStyle name="Normal 63 2 2 3 3" xfId="21596"/>
    <cellStyle name="Normal 63 2 2 4" xfId="21597"/>
    <cellStyle name="Normal 63 2 2 4 2" xfId="21598"/>
    <cellStyle name="Normal 63 2 2 5" xfId="21599"/>
    <cellStyle name="Normal 63 2 2 5 2" xfId="21600"/>
    <cellStyle name="Normal 63 2 2 6" xfId="21601"/>
    <cellStyle name="Normal 63 2 2 6 2" xfId="21602"/>
    <cellStyle name="Normal 63 2 2 7" xfId="21603"/>
    <cellStyle name="Normal 63 2 2 7 2" xfId="21604"/>
    <cellStyle name="Normal 63 2 2 8" xfId="21605"/>
    <cellStyle name="Normal 63 2 2 9" xfId="21606"/>
    <cellStyle name="Normal 63 2 3" xfId="21607"/>
    <cellStyle name="Normal 63 2 3 2" xfId="21608"/>
    <cellStyle name="Normal 63 2 3 2 2" xfId="21609"/>
    <cellStyle name="Normal 63 2 3 2 3" xfId="21610"/>
    <cellStyle name="Normal 63 2 3 3" xfId="21611"/>
    <cellStyle name="Normal 63 2 3 3 2" xfId="21612"/>
    <cellStyle name="Normal 63 2 3 4" xfId="21613"/>
    <cellStyle name="Normal 63 2 4" xfId="21614"/>
    <cellStyle name="Normal 63 3" xfId="21615"/>
    <cellStyle name="Normal 63 4" xfId="21616"/>
    <cellStyle name="Normal 63 4 10" xfId="21617"/>
    <cellStyle name="Normal 63 4 11" xfId="21618"/>
    <cellStyle name="Normal 63 4 2" xfId="21619"/>
    <cellStyle name="Normal 63 4 2 2" xfId="21620"/>
    <cellStyle name="Normal 63 4 2 3" xfId="21621"/>
    <cellStyle name="Normal 63 4 2 4" xfId="21622"/>
    <cellStyle name="Normal 63 4 3" xfId="21623"/>
    <cellStyle name="Normal 63 4 3 2" xfId="21624"/>
    <cellStyle name="Normal 63 4 3 3" xfId="21625"/>
    <cellStyle name="Normal 63 4 4" xfId="21626"/>
    <cellStyle name="Normal 63 4 4 2" xfId="21627"/>
    <cellStyle name="Normal 63 4 5" xfId="21628"/>
    <cellStyle name="Normal 63 4 5 2" xfId="21629"/>
    <cellStyle name="Normal 63 4 6" xfId="21630"/>
    <cellStyle name="Normal 63 4 6 2" xfId="21631"/>
    <cellStyle name="Normal 63 4 7" xfId="21632"/>
    <cellStyle name="Normal 63 4 7 2" xfId="21633"/>
    <cellStyle name="Normal 63 4 8" xfId="21634"/>
    <cellStyle name="Normal 63 4 8 2" xfId="21635"/>
    <cellStyle name="Normal 63 4 9" xfId="21636"/>
    <cellStyle name="Normal 63 5" xfId="21637"/>
    <cellStyle name="Normal 63 5 2" xfId="21638"/>
    <cellStyle name="Normal 63 5 2 2" xfId="21639"/>
    <cellStyle name="Normal 63 5 2 3" xfId="21640"/>
    <cellStyle name="Normal 63 5 3" xfId="21641"/>
    <cellStyle name="Normal 63 5 3 2" xfId="21642"/>
    <cellStyle name="Normal 63 5 4" xfId="21643"/>
    <cellStyle name="Normal 63 6" xfId="21644"/>
    <cellStyle name="Normal 64" xfId="21645"/>
    <cellStyle name="Normal 64 2" xfId="21646"/>
    <cellStyle name="Normal 64 2 2" xfId="21647"/>
    <cellStyle name="Normal 64 2 2 2" xfId="21648"/>
    <cellStyle name="Normal 64 2 2 2 2" xfId="21649"/>
    <cellStyle name="Normal 64 2 2 2 3" xfId="21650"/>
    <cellStyle name="Normal 64 2 2 2 4" xfId="21651"/>
    <cellStyle name="Normal 64 2 2 3" xfId="21652"/>
    <cellStyle name="Normal 64 2 2 3 2" xfId="21653"/>
    <cellStyle name="Normal 64 2 2 3 3" xfId="21654"/>
    <cellStyle name="Normal 64 2 2 4" xfId="21655"/>
    <cellStyle name="Normal 64 2 2 4 2" xfId="21656"/>
    <cellStyle name="Normal 64 2 2 5" xfId="21657"/>
    <cellStyle name="Normal 64 2 2 5 2" xfId="21658"/>
    <cellStyle name="Normal 64 2 2 6" xfId="21659"/>
    <cellStyle name="Normal 64 2 2 6 2" xfId="21660"/>
    <cellStyle name="Normal 64 2 2 7" xfId="21661"/>
    <cellStyle name="Normal 64 2 2 7 2" xfId="21662"/>
    <cellStyle name="Normal 64 2 2 8" xfId="21663"/>
    <cellStyle name="Normal 64 2 2 9" xfId="21664"/>
    <cellStyle name="Normal 64 2 3" xfId="21665"/>
    <cellStyle name="Normal 64 2 3 2" xfId="21666"/>
    <cellStyle name="Normal 64 2 3 2 2" xfId="21667"/>
    <cellStyle name="Normal 64 2 3 2 3" xfId="21668"/>
    <cellStyle name="Normal 64 2 3 3" xfId="21669"/>
    <cellStyle name="Normal 64 2 3 3 2" xfId="21670"/>
    <cellStyle name="Normal 64 2 3 4" xfId="21671"/>
    <cellStyle name="Normal 64 2 4" xfId="21672"/>
    <cellStyle name="Normal 64 3" xfId="21673"/>
    <cellStyle name="Normal 64 4" xfId="21674"/>
    <cellStyle name="Normal 64 4 10" xfId="21675"/>
    <cellStyle name="Normal 64 4 11" xfId="21676"/>
    <cellStyle name="Normal 64 4 2" xfId="21677"/>
    <cellStyle name="Normal 64 4 2 2" xfId="21678"/>
    <cellStyle name="Normal 64 4 2 3" xfId="21679"/>
    <cellStyle name="Normal 64 4 2 4" xfId="21680"/>
    <cellStyle name="Normal 64 4 3" xfId="21681"/>
    <cellStyle name="Normal 64 4 3 2" xfId="21682"/>
    <cellStyle name="Normal 64 4 3 3" xfId="21683"/>
    <cellStyle name="Normal 64 4 4" xfId="21684"/>
    <cellStyle name="Normal 64 4 4 2" xfId="21685"/>
    <cellStyle name="Normal 64 4 5" xfId="21686"/>
    <cellStyle name="Normal 64 4 5 2" xfId="21687"/>
    <cellStyle name="Normal 64 4 6" xfId="21688"/>
    <cellStyle name="Normal 64 4 6 2" xfId="21689"/>
    <cellStyle name="Normal 64 4 7" xfId="21690"/>
    <cellStyle name="Normal 64 4 7 2" xfId="21691"/>
    <cellStyle name="Normal 64 4 8" xfId="21692"/>
    <cellStyle name="Normal 64 4 8 2" xfId="21693"/>
    <cellStyle name="Normal 64 4 9" xfId="21694"/>
    <cellStyle name="Normal 64 5" xfId="21695"/>
    <cellStyle name="Normal 64 5 2" xfId="21696"/>
    <cellStyle name="Normal 64 5 2 2" xfId="21697"/>
    <cellStyle name="Normal 64 5 2 3" xfId="21698"/>
    <cellStyle name="Normal 64 5 3" xfId="21699"/>
    <cellStyle name="Normal 64 5 3 2" xfId="21700"/>
    <cellStyle name="Normal 64 5 4" xfId="21701"/>
    <cellStyle name="Normal 64 6" xfId="21702"/>
    <cellStyle name="Normal 65" xfId="21703"/>
    <cellStyle name="Normal 65 2" xfId="21704"/>
    <cellStyle name="Normal 65 2 2" xfId="21705"/>
    <cellStyle name="Normal 65 2 2 2" xfId="21706"/>
    <cellStyle name="Normal 65 2 2 2 2" xfId="21707"/>
    <cellStyle name="Normal 65 2 2 2 3" xfId="21708"/>
    <cellStyle name="Normal 65 2 2 2 4" xfId="21709"/>
    <cellStyle name="Normal 65 2 2 3" xfId="21710"/>
    <cellStyle name="Normal 65 2 2 3 2" xfId="21711"/>
    <cellStyle name="Normal 65 2 2 3 3" xfId="21712"/>
    <cellStyle name="Normal 65 2 2 4" xfId="21713"/>
    <cellStyle name="Normal 65 2 2 4 2" xfId="21714"/>
    <cellStyle name="Normal 65 2 2 5" xfId="21715"/>
    <cellStyle name="Normal 65 2 2 5 2" xfId="21716"/>
    <cellStyle name="Normal 65 2 2 6" xfId="21717"/>
    <cellStyle name="Normal 65 2 2 6 2" xfId="21718"/>
    <cellStyle name="Normal 65 2 2 7" xfId="21719"/>
    <cellStyle name="Normal 65 2 2 7 2" xfId="21720"/>
    <cellStyle name="Normal 65 2 2 8" xfId="21721"/>
    <cellStyle name="Normal 65 2 2 9" xfId="21722"/>
    <cellStyle name="Normal 65 2 3" xfId="21723"/>
    <cellStyle name="Normal 65 2 3 2" xfId="21724"/>
    <cellStyle name="Normal 65 2 3 2 2" xfId="21725"/>
    <cellStyle name="Normal 65 2 3 2 3" xfId="21726"/>
    <cellStyle name="Normal 65 2 3 3" xfId="21727"/>
    <cellStyle name="Normal 65 2 3 3 2" xfId="21728"/>
    <cellStyle name="Normal 65 2 3 4" xfId="21729"/>
    <cellStyle name="Normal 65 2 4" xfId="21730"/>
    <cellStyle name="Normal 65 3" xfId="21731"/>
    <cellStyle name="Normal 65 4" xfId="21732"/>
    <cellStyle name="Normal 65 4 10" xfId="21733"/>
    <cellStyle name="Normal 65 4 11" xfId="21734"/>
    <cellStyle name="Normal 65 4 2" xfId="21735"/>
    <cellStyle name="Normal 65 4 2 2" xfId="21736"/>
    <cellStyle name="Normal 65 4 2 3" xfId="21737"/>
    <cellStyle name="Normal 65 4 2 4" xfId="21738"/>
    <cellStyle name="Normal 65 4 3" xfId="21739"/>
    <cellStyle name="Normal 65 4 3 2" xfId="21740"/>
    <cellStyle name="Normal 65 4 3 3" xfId="21741"/>
    <cellStyle name="Normal 65 4 4" xfId="21742"/>
    <cellStyle name="Normal 65 4 4 2" xfId="21743"/>
    <cellStyle name="Normal 65 4 5" xfId="21744"/>
    <cellStyle name="Normal 65 4 5 2" xfId="21745"/>
    <cellStyle name="Normal 65 4 6" xfId="21746"/>
    <cellStyle name="Normal 65 4 6 2" xfId="21747"/>
    <cellStyle name="Normal 65 4 7" xfId="21748"/>
    <cellStyle name="Normal 65 4 7 2" xfId="21749"/>
    <cellStyle name="Normal 65 4 8" xfId="21750"/>
    <cellStyle name="Normal 65 4 8 2" xfId="21751"/>
    <cellStyle name="Normal 65 4 9" xfId="21752"/>
    <cellStyle name="Normal 65 5" xfId="21753"/>
    <cellStyle name="Normal 65 5 2" xfId="21754"/>
    <cellStyle name="Normal 65 5 2 2" xfId="21755"/>
    <cellStyle name="Normal 65 5 2 3" xfId="21756"/>
    <cellStyle name="Normal 65 5 3" xfId="21757"/>
    <cellStyle name="Normal 65 5 3 2" xfId="21758"/>
    <cellStyle name="Normal 65 5 4" xfId="21759"/>
    <cellStyle name="Normal 65 6" xfId="21760"/>
    <cellStyle name="Normal 66" xfId="21761"/>
    <cellStyle name="Normal 66 2" xfId="21762"/>
    <cellStyle name="Normal 66 2 2" xfId="21763"/>
    <cellStyle name="Normal 66 2 2 2" xfId="21764"/>
    <cellStyle name="Normal 66 2 2 2 2" xfId="21765"/>
    <cellStyle name="Normal 66 2 2 2 3" xfId="21766"/>
    <cellStyle name="Normal 66 2 2 2 4" xfId="21767"/>
    <cellStyle name="Normal 66 2 2 3" xfId="21768"/>
    <cellStyle name="Normal 66 2 2 3 2" xfId="21769"/>
    <cellStyle name="Normal 66 2 2 3 3" xfId="21770"/>
    <cellStyle name="Normal 66 2 2 4" xfId="21771"/>
    <cellStyle name="Normal 66 2 2 4 2" xfId="21772"/>
    <cellStyle name="Normal 66 2 2 5" xfId="21773"/>
    <cellStyle name="Normal 66 2 2 5 2" xfId="21774"/>
    <cellStyle name="Normal 66 2 2 6" xfId="21775"/>
    <cellStyle name="Normal 66 2 2 6 2" xfId="21776"/>
    <cellStyle name="Normal 66 2 2 7" xfId="21777"/>
    <cellStyle name="Normal 66 2 2 7 2" xfId="21778"/>
    <cellStyle name="Normal 66 2 2 8" xfId="21779"/>
    <cellStyle name="Normal 66 2 2 9" xfId="21780"/>
    <cellStyle name="Normal 66 2 3" xfId="21781"/>
    <cellStyle name="Normal 66 2 3 2" xfId="21782"/>
    <cellStyle name="Normal 66 2 3 2 2" xfId="21783"/>
    <cellStyle name="Normal 66 2 3 2 3" xfId="21784"/>
    <cellStyle name="Normal 66 2 3 3" xfId="21785"/>
    <cellStyle name="Normal 66 2 3 3 2" xfId="21786"/>
    <cellStyle name="Normal 66 2 3 4" xfId="21787"/>
    <cellStyle name="Normal 66 2 4" xfId="21788"/>
    <cellStyle name="Normal 66 3" xfId="21789"/>
    <cellStyle name="Normal 66 3 10" xfId="21790"/>
    <cellStyle name="Normal 66 3 11" xfId="21791"/>
    <cellStyle name="Normal 66 3 2" xfId="21792"/>
    <cellStyle name="Normal 66 3 2 2" xfId="21793"/>
    <cellStyle name="Normal 66 3 2 3" xfId="21794"/>
    <cellStyle name="Normal 66 3 2 4" xfId="21795"/>
    <cellStyle name="Normal 66 3 3" xfId="21796"/>
    <cellStyle name="Normal 66 3 3 2" xfId="21797"/>
    <cellStyle name="Normal 66 3 3 3" xfId="21798"/>
    <cellStyle name="Normal 66 3 4" xfId="21799"/>
    <cellStyle name="Normal 66 3 4 2" xfId="21800"/>
    <cellStyle name="Normal 66 3 5" xfId="21801"/>
    <cellStyle name="Normal 66 3 5 2" xfId="21802"/>
    <cellStyle name="Normal 66 3 6" xfId="21803"/>
    <cellStyle name="Normal 66 3 6 2" xfId="21804"/>
    <cellStyle name="Normal 66 3 7" xfId="21805"/>
    <cellStyle name="Normal 66 3 7 2" xfId="21806"/>
    <cellStyle name="Normal 66 3 8" xfId="21807"/>
    <cellStyle name="Normal 66 3 8 2" xfId="21808"/>
    <cellStyle name="Normal 66 3 9" xfId="21809"/>
    <cellStyle name="Normal 66 4" xfId="21810"/>
    <cellStyle name="Normal 66 4 2" xfId="21811"/>
    <cellStyle name="Normal 66 4 2 2" xfId="21812"/>
    <cellStyle name="Normal 66 4 2 3" xfId="21813"/>
    <cellStyle name="Normal 66 4 3" xfId="21814"/>
    <cellStyle name="Normal 66 4 3 2" xfId="21815"/>
    <cellStyle name="Normal 66 4 4" xfId="21816"/>
    <cellStyle name="Normal 66 5" xfId="21817"/>
    <cellStyle name="Normal 67" xfId="21818"/>
    <cellStyle name="Normal 67 2" xfId="21819"/>
    <cellStyle name="Normal 67 2 2" xfId="21820"/>
    <cellStyle name="Normal 67 2 2 2" xfId="21821"/>
    <cellStyle name="Normal 67 2 2 2 2" xfId="21822"/>
    <cellStyle name="Normal 67 2 2 2 3" xfId="21823"/>
    <cellStyle name="Normal 67 2 2 2 4" xfId="21824"/>
    <cellStyle name="Normal 67 2 2 3" xfId="21825"/>
    <cellStyle name="Normal 67 2 2 3 2" xfId="21826"/>
    <cellStyle name="Normal 67 2 2 3 3" xfId="21827"/>
    <cellStyle name="Normal 67 2 2 4" xfId="21828"/>
    <cellStyle name="Normal 67 2 2 4 2" xfId="21829"/>
    <cellStyle name="Normal 67 2 2 5" xfId="21830"/>
    <cellStyle name="Normal 67 2 2 5 2" xfId="21831"/>
    <cellStyle name="Normal 67 2 2 6" xfId="21832"/>
    <cellStyle name="Normal 67 2 2 6 2" xfId="21833"/>
    <cellStyle name="Normal 67 2 2 7" xfId="21834"/>
    <cellStyle name="Normal 67 2 2 7 2" xfId="21835"/>
    <cellStyle name="Normal 67 2 2 8" xfId="21836"/>
    <cellStyle name="Normal 67 2 2 9" xfId="21837"/>
    <cellStyle name="Normal 67 2 3" xfId="21838"/>
    <cellStyle name="Normal 67 2 3 2" xfId="21839"/>
    <cellStyle name="Normal 67 2 3 2 2" xfId="21840"/>
    <cellStyle name="Normal 67 2 3 2 3" xfId="21841"/>
    <cellStyle name="Normal 67 2 3 3" xfId="21842"/>
    <cellStyle name="Normal 67 2 3 3 2" xfId="21843"/>
    <cellStyle name="Normal 67 2 3 4" xfId="21844"/>
    <cellStyle name="Normal 67 2 4" xfId="21845"/>
    <cellStyle name="Normal 67 3" xfId="21846"/>
    <cellStyle name="Normal 67 3 10" xfId="21847"/>
    <cellStyle name="Normal 67 3 11" xfId="21848"/>
    <cellStyle name="Normal 67 3 2" xfId="21849"/>
    <cellStyle name="Normal 67 3 2 2" xfId="21850"/>
    <cellStyle name="Normal 67 3 2 3" xfId="21851"/>
    <cellStyle name="Normal 67 3 2 4" xfId="21852"/>
    <cellStyle name="Normal 67 3 3" xfId="21853"/>
    <cellStyle name="Normal 67 3 3 2" xfId="21854"/>
    <cellStyle name="Normal 67 3 3 3" xfId="21855"/>
    <cellStyle name="Normal 67 3 4" xfId="21856"/>
    <cellStyle name="Normal 67 3 4 2" xfId="21857"/>
    <cellStyle name="Normal 67 3 5" xfId="21858"/>
    <cellStyle name="Normal 67 3 5 2" xfId="21859"/>
    <cellStyle name="Normal 67 3 6" xfId="21860"/>
    <cellStyle name="Normal 67 3 6 2" xfId="21861"/>
    <cellStyle name="Normal 67 3 7" xfId="21862"/>
    <cellStyle name="Normal 67 3 7 2" xfId="21863"/>
    <cellStyle name="Normal 67 3 8" xfId="21864"/>
    <cellStyle name="Normal 67 3 8 2" xfId="21865"/>
    <cellStyle name="Normal 67 3 9" xfId="21866"/>
    <cellStyle name="Normal 67 4" xfId="21867"/>
    <cellStyle name="Normal 67 4 2" xfId="21868"/>
    <cellStyle name="Normal 67 4 2 2" xfId="21869"/>
    <cellStyle name="Normal 67 4 2 3" xfId="21870"/>
    <cellStyle name="Normal 67 4 3" xfId="21871"/>
    <cellStyle name="Normal 67 4 3 2" xfId="21872"/>
    <cellStyle name="Normal 67 4 4" xfId="21873"/>
    <cellStyle name="Normal 67 5" xfId="21874"/>
    <cellStyle name="Normal 68" xfId="21875"/>
    <cellStyle name="Normal 68 2" xfId="21876"/>
    <cellStyle name="Normal 68 2 2" xfId="21877"/>
    <cellStyle name="Normal 68 2 2 2" xfId="21878"/>
    <cellStyle name="Normal 68 2 2 2 2" xfId="21879"/>
    <cellStyle name="Normal 68 2 2 2 3" xfId="21880"/>
    <cellStyle name="Normal 68 2 2 2 4" xfId="21881"/>
    <cellStyle name="Normal 68 2 2 3" xfId="21882"/>
    <cellStyle name="Normal 68 2 2 3 2" xfId="21883"/>
    <cellStyle name="Normal 68 2 2 3 3" xfId="21884"/>
    <cellStyle name="Normal 68 2 2 4" xfId="21885"/>
    <cellStyle name="Normal 68 2 2 4 2" xfId="21886"/>
    <cellStyle name="Normal 68 2 2 5" xfId="21887"/>
    <cellStyle name="Normal 68 2 2 5 2" xfId="21888"/>
    <cellStyle name="Normal 68 2 2 6" xfId="21889"/>
    <cellStyle name="Normal 68 2 2 6 2" xfId="21890"/>
    <cellStyle name="Normal 68 2 2 7" xfId="21891"/>
    <cellStyle name="Normal 68 2 2 7 2" xfId="21892"/>
    <cellStyle name="Normal 68 2 2 8" xfId="21893"/>
    <cellStyle name="Normal 68 2 2 9" xfId="21894"/>
    <cellStyle name="Normal 68 2 3" xfId="21895"/>
    <cellStyle name="Normal 68 2 3 2" xfId="21896"/>
    <cellStyle name="Normal 68 2 3 2 2" xfId="21897"/>
    <cellStyle name="Normal 68 2 3 2 3" xfId="21898"/>
    <cellStyle name="Normal 68 2 3 3" xfId="21899"/>
    <cellStyle name="Normal 68 2 3 3 2" xfId="21900"/>
    <cellStyle name="Normal 68 2 3 4" xfId="21901"/>
    <cellStyle name="Normal 68 2 4" xfId="21902"/>
    <cellStyle name="Normal 68 3" xfId="21903"/>
    <cellStyle name="Normal 68 3 10" xfId="21904"/>
    <cellStyle name="Normal 68 3 11" xfId="21905"/>
    <cellStyle name="Normal 68 3 2" xfId="21906"/>
    <cellStyle name="Normal 68 3 2 2" xfId="21907"/>
    <cellStyle name="Normal 68 3 2 3" xfId="21908"/>
    <cellStyle name="Normal 68 3 2 4" xfId="21909"/>
    <cellStyle name="Normal 68 3 3" xfId="21910"/>
    <cellStyle name="Normal 68 3 3 2" xfId="21911"/>
    <cellStyle name="Normal 68 3 3 3" xfId="21912"/>
    <cellStyle name="Normal 68 3 4" xfId="21913"/>
    <cellStyle name="Normal 68 3 4 2" xfId="21914"/>
    <cellStyle name="Normal 68 3 5" xfId="21915"/>
    <cellStyle name="Normal 68 3 5 2" xfId="21916"/>
    <cellStyle name="Normal 68 3 6" xfId="21917"/>
    <cellStyle name="Normal 68 3 6 2" xfId="21918"/>
    <cellStyle name="Normal 68 3 7" xfId="21919"/>
    <cellStyle name="Normal 68 3 7 2" xfId="21920"/>
    <cellStyle name="Normal 68 3 8" xfId="21921"/>
    <cellStyle name="Normal 68 3 8 2" xfId="21922"/>
    <cellStyle name="Normal 68 3 9" xfId="21923"/>
    <cellStyle name="Normal 68 4" xfId="21924"/>
    <cellStyle name="Normal 68 4 2" xfId="21925"/>
    <cellStyle name="Normal 68 4 2 2" xfId="21926"/>
    <cellStyle name="Normal 68 4 2 3" xfId="21927"/>
    <cellStyle name="Normal 68 4 3" xfId="21928"/>
    <cellStyle name="Normal 68 4 3 2" xfId="21929"/>
    <cellStyle name="Normal 68 4 4" xfId="21930"/>
    <cellStyle name="Normal 68 5" xfId="21931"/>
    <cellStyle name="Normal 69" xfId="21932"/>
    <cellStyle name="Normal 69 2" xfId="21933"/>
    <cellStyle name="Normal 69 2 2" xfId="21934"/>
    <cellStyle name="Normal 69 2 2 2" xfId="21935"/>
    <cellStyle name="Normal 69 2 2 2 2" xfId="21936"/>
    <cellStyle name="Normal 69 2 2 2 3" xfId="21937"/>
    <cellStyle name="Normal 69 2 2 2 4" xfId="21938"/>
    <cellStyle name="Normal 69 2 2 3" xfId="21939"/>
    <cellStyle name="Normal 69 2 2 3 2" xfId="21940"/>
    <cellStyle name="Normal 69 2 2 3 3" xfId="21941"/>
    <cellStyle name="Normal 69 2 2 4" xfId="21942"/>
    <cellStyle name="Normal 69 2 2 4 2" xfId="21943"/>
    <cellStyle name="Normal 69 2 2 5" xfId="21944"/>
    <cellStyle name="Normal 69 2 2 5 2" xfId="21945"/>
    <cellStyle name="Normal 69 2 2 6" xfId="21946"/>
    <cellStyle name="Normal 69 2 2 6 2" xfId="21947"/>
    <cellStyle name="Normal 69 2 2 7" xfId="21948"/>
    <cellStyle name="Normal 69 2 2 7 2" xfId="21949"/>
    <cellStyle name="Normal 69 2 2 8" xfId="21950"/>
    <cellStyle name="Normal 69 2 2 9" xfId="21951"/>
    <cellStyle name="Normal 69 2 3" xfId="21952"/>
    <cellStyle name="Normal 69 2 3 2" xfId="21953"/>
    <cellStyle name="Normal 69 2 3 2 2" xfId="21954"/>
    <cellStyle name="Normal 69 2 3 2 3" xfId="21955"/>
    <cellStyle name="Normal 69 2 3 3" xfId="21956"/>
    <cellStyle name="Normal 69 2 3 3 2" xfId="21957"/>
    <cellStyle name="Normal 69 2 3 4" xfId="21958"/>
    <cellStyle name="Normal 69 2 4" xfId="21959"/>
    <cellStyle name="Normal 69 3" xfId="21960"/>
    <cellStyle name="Normal 69 3 10" xfId="21961"/>
    <cellStyle name="Normal 69 3 11" xfId="21962"/>
    <cellStyle name="Normal 69 3 2" xfId="21963"/>
    <cellStyle name="Normal 69 3 2 2" xfId="21964"/>
    <cellStyle name="Normal 69 3 2 3" xfId="21965"/>
    <cellStyle name="Normal 69 3 2 4" xfId="21966"/>
    <cellStyle name="Normal 69 3 3" xfId="21967"/>
    <cellStyle name="Normal 69 3 3 2" xfId="21968"/>
    <cellStyle name="Normal 69 3 3 3" xfId="21969"/>
    <cellStyle name="Normal 69 3 4" xfId="21970"/>
    <cellStyle name="Normal 69 3 4 2" xfId="21971"/>
    <cellStyle name="Normal 69 3 5" xfId="21972"/>
    <cellStyle name="Normal 69 3 5 2" xfId="21973"/>
    <cellStyle name="Normal 69 3 6" xfId="21974"/>
    <cellStyle name="Normal 69 3 6 2" xfId="21975"/>
    <cellStyle name="Normal 69 3 7" xfId="21976"/>
    <cellStyle name="Normal 69 3 7 2" xfId="21977"/>
    <cellStyle name="Normal 69 3 8" xfId="21978"/>
    <cellStyle name="Normal 69 3 8 2" xfId="21979"/>
    <cellStyle name="Normal 69 3 9" xfId="21980"/>
    <cellStyle name="Normal 69 4" xfId="21981"/>
    <cellStyle name="Normal 69 4 2" xfId="21982"/>
    <cellStyle name="Normal 69 4 2 2" xfId="21983"/>
    <cellStyle name="Normal 69 4 2 3" xfId="21984"/>
    <cellStyle name="Normal 69 4 3" xfId="21985"/>
    <cellStyle name="Normal 69 4 3 2" xfId="21986"/>
    <cellStyle name="Normal 69 4 4" xfId="21987"/>
    <cellStyle name="Normal 69 5" xfId="21988"/>
    <cellStyle name="Normal 7" xfId="130"/>
    <cellStyle name="Normal 7 10" xfId="21989"/>
    <cellStyle name="Normal 7 10 2" xfId="21990"/>
    <cellStyle name="Normal 7 10 2 2" xfId="21991"/>
    <cellStyle name="Normal 7 10 2 3" xfId="21992"/>
    <cellStyle name="Normal 7 10 2 4" xfId="21993"/>
    <cellStyle name="Normal 7 10 3" xfId="21994"/>
    <cellStyle name="Normal 7 10 3 2" xfId="21995"/>
    <cellStyle name="Normal 7 10 3 3" xfId="21996"/>
    <cellStyle name="Normal 7 10 4" xfId="21997"/>
    <cellStyle name="Normal 7 10 4 2" xfId="21998"/>
    <cellStyle name="Normal 7 10 5" xfId="21999"/>
    <cellStyle name="Normal 7 10 5 2" xfId="22000"/>
    <cellStyle name="Normal 7 10 6" xfId="22001"/>
    <cellStyle name="Normal 7 10 6 2" xfId="22002"/>
    <cellStyle name="Normal 7 10 7" xfId="22003"/>
    <cellStyle name="Normal 7 10 7 2" xfId="22004"/>
    <cellStyle name="Normal 7 10 8" xfId="22005"/>
    <cellStyle name="Normal 7 10 9" xfId="22006"/>
    <cellStyle name="Normal 7 11" xfId="22007"/>
    <cellStyle name="Normal 7 11 2" xfId="22008"/>
    <cellStyle name="Normal 7 11 2 2" xfId="22009"/>
    <cellStyle name="Normal 7 11 2 3" xfId="22010"/>
    <cellStyle name="Normal 7 11 2 4" xfId="22011"/>
    <cellStyle name="Normal 7 11 3" xfId="22012"/>
    <cellStyle name="Normal 7 11 3 2" xfId="22013"/>
    <cellStyle name="Normal 7 11 3 3" xfId="22014"/>
    <cellStyle name="Normal 7 11 4" xfId="22015"/>
    <cellStyle name="Normal 7 11 4 2" xfId="22016"/>
    <cellStyle name="Normal 7 11 5" xfId="22017"/>
    <cellStyle name="Normal 7 11 5 2" xfId="22018"/>
    <cellStyle name="Normal 7 11 6" xfId="22019"/>
    <cellStyle name="Normal 7 11 6 2" xfId="22020"/>
    <cellStyle name="Normal 7 11 7" xfId="22021"/>
    <cellStyle name="Normal 7 11 7 2" xfId="22022"/>
    <cellStyle name="Normal 7 11 8" xfId="22023"/>
    <cellStyle name="Normal 7 11 9" xfId="22024"/>
    <cellStyle name="Normal 7 12" xfId="22025"/>
    <cellStyle name="Normal 7 12 2" xfId="22026"/>
    <cellStyle name="Normal 7 12 2 2" xfId="22027"/>
    <cellStyle name="Normal 7 12 2 3" xfId="22028"/>
    <cellStyle name="Normal 7 12 2 4" xfId="22029"/>
    <cellStyle name="Normal 7 12 3" xfId="22030"/>
    <cellStyle name="Normal 7 12 3 2" xfId="22031"/>
    <cellStyle name="Normal 7 12 3 3" xfId="22032"/>
    <cellStyle name="Normal 7 12 4" xfId="22033"/>
    <cellStyle name="Normal 7 12 4 2" xfId="22034"/>
    <cellStyle name="Normal 7 12 5" xfId="22035"/>
    <cellStyle name="Normal 7 12 5 2" xfId="22036"/>
    <cellStyle name="Normal 7 12 6" xfId="22037"/>
    <cellStyle name="Normal 7 12 6 2" xfId="22038"/>
    <cellStyle name="Normal 7 12 7" xfId="22039"/>
    <cellStyle name="Normal 7 12 8" xfId="22040"/>
    <cellStyle name="Normal 7 13" xfId="22041"/>
    <cellStyle name="Normal 7 13 2" xfId="22042"/>
    <cellStyle name="Normal 7 13 2 2" xfId="22043"/>
    <cellStyle name="Normal 7 13 2 3" xfId="22044"/>
    <cellStyle name="Normal 7 13 2 4" xfId="22045"/>
    <cellStyle name="Normal 7 13 3" xfId="22046"/>
    <cellStyle name="Normal 7 13 3 2" xfId="22047"/>
    <cellStyle name="Normal 7 13 3 3" xfId="22048"/>
    <cellStyle name="Normal 7 13 4" xfId="22049"/>
    <cellStyle name="Normal 7 13 4 2" xfId="22050"/>
    <cellStyle name="Normal 7 13 5" xfId="22051"/>
    <cellStyle name="Normal 7 13 5 2" xfId="22052"/>
    <cellStyle name="Normal 7 13 6" xfId="22053"/>
    <cellStyle name="Normal 7 13 6 2" xfId="22054"/>
    <cellStyle name="Normal 7 13 7" xfId="22055"/>
    <cellStyle name="Normal 7 13 8" xfId="22056"/>
    <cellStyle name="Normal 7 14" xfId="22057"/>
    <cellStyle name="Normal 7 14 2" xfId="22058"/>
    <cellStyle name="Normal 7 14 2 2" xfId="22059"/>
    <cellStyle name="Normal 7 14 2 3" xfId="22060"/>
    <cellStyle name="Normal 7 14 2 4" xfId="22061"/>
    <cellStyle name="Normal 7 14 3" xfId="22062"/>
    <cellStyle name="Normal 7 14 3 2" xfId="22063"/>
    <cellStyle name="Normal 7 14 3 3" xfId="22064"/>
    <cellStyle name="Normal 7 14 4" xfId="22065"/>
    <cellStyle name="Normal 7 14 4 2" xfId="22066"/>
    <cellStyle name="Normal 7 14 5" xfId="22067"/>
    <cellStyle name="Normal 7 14 5 2" xfId="22068"/>
    <cellStyle name="Normal 7 14 6" xfId="22069"/>
    <cellStyle name="Normal 7 14 7" xfId="22070"/>
    <cellStyle name="Normal 7 15" xfId="22071"/>
    <cellStyle name="Normal 7 15 2" xfId="22072"/>
    <cellStyle name="Normal 7 15 2 2" xfId="22073"/>
    <cellStyle name="Normal 7 15 2 3" xfId="22074"/>
    <cellStyle name="Normal 7 15 2 4" xfId="22075"/>
    <cellStyle name="Normal 7 15 3" xfId="22076"/>
    <cellStyle name="Normal 7 15 3 2" xfId="22077"/>
    <cellStyle name="Normal 7 15 3 3" xfId="22078"/>
    <cellStyle name="Normal 7 15 4" xfId="22079"/>
    <cellStyle name="Normal 7 15 4 2" xfId="22080"/>
    <cellStyle name="Normal 7 15 5" xfId="22081"/>
    <cellStyle name="Normal 7 15 5 2" xfId="22082"/>
    <cellStyle name="Normal 7 15 6" xfId="22083"/>
    <cellStyle name="Normal 7 15 7" xfId="22084"/>
    <cellStyle name="Normal 7 16" xfId="22085"/>
    <cellStyle name="Normal 7 17" xfId="22086"/>
    <cellStyle name="Normal 7 17 2" xfId="22087"/>
    <cellStyle name="Normal 7 17 2 2" xfId="22088"/>
    <cellStyle name="Normal 7 17 2 3" xfId="22089"/>
    <cellStyle name="Normal 7 17 2 4" xfId="22090"/>
    <cellStyle name="Normal 7 17 3" xfId="22091"/>
    <cellStyle name="Normal 7 17 3 2" xfId="22092"/>
    <cellStyle name="Normal 7 17 3 3" xfId="22093"/>
    <cellStyle name="Normal 7 17 4" xfId="22094"/>
    <cellStyle name="Normal 7 17 4 2" xfId="22095"/>
    <cellStyle name="Normal 7 17 5" xfId="22096"/>
    <cellStyle name="Normal 7 17 5 2" xfId="22097"/>
    <cellStyle name="Normal 7 17 6" xfId="22098"/>
    <cellStyle name="Normal 7 17 7" xfId="22099"/>
    <cellStyle name="Normal 7 18" xfId="22100"/>
    <cellStyle name="Normal 7 18 2" xfId="22101"/>
    <cellStyle name="Normal 7 18 2 2" xfId="22102"/>
    <cellStyle name="Normal 7 18 2 3" xfId="22103"/>
    <cellStyle name="Normal 7 18 2 4" xfId="22104"/>
    <cellStyle name="Normal 7 18 3" xfId="22105"/>
    <cellStyle name="Normal 7 18 3 2" xfId="22106"/>
    <cellStyle name="Normal 7 18 3 3" xfId="22107"/>
    <cellStyle name="Normal 7 18 4" xfId="22108"/>
    <cellStyle name="Normal 7 18 5" xfId="22109"/>
    <cellStyle name="Normal 7 19" xfId="22110"/>
    <cellStyle name="Normal 7 19 2" xfId="22111"/>
    <cellStyle name="Normal 7 19 2 2" xfId="22112"/>
    <cellStyle name="Normal 7 19 2 3" xfId="22113"/>
    <cellStyle name="Normal 7 19 2 4" xfId="22114"/>
    <cellStyle name="Normal 7 19 3" xfId="22115"/>
    <cellStyle name="Normal 7 19 3 2" xfId="22116"/>
    <cellStyle name="Normal 7 19 3 3" xfId="22117"/>
    <cellStyle name="Normal 7 19 4" xfId="22118"/>
    <cellStyle name="Normal 7 19 5" xfId="22119"/>
    <cellStyle name="Normal 7 2" xfId="22120"/>
    <cellStyle name="Normal 7 2 10" xfId="22121"/>
    <cellStyle name="Normal 7 2 10 2" xfId="22122"/>
    <cellStyle name="Normal 7 2 10 2 2" xfId="22123"/>
    <cellStyle name="Normal 7 2 10 2 3" xfId="22124"/>
    <cellStyle name="Normal 7 2 10 2 4" xfId="22125"/>
    <cellStyle name="Normal 7 2 10 3" xfId="22126"/>
    <cellStyle name="Normal 7 2 10 3 2" xfId="22127"/>
    <cellStyle name="Normal 7 2 10 3 3" xfId="22128"/>
    <cellStyle name="Normal 7 2 10 4" xfId="22129"/>
    <cellStyle name="Normal 7 2 10 4 2" xfId="22130"/>
    <cellStyle name="Normal 7 2 10 5" xfId="22131"/>
    <cellStyle name="Normal 7 2 10 5 2" xfId="22132"/>
    <cellStyle name="Normal 7 2 10 6" xfId="22133"/>
    <cellStyle name="Normal 7 2 10 6 2" xfId="22134"/>
    <cellStyle name="Normal 7 2 10 7" xfId="22135"/>
    <cellStyle name="Normal 7 2 10 7 2" xfId="22136"/>
    <cellStyle name="Normal 7 2 10 8" xfId="22137"/>
    <cellStyle name="Normal 7 2 10 9" xfId="22138"/>
    <cellStyle name="Normal 7 2 11" xfId="22139"/>
    <cellStyle name="Normal 7 2 11 2" xfId="22140"/>
    <cellStyle name="Normal 7 2 11 2 2" xfId="22141"/>
    <cellStyle name="Normal 7 2 11 2 3" xfId="22142"/>
    <cellStyle name="Normal 7 2 11 2 4" xfId="22143"/>
    <cellStyle name="Normal 7 2 11 3" xfId="22144"/>
    <cellStyle name="Normal 7 2 11 3 2" xfId="22145"/>
    <cellStyle name="Normal 7 2 11 3 3" xfId="22146"/>
    <cellStyle name="Normal 7 2 11 4" xfId="22147"/>
    <cellStyle name="Normal 7 2 11 4 2" xfId="22148"/>
    <cellStyle name="Normal 7 2 11 5" xfId="22149"/>
    <cellStyle name="Normal 7 2 11 5 2" xfId="22150"/>
    <cellStyle name="Normal 7 2 11 6" xfId="22151"/>
    <cellStyle name="Normal 7 2 11 6 2" xfId="22152"/>
    <cellStyle name="Normal 7 2 11 7" xfId="22153"/>
    <cellStyle name="Normal 7 2 11 7 2" xfId="22154"/>
    <cellStyle name="Normal 7 2 11 8" xfId="22155"/>
    <cellStyle name="Normal 7 2 11 9" xfId="22156"/>
    <cellStyle name="Normal 7 2 12" xfId="22157"/>
    <cellStyle name="Normal 7 2 12 2" xfId="22158"/>
    <cellStyle name="Normal 7 2 12 2 2" xfId="22159"/>
    <cellStyle name="Normal 7 2 12 2 3" xfId="22160"/>
    <cellStyle name="Normal 7 2 12 2 4" xfId="22161"/>
    <cellStyle name="Normal 7 2 12 3" xfId="22162"/>
    <cellStyle name="Normal 7 2 12 3 2" xfId="22163"/>
    <cellStyle name="Normal 7 2 12 3 3" xfId="22164"/>
    <cellStyle name="Normal 7 2 12 4" xfId="22165"/>
    <cellStyle name="Normal 7 2 12 4 2" xfId="22166"/>
    <cellStyle name="Normal 7 2 12 5" xfId="22167"/>
    <cellStyle name="Normal 7 2 12 5 2" xfId="22168"/>
    <cellStyle name="Normal 7 2 12 6" xfId="22169"/>
    <cellStyle name="Normal 7 2 12 6 2" xfId="22170"/>
    <cellStyle name="Normal 7 2 12 7" xfId="22171"/>
    <cellStyle name="Normal 7 2 12 7 2" xfId="22172"/>
    <cellStyle name="Normal 7 2 12 8" xfId="22173"/>
    <cellStyle name="Normal 7 2 12 9" xfId="22174"/>
    <cellStyle name="Normal 7 2 13" xfId="22175"/>
    <cellStyle name="Normal 7 2 13 2" xfId="22176"/>
    <cellStyle name="Normal 7 2 13 2 2" xfId="22177"/>
    <cellStyle name="Normal 7 2 13 2 3" xfId="22178"/>
    <cellStyle name="Normal 7 2 13 2 4" xfId="22179"/>
    <cellStyle name="Normal 7 2 13 3" xfId="22180"/>
    <cellStyle name="Normal 7 2 13 3 2" xfId="22181"/>
    <cellStyle name="Normal 7 2 13 3 3" xfId="22182"/>
    <cellStyle name="Normal 7 2 13 4" xfId="22183"/>
    <cellStyle name="Normal 7 2 13 4 2" xfId="22184"/>
    <cellStyle name="Normal 7 2 13 5" xfId="22185"/>
    <cellStyle name="Normal 7 2 13 5 2" xfId="22186"/>
    <cellStyle name="Normal 7 2 13 6" xfId="22187"/>
    <cellStyle name="Normal 7 2 13 6 2" xfId="22188"/>
    <cellStyle name="Normal 7 2 13 7" xfId="22189"/>
    <cellStyle name="Normal 7 2 13 8" xfId="22190"/>
    <cellStyle name="Normal 7 2 14" xfId="22191"/>
    <cellStyle name="Normal 7 2 14 2" xfId="22192"/>
    <cellStyle name="Normal 7 2 14 2 2" xfId="22193"/>
    <cellStyle name="Normal 7 2 14 2 3" xfId="22194"/>
    <cellStyle name="Normal 7 2 14 2 4" xfId="22195"/>
    <cellStyle name="Normal 7 2 14 3" xfId="22196"/>
    <cellStyle name="Normal 7 2 14 3 2" xfId="22197"/>
    <cellStyle name="Normal 7 2 14 3 3" xfId="22198"/>
    <cellStyle name="Normal 7 2 14 4" xfId="22199"/>
    <cellStyle name="Normal 7 2 14 4 2" xfId="22200"/>
    <cellStyle name="Normal 7 2 14 5" xfId="22201"/>
    <cellStyle name="Normal 7 2 14 5 2" xfId="22202"/>
    <cellStyle name="Normal 7 2 14 6" xfId="22203"/>
    <cellStyle name="Normal 7 2 14 6 2" xfId="22204"/>
    <cellStyle name="Normal 7 2 14 7" xfId="22205"/>
    <cellStyle name="Normal 7 2 14 8" xfId="22206"/>
    <cellStyle name="Normal 7 2 15" xfId="22207"/>
    <cellStyle name="Normal 7 2 15 2" xfId="22208"/>
    <cellStyle name="Normal 7 2 15 2 2" xfId="22209"/>
    <cellStyle name="Normal 7 2 15 2 3" xfId="22210"/>
    <cellStyle name="Normal 7 2 15 2 4" xfId="22211"/>
    <cellStyle name="Normal 7 2 15 3" xfId="22212"/>
    <cellStyle name="Normal 7 2 15 3 2" xfId="22213"/>
    <cellStyle name="Normal 7 2 15 3 3" xfId="22214"/>
    <cellStyle name="Normal 7 2 15 4" xfId="22215"/>
    <cellStyle name="Normal 7 2 15 4 2" xfId="22216"/>
    <cellStyle name="Normal 7 2 15 5" xfId="22217"/>
    <cellStyle name="Normal 7 2 15 5 2" xfId="22218"/>
    <cellStyle name="Normal 7 2 15 6" xfId="22219"/>
    <cellStyle name="Normal 7 2 15 7" xfId="22220"/>
    <cellStyle name="Normal 7 2 16" xfId="22221"/>
    <cellStyle name="Normal 7 2 16 2" xfId="22222"/>
    <cellStyle name="Normal 7 2 16 2 2" xfId="22223"/>
    <cellStyle name="Normal 7 2 16 2 3" xfId="22224"/>
    <cellStyle name="Normal 7 2 16 2 4" xfId="22225"/>
    <cellStyle name="Normal 7 2 16 3" xfId="22226"/>
    <cellStyle name="Normal 7 2 16 3 2" xfId="22227"/>
    <cellStyle name="Normal 7 2 16 3 3" xfId="22228"/>
    <cellStyle name="Normal 7 2 16 4" xfId="22229"/>
    <cellStyle name="Normal 7 2 16 4 2" xfId="22230"/>
    <cellStyle name="Normal 7 2 16 5" xfId="22231"/>
    <cellStyle name="Normal 7 2 16 6" xfId="22232"/>
    <cellStyle name="Normal 7 2 17" xfId="22233"/>
    <cellStyle name="Normal 7 2 17 2" xfId="22234"/>
    <cellStyle name="Normal 7 2 17 2 2" xfId="22235"/>
    <cellStyle name="Normal 7 2 17 2 3" xfId="22236"/>
    <cellStyle name="Normal 7 2 17 2 4" xfId="22237"/>
    <cellStyle name="Normal 7 2 17 3" xfId="22238"/>
    <cellStyle name="Normal 7 2 17 3 2" xfId="22239"/>
    <cellStyle name="Normal 7 2 17 3 3" xfId="22240"/>
    <cellStyle name="Normal 7 2 17 4" xfId="22241"/>
    <cellStyle name="Normal 7 2 17 4 2" xfId="22242"/>
    <cellStyle name="Normal 7 2 17 5" xfId="22243"/>
    <cellStyle name="Normal 7 2 17 6" xfId="22244"/>
    <cellStyle name="Normal 7 2 18" xfId="22245"/>
    <cellStyle name="Normal 7 2 18 2" xfId="22246"/>
    <cellStyle name="Normal 7 2 18 2 2" xfId="22247"/>
    <cellStyle name="Normal 7 2 18 2 3" xfId="22248"/>
    <cellStyle name="Normal 7 2 18 2 4" xfId="22249"/>
    <cellStyle name="Normal 7 2 18 3" xfId="22250"/>
    <cellStyle name="Normal 7 2 18 3 2" xfId="22251"/>
    <cellStyle name="Normal 7 2 18 4" xfId="22252"/>
    <cellStyle name="Normal 7 2 19" xfId="22253"/>
    <cellStyle name="Normal 7 2 19 2" xfId="22254"/>
    <cellStyle name="Normal 7 2 19 2 2" xfId="22255"/>
    <cellStyle name="Normal 7 2 19 2 3" xfId="22256"/>
    <cellStyle name="Normal 7 2 19 3" xfId="22257"/>
    <cellStyle name="Normal 7 2 19 3 2" xfId="22258"/>
    <cellStyle name="Normal 7 2 19 4" xfId="22259"/>
    <cellStyle name="Normal 7 2 2" xfId="22260"/>
    <cellStyle name="Normal 7 2 2 10" xfId="22261"/>
    <cellStyle name="Normal 7 2 2 10 2" xfId="22262"/>
    <cellStyle name="Normal 7 2 2 10 2 2" xfId="22263"/>
    <cellStyle name="Normal 7 2 2 10 2 3" xfId="22264"/>
    <cellStyle name="Normal 7 2 2 10 2 4" xfId="22265"/>
    <cellStyle name="Normal 7 2 2 10 3" xfId="22266"/>
    <cellStyle name="Normal 7 2 2 10 3 2" xfId="22267"/>
    <cellStyle name="Normal 7 2 2 10 3 3" xfId="22268"/>
    <cellStyle name="Normal 7 2 2 10 4" xfId="22269"/>
    <cellStyle name="Normal 7 2 2 10 4 2" xfId="22270"/>
    <cellStyle name="Normal 7 2 2 10 5" xfId="22271"/>
    <cellStyle name="Normal 7 2 2 10 6" xfId="22272"/>
    <cellStyle name="Normal 7 2 2 11" xfId="22273"/>
    <cellStyle name="Normal 7 2 2 11 2" xfId="22274"/>
    <cellStyle name="Normal 7 2 2 11 2 2" xfId="22275"/>
    <cellStyle name="Normal 7 2 2 11 2 3" xfId="22276"/>
    <cellStyle name="Normal 7 2 2 11 2 4" xfId="22277"/>
    <cellStyle name="Normal 7 2 2 11 3" xfId="22278"/>
    <cellStyle name="Normal 7 2 2 11 3 2" xfId="22279"/>
    <cellStyle name="Normal 7 2 2 11 3 3" xfId="22280"/>
    <cellStyle name="Normal 7 2 2 11 4" xfId="22281"/>
    <cellStyle name="Normal 7 2 2 11 4 2" xfId="22282"/>
    <cellStyle name="Normal 7 2 2 11 5" xfId="22283"/>
    <cellStyle name="Normal 7 2 2 11 6" xfId="22284"/>
    <cellStyle name="Normal 7 2 2 12" xfId="22285"/>
    <cellStyle name="Normal 7 2 2 12 2" xfId="22286"/>
    <cellStyle name="Normal 7 2 2 12 2 2" xfId="22287"/>
    <cellStyle name="Normal 7 2 2 12 2 3" xfId="22288"/>
    <cellStyle name="Normal 7 2 2 12 2 4" xfId="22289"/>
    <cellStyle name="Normal 7 2 2 12 3" xfId="22290"/>
    <cellStyle name="Normal 7 2 2 12 3 2" xfId="22291"/>
    <cellStyle name="Normal 7 2 2 12 4" xfId="22292"/>
    <cellStyle name="Normal 7 2 2 13" xfId="22293"/>
    <cellStyle name="Normal 7 2 2 13 2" xfId="22294"/>
    <cellStyle name="Normal 7 2 2 13 2 2" xfId="22295"/>
    <cellStyle name="Normal 7 2 2 13 2 3" xfId="22296"/>
    <cellStyle name="Normal 7 2 2 13 3" xfId="22297"/>
    <cellStyle name="Normal 7 2 2 13 3 2" xfId="22298"/>
    <cellStyle name="Normal 7 2 2 13 4" xfId="22299"/>
    <cellStyle name="Normal 7 2 2 14" xfId="22300"/>
    <cellStyle name="Normal 7 2 2 14 2" xfId="22301"/>
    <cellStyle name="Normal 7 2 2 14 3" xfId="22302"/>
    <cellStyle name="Normal 7 2 2 14 4" xfId="22303"/>
    <cellStyle name="Normal 7 2 2 15" xfId="22304"/>
    <cellStyle name="Normal 7 2 2 15 2" xfId="22305"/>
    <cellStyle name="Normal 7 2 2 16" xfId="22306"/>
    <cellStyle name="Normal 7 2 2 2" xfId="22307"/>
    <cellStyle name="Normal 7 2 2 2 10" xfId="22308"/>
    <cellStyle name="Normal 7 2 2 2 10 2" xfId="22309"/>
    <cellStyle name="Normal 7 2 2 2 11" xfId="22310"/>
    <cellStyle name="Normal 7 2 2 2 11 2" xfId="22311"/>
    <cellStyle name="Normal 7 2 2 2 12" xfId="22312"/>
    <cellStyle name="Normal 7 2 2 2 13" xfId="22313"/>
    <cellStyle name="Normal 7 2 2 2 2" xfId="22314"/>
    <cellStyle name="Normal 7 2 2 2 2 10" xfId="22315"/>
    <cellStyle name="Normal 7 2 2 2 2 2" xfId="22316"/>
    <cellStyle name="Normal 7 2 2 2 2 2 2" xfId="22317"/>
    <cellStyle name="Normal 7 2 2 2 2 2 3" xfId="22318"/>
    <cellStyle name="Normal 7 2 2 2 2 2 4" xfId="22319"/>
    <cellStyle name="Normal 7 2 2 2 2 3" xfId="22320"/>
    <cellStyle name="Normal 7 2 2 2 2 3 2" xfId="22321"/>
    <cellStyle name="Normal 7 2 2 2 2 3 3" xfId="22322"/>
    <cellStyle name="Normal 7 2 2 2 2 4" xfId="22323"/>
    <cellStyle name="Normal 7 2 2 2 2 4 2" xfId="22324"/>
    <cellStyle name="Normal 7 2 2 2 2 5" xfId="22325"/>
    <cellStyle name="Normal 7 2 2 2 2 5 2" xfId="22326"/>
    <cellStyle name="Normal 7 2 2 2 2 6" xfId="22327"/>
    <cellStyle name="Normal 7 2 2 2 2 6 2" xfId="22328"/>
    <cellStyle name="Normal 7 2 2 2 2 7" xfId="22329"/>
    <cellStyle name="Normal 7 2 2 2 2 7 2" xfId="22330"/>
    <cellStyle name="Normal 7 2 2 2 2 8" xfId="22331"/>
    <cellStyle name="Normal 7 2 2 2 2 8 2" xfId="22332"/>
    <cellStyle name="Normal 7 2 2 2 2 9" xfId="22333"/>
    <cellStyle name="Normal 7 2 2 2 3" xfId="22334"/>
    <cellStyle name="Normal 7 2 2 2 3 10" xfId="22335"/>
    <cellStyle name="Normal 7 2 2 2 3 2" xfId="22336"/>
    <cellStyle name="Normal 7 2 2 2 3 2 2" xfId="22337"/>
    <cellStyle name="Normal 7 2 2 2 3 2 3" xfId="22338"/>
    <cellStyle name="Normal 7 2 2 2 3 2 4" xfId="22339"/>
    <cellStyle name="Normal 7 2 2 2 3 3" xfId="22340"/>
    <cellStyle name="Normal 7 2 2 2 3 3 2" xfId="22341"/>
    <cellStyle name="Normal 7 2 2 2 3 3 3" xfId="22342"/>
    <cellStyle name="Normal 7 2 2 2 3 4" xfId="22343"/>
    <cellStyle name="Normal 7 2 2 2 3 4 2" xfId="22344"/>
    <cellStyle name="Normal 7 2 2 2 3 5" xfId="22345"/>
    <cellStyle name="Normal 7 2 2 2 3 5 2" xfId="22346"/>
    <cellStyle name="Normal 7 2 2 2 3 6" xfId="22347"/>
    <cellStyle name="Normal 7 2 2 2 3 6 2" xfId="22348"/>
    <cellStyle name="Normal 7 2 2 2 3 7" xfId="22349"/>
    <cellStyle name="Normal 7 2 2 2 3 7 2" xfId="22350"/>
    <cellStyle name="Normal 7 2 2 2 3 8" xfId="22351"/>
    <cellStyle name="Normal 7 2 2 2 3 8 2" xfId="22352"/>
    <cellStyle name="Normal 7 2 2 2 3 9" xfId="22353"/>
    <cellStyle name="Normal 7 2 2 2 4" xfId="22354"/>
    <cellStyle name="Normal 7 2 2 2 4 2" xfId="22355"/>
    <cellStyle name="Normal 7 2 2 2 4 2 2" xfId="22356"/>
    <cellStyle name="Normal 7 2 2 2 4 2 3" xfId="22357"/>
    <cellStyle name="Normal 7 2 2 2 4 2 4" xfId="22358"/>
    <cellStyle name="Normal 7 2 2 2 4 3" xfId="22359"/>
    <cellStyle name="Normal 7 2 2 2 4 3 2" xfId="22360"/>
    <cellStyle name="Normal 7 2 2 2 4 3 3" xfId="22361"/>
    <cellStyle name="Normal 7 2 2 2 4 4" xfId="22362"/>
    <cellStyle name="Normal 7 2 2 2 4 4 2" xfId="22363"/>
    <cellStyle name="Normal 7 2 2 2 4 5" xfId="22364"/>
    <cellStyle name="Normal 7 2 2 2 4 5 2" xfId="22365"/>
    <cellStyle name="Normal 7 2 2 2 4 6" xfId="22366"/>
    <cellStyle name="Normal 7 2 2 2 4 6 2" xfId="22367"/>
    <cellStyle name="Normal 7 2 2 2 4 7" xfId="22368"/>
    <cellStyle name="Normal 7 2 2 2 4 7 2" xfId="22369"/>
    <cellStyle name="Normal 7 2 2 2 4 8" xfId="22370"/>
    <cellStyle name="Normal 7 2 2 2 4 9" xfId="22371"/>
    <cellStyle name="Normal 7 2 2 2 5" xfId="22372"/>
    <cellStyle name="Normal 7 2 2 2 5 2" xfId="22373"/>
    <cellStyle name="Normal 7 2 2 2 5 2 2" xfId="22374"/>
    <cellStyle name="Normal 7 2 2 2 5 2 3" xfId="22375"/>
    <cellStyle name="Normal 7 2 2 2 5 2 4" xfId="22376"/>
    <cellStyle name="Normal 7 2 2 2 5 3" xfId="22377"/>
    <cellStyle name="Normal 7 2 2 2 5 3 2" xfId="22378"/>
    <cellStyle name="Normal 7 2 2 2 5 3 3" xfId="22379"/>
    <cellStyle name="Normal 7 2 2 2 5 4" xfId="22380"/>
    <cellStyle name="Normal 7 2 2 2 5 4 2" xfId="22381"/>
    <cellStyle name="Normal 7 2 2 2 5 5" xfId="22382"/>
    <cellStyle name="Normal 7 2 2 2 5 5 2" xfId="22383"/>
    <cellStyle name="Normal 7 2 2 2 5 6" xfId="22384"/>
    <cellStyle name="Normal 7 2 2 2 5 6 2" xfId="22385"/>
    <cellStyle name="Normal 7 2 2 2 5 7" xfId="22386"/>
    <cellStyle name="Normal 7 2 2 2 5 7 2" xfId="22387"/>
    <cellStyle name="Normal 7 2 2 2 5 8" xfId="22388"/>
    <cellStyle name="Normal 7 2 2 2 5 9" xfId="22389"/>
    <cellStyle name="Normal 7 2 2 2 6" xfId="22390"/>
    <cellStyle name="Normal 7 2 2 2 6 2" xfId="22391"/>
    <cellStyle name="Normal 7 2 2 2 6 3" xfId="22392"/>
    <cellStyle name="Normal 7 2 2 2 6 4" xfId="22393"/>
    <cellStyle name="Normal 7 2 2 2 7" xfId="22394"/>
    <cellStyle name="Normal 7 2 2 2 7 2" xfId="22395"/>
    <cellStyle name="Normal 7 2 2 2 7 3" xfId="22396"/>
    <cellStyle name="Normal 7 2 2 2 8" xfId="22397"/>
    <cellStyle name="Normal 7 2 2 2 8 2" xfId="22398"/>
    <cellStyle name="Normal 7 2 2 2 9" xfId="22399"/>
    <cellStyle name="Normal 7 2 2 2 9 2" xfId="22400"/>
    <cellStyle name="Normal 7 2 2 3" xfId="22401"/>
    <cellStyle name="Normal 7 2 2 3 10" xfId="22402"/>
    <cellStyle name="Normal 7 2 2 3 10 2" xfId="22403"/>
    <cellStyle name="Normal 7 2 2 3 11" xfId="22404"/>
    <cellStyle name="Normal 7 2 2 3 11 2" xfId="22405"/>
    <cellStyle name="Normal 7 2 2 3 12" xfId="22406"/>
    <cellStyle name="Normal 7 2 2 3 13" xfId="22407"/>
    <cellStyle name="Normal 7 2 2 3 2" xfId="22408"/>
    <cellStyle name="Normal 7 2 2 3 2 10" xfId="22409"/>
    <cellStyle name="Normal 7 2 2 3 2 2" xfId="22410"/>
    <cellStyle name="Normal 7 2 2 3 2 2 2" xfId="22411"/>
    <cellStyle name="Normal 7 2 2 3 2 2 3" xfId="22412"/>
    <cellStyle name="Normal 7 2 2 3 2 2 4" xfId="22413"/>
    <cellStyle name="Normal 7 2 2 3 2 3" xfId="22414"/>
    <cellStyle name="Normal 7 2 2 3 2 3 2" xfId="22415"/>
    <cellStyle name="Normal 7 2 2 3 2 3 3" xfId="22416"/>
    <cellStyle name="Normal 7 2 2 3 2 4" xfId="22417"/>
    <cellStyle name="Normal 7 2 2 3 2 4 2" xfId="22418"/>
    <cellStyle name="Normal 7 2 2 3 2 5" xfId="22419"/>
    <cellStyle name="Normal 7 2 2 3 2 5 2" xfId="22420"/>
    <cellStyle name="Normal 7 2 2 3 2 6" xfId="22421"/>
    <cellStyle name="Normal 7 2 2 3 2 6 2" xfId="22422"/>
    <cellStyle name="Normal 7 2 2 3 2 7" xfId="22423"/>
    <cellStyle name="Normal 7 2 2 3 2 7 2" xfId="22424"/>
    <cellStyle name="Normal 7 2 2 3 2 8" xfId="22425"/>
    <cellStyle name="Normal 7 2 2 3 2 8 2" xfId="22426"/>
    <cellStyle name="Normal 7 2 2 3 2 9" xfId="22427"/>
    <cellStyle name="Normal 7 2 2 3 3" xfId="22428"/>
    <cellStyle name="Normal 7 2 2 3 3 2" xfId="22429"/>
    <cellStyle name="Normal 7 2 2 3 3 2 2" xfId="22430"/>
    <cellStyle name="Normal 7 2 2 3 3 2 3" xfId="22431"/>
    <cellStyle name="Normal 7 2 2 3 3 2 4" xfId="22432"/>
    <cellStyle name="Normal 7 2 2 3 3 3" xfId="22433"/>
    <cellStyle name="Normal 7 2 2 3 3 3 2" xfId="22434"/>
    <cellStyle name="Normal 7 2 2 3 3 3 3" xfId="22435"/>
    <cellStyle name="Normal 7 2 2 3 3 4" xfId="22436"/>
    <cellStyle name="Normal 7 2 2 3 3 4 2" xfId="22437"/>
    <cellStyle name="Normal 7 2 2 3 3 5" xfId="22438"/>
    <cellStyle name="Normal 7 2 2 3 3 5 2" xfId="22439"/>
    <cellStyle name="Normal 7 2 2 3 3 6" xfId="22440"/>
    <cellStyle name="Normal 7 2 2 3 3 6 2" xfId="22441"/>
    <cellStyle name="Normal 7 2 2 3 3 7" xfId="22442"/>
    <cellStyle name="Normal 7 2 2 3 3 7 2" xfId="22443"/>
    <cellStyle name="Normal 7 2 2 3 3 8" xfId="22444"/>
    <cellStyle name="Normal 7 2 2 3 3 9" xfId="22445"/>
    <cellStyle name="Normal 7 2 2 3 4" xfId="22446"/>
    <cellStyle name="Normal 7 2 2 3 4 2" xfId="22447"/>
    <cellStyle name="Normal 7 2 2 3 4 2 2" xfId="22448"/>
    <cellStyle name="Normal 7 2 2 3 4 2 3" xfId="22449"/>
    <cellStyle name="Normal 7 2 2 3 4 2 4" xfId="22450"/>
    <cellStyle name="Normal 7 2 2 3 4 3" xfId="22451"/>
    <cellStyle name="Normal 7 2 2 3 4 3 2" xfId="22452"/>
    <cellStyle name="Normal 7 2 2 3 4 3 3" xfId="22453"/>
    <cellStyle name="Normal 7 2 2 3 4 4" xfId="22454"/>
    <cellStyle name="Normal 7 2 2 3 4 4 2" xfId="22455"/>
    <cellStyle name="Normal 7 2 2 3 4 5" xfId="22456"/>
    <cellStyle name="Normal 7 2 2 3 4 5 2" xfId="22457"/>
    <cellStyle name="Normal 7 2 2 3 4 6" xfId="22458"/>
    <cellStyle name="Normal 7 2 2 3 4 6 2" xfId="22459"/>
    <cellStyle name="Normal 7 2 2 3 4 7" xfId="22460"/>
    <cellStyle name="Normal 7 2 2 3 4 7 2" xfId="22461"/>
    <cellStyle name="Normal 7 2 2 3 4 8" xfId="22462"/>
    <cellStyle name="Normal 7 2 2 3 4 9" xfId="22463"/>
    <cellStyle name="Normal 7 2 2 3 5" xfId="22464"/>
    <cellStyle name="Normal 7 2 2 3 5 2" xfId="22465"/>
    <cellStyle name="Normal 7 2 2 3 5 2 2" xfId="22466"/>
    <cellStyle name="Normal 7 2 2 3 5 2 3" xfId="22467"/>
    <cellStyle name="Normal 7 2 2 3 5 2 4" xfId="22468"/>
    <cellStyle name="Normal 7 2 2 3 5 3" xfId="22469"/>
    <cellStyle name="Normal 7 2 2 3 5 3 2" xfId="22470"/>
    <cellStyle name="Normal 7 2 2 3 5 3 3" xfId="22471"/>
    <cellStyle name="Normal 7 2 2 3 5 4" xfId="22472"/>
    <cellStyle name="Normal 7 2 2 3 5 4 2" xfId="22473"/>
    <cellStyle name="Normal 7 2 2 3 5 5" xfId="22474"/>
    <cellStyle name="Normal 7 2 2 3 5 5 2" xfId="22475"/>
    <cellStyle name="Normal 7 2 2 3 5 6" xfId="22476"/>
    <cellStyle name="Normal 7 2 2 3 5 6 2" xfId="22477"/>
    <cellStyle name="Normal 7 2 2 3 5 7" xfId="22478"/>
    <cellStyle name="Normal 7 2 2 3 5 7 2" xfId="22479"/>
    <cellStyle name="Normal 7 2 2 3 5 8" xfId="22480"/>
    <cellStyle name="Normal 7 2 2 3 5 9" xfId="22481"/>
    <cellStyle name="Normal 7 2 2 3 6" xfId="22482"/>
    <cellStyle name="Normal 7 2 2 3 6 2" xfId="22483"/>
    <cellStyle name="Normal 7 2 2 3 6 3" xfId="22484"/>
    <cellStyle name="Normal 7 2 2 3 6 4" xfId="22485"/>
    <cellStyle name="Normal 7 2 2 3 7" xfId="22486"/>
    <cellStyle name="Normal 7 2 2 3 7 2" xfId="22487"/>
    <cellStyle name="Normal 7 2 2 3 7 3" xfId="22488"/>
    <cellStyle name="Normal 7 2 2 3 8" xfId="22489"/>
    <cellStyle name="Normal 7 2 2 3 8 2" xfId="22490"/>
    <cellStyle name="Normal 7 2 2 3 9" xfId="22491"/>
    <cellStyle name="Normal 7 2 2 3 9 2" xfId="22492"/>
    <cellStyle name="Normal 7 2 2 4" xfId="22493"/>
    <cellStyle name="Normal 7 2 2 4 10" xfId="22494"/>
    <cellStyle name="Normal 7 2 2 4 2" xfId="22495"/>
    <cellStyle name="Normal 7 2 2 4 2 2" xfId="22496"/>
    <cellStyle name="Normal 7 2 2 4 2 3" xfId="22497"/>
    <cellStyle name="Normal 7 2 2 4 2 4" xfId="22498"/>
    <cellStyle name="Normal 7 2 2 4 3" xfId="22499"/>
    <cellStyle name="Normal 7 2 2 4 3 2" xfId="22500"/>
    <cellStyle name="Normal 7 2 2 4 3 3" xfId="22501"/>
    <cellStyle name="Normal 7 2 2 4 4" xfId="22502"/>
    <cellStyle name="Normal 7 2 2 4 4 2" xfId="22503"/>
    <cellStyle name="Normal 7 2 2 4 5" xfId="22504"/>
    <cellStyle name="Normal 7 2 2 4 5 2" xfId="22505"/>
    <cellStyle name="Normal 7 2 2 4 6" xfId="22506"/>
    <cellStyle name="Normal 7 2 2 4 6 2" xfId="22507"/>
    <cellStyle name="Normal 7 2 2 4 7" xfId="22508"/>
    <cellStyle name="Normal 7 2 2 4 7 2" xfId="22509"/>
    <cellStyle name="Normal 7 2 2 4 8" xfId="22510"/>
    <cellStyle name="Normal 7 2 2 4 8 2" xfId="22511"/>
    <cellStyle name="Normal 7 2 2 4 9" xfId="22512"/>
    <cellStyle name="Normal 7 2 2 5" xfId="22513"/>
    <cellStyle name="Normal 7 2 2 5 10" xfId="22514"/>
    <cellStyle name="Normal 7 2 2 5 2" xfId="22515"/>
    <cellStyle name="Normal 7 2 2 5 2 2" xfId="22516"/>
    <cellStyle name="Normal 7 2 2 5 2 3" xfId="22517"/>
    <cellStyle name="Normal 7 2 2 5 2 4" xfId="22518"/>
    <cellStyle name="Normal 7 2 2 5 3" xfId="22519"/>
    <cellStyle name="Normal 7 2 2 5 3 2" xfId="22520"/>
    <cellStyle name="Normal 7 2 2 5 3 3" xfId="22521"/>
    <cellStyle name="Normal 7 2 2 5 4" xfId="22522"/>
    <cellStyle name="Normal 7 2 2 5 4 2" xfId="22523"/>
    <cellStyle name="Normal 7 2 2 5 5" xfId="22524"/>
    <cellStyle name="Normal 7 2 2 5 5 2" xfId="22525"/>
    <cellStyle name="Normal 7 2 2 5 6" xfId="22526"/>
    <cellStyle name="Normal 7 2 2 5 6 2" xfId="22527"/>
    <cellStyle name="Normal 7 2 2 5 7" xfId="22528"/>
    <cellStyle name="Normal 7 2 2 5 7 2" xfId="22529"/>
    <cellStyle name="Normal 7 2 2 5 8" xfId="22530"/>
    <cellStyle name="Normal 7 2 2 5 8 2" xfId="22531"/>
    <cellStyle name="Normal 7 2 2 5 9" xfId="22532"/>
    <cellStyle name="Normal 7 2 2 6" xfId="22533"/>
    <cellStyle name="Normal 7 2 2 6 2" xfId="22534"/>
    <cellStyle name="Normal 7 2 2 6 2 2" xfId="22535"/>
    <cellStyle name="Normal 7 2 2 6 2 3" xfId="22536"/>
    <cellStyle name="Normal 7 2 2 6 2 4" xfId="22537"/>
    <cellStyle name="Normal 7 2 2 6 3" xfId="22538"/>
    <cellStyle name="Normal 7 2 2 6 3 2" xfId="22539"/>
    <cellStyle name="Normal 7 2 2 6 3 3" xfId="22540"/>
    <cellStyle name="Normal 7 2 2 6 4" xfId="22541"/>
    <cellStyle name="Normal 7 2 2 6 4 2" xfId="22542"/>
    <cellStyle name="Normal 7 2 2 6 5" xfId="22543"/>
    <cellStyle name="Normal 7 2 2 6 5 2" xfId="22544"/>
    <cellStyle name="Normal 7 2 2 6 6" xfId="22545"/>
    <cellStyle name="Normal 7 2 2 6 6 2" xfId="22546"/>
    <cellStyle name="Normal 7 2 2 6 7" xfId="22547"/>
    <cellStyle name="Normal 7 2 2 6 7 2" xfId="22548"/>
    <cellStyle name="Normal 7 2 2 6 8" xfId="22549"/>
    <cellStyle name="Normal 7 2 2 6 9" xfId="22550"/>
    <cellStyle name="Normal 7 2 2 7" xfId="22551"/>
    <cellStyle name="Normal 7 2 2 7 2" xfId="22552"/>
    <cellStyle name="Normal 7 2 2 7 2 2" xfId="22553"/>
    <cellStyle name="Normal 7 2 2 7 2 3" xfId="22554"/>
    <cellStyle name="Normal 7 2 2 7 2 4" xfId="22555"/>
    <cellStyle name="Normal 7 2 2 7 3" xfId="22556"/>
    <cellStyle name="Normal 7 2 2 7 3 2" xfId="22557"/>
    <cellStyle name="Normal 7 2 2 7 3 3" xfId="22558"/>
    <cellStyle name="Normal 7 2 2 7 4" xfId="22559"/>
    <cellStyle name="Normal 7 2 2 7 4 2" xfId="22560"/>
    <cellStyle name="Normal 7 2 2 7 5" xfId="22561"/>
    <cellStyle name="Normal 7 2 2 7 5 2" xfId="22562"/>
    <cellStyle name="Normal 7 2 2 7 6" xfId="22563"/>
    <cellStyle name="Normal 7 2 2 7 6 2" xfId="22564"/>
    <cellStyle name="Normal 7 2 2 7 7" xfId="22565"/>
    <cellStyle name="Normal 7 2 2 7 7 2" xfId="22566"/>
    <cellStyle name="Normal 7 2 2 7 8" xfId="22567"/>
    <cellStyle name="Normal 7 2 2 7 9" xfId="22568"/>
    <cellStyle name="Normal 7 2 2 8" xfId="22569"/>
    <cellStyle name="Normal 7 2 2 8 2" xfId="22570"/>
    <cellStyle name="Normal 7 2 2 8 2 2" xfId="22571"/>
    <cellStyle name="Normal 7 2 2 8 2 3" xfId="22572"/>
    <cellStyle name="Normal 7 2 2 8 2 4" xfId="22573"/>
    <cellStyle name="Normal 7 2 2 8 3" xfId="22574"/>
    <cellStyle name="Normal 7 2 2 8 3 2" xfId="22575"/>
    <cellStyle name="Normal 7 2 2 8 3 3" xfId="22576"/>
    <cellStyle name="Normal 7 2 2 8 4" xfId="22577"/>
    <cellStyle name="Normal 7 2 2 8 4 2" xfId="22578"/>
    <cellStyle name="Normal 7 2 2 8 5" xfId="22579"/>
    <cellStyle name="Normal 7 2 2 8 5 2" xfId="22580"/>
    <cellStyle name="Normal 7 2 2 8 6" xfId="22581"/>
    <cellStyle name="Normal 7 2 2 8 6 2" xfId="22582"/>
    <cellStyle name="Normal 7 2 2 8 7" xfId="22583"/>
    <cellStyle name="Normal 7 2 2 8 8" xfId="22584"/>
    <cellStyle name="Normal 7 2 2 9" xfId="22585"/>
    <cellStyle name="Normal 7 2 2 9 2" xfId="22586"/>
    <cellStyle name="Normal 7 2 2 9 2 2" xfId="22587"/>
    <cellStyle name="Normal 7 2 2 9 2 3" xfId="22588"/>
    <cellStyle name="Normal 7 2 2 9 2 4" xfId="22589"/>
    <cellStyle name="Normal 7 2 2 9 3" xfId="22590"/>
    <cellStyle name="Normal 7 2 2 9 3 2" xfId="22591"/>
    <cellStyle name="Normal 7 2 2 9 3 3" xfId="22592"/>
    <cellStyle name="Normal 7 2 2 9 4" xfId="22593"/>
    <cellStyle name="Normal 7 2 2 9 4 2" xfId="22594"/>
    <cellStyle name="Normal 7 2 2 9 5" xfId="22595"/>
    <cellStyle name="Normal 7 2 2 9 5 2" xfId="22596"/>
    <cellStyle name="Normal 7 2 2 9 6" xfId="22597"/>
    <cellStyle name="Normal 7 2 2 9 7" xfId="22598"/>
    <cellStyle name="Normal 7 2 20" xfId="22599"/>
    <cellStyle name="Normal 7 2 20 2" xfId="22600"/>
    <cellStyle name="Normal 7 2 20 3" xfId="22601"/>
    <cellStyle name="Normal 7 2 20 4" xfId="22602"/>
    <cellStyle name="Normal 7 2 21" xfId="22603"/>
    <cellStyle name="Normal 7 2 21 2" xfId="22604"/>
    <cellStyle name="Normal 7 2 21 3" xfId="22605"/>
    <cellStyle name="Normal 7 2 22" xfId="22606"/>
    <cellStyle name="Normal 7 2 23" xfId="22607"/>
    <cellStyle name="Normal 7 2 24" xfId="22608"/>
    <cellStyle name="Normal 7 2 25" xfId="22609"/>
    <cellStyle name="Normal 7 2 3" xfId="22610"/>
    <cellStyle name="Normal 7 2 3 10" xfId="22611"/>
    <cellStyle name="Normal 7 2 3 10 2" xfId="22612"/>
    <cellStyle name="Normal 7 2 3 11" xfId="22613"/>
    <cellStyle name="Normal 7 2 3 11 2" xfId="22614"/>
    <cellStyle name="Normal 7 2 3 12" xfId="22615"/>
    <cellStyle name="Normal 7 2 3 13" xfId="22616"/>
    <cellStyle name="Normal 7 2 3 2" xfId="22617"/>
    <cellStyle name="Normal 7 2 3 2 10" xfId="22618"/>
    <cellStyle name="Normal 7 2 3 2 2" xfId="22619"/>
    <cellStyle name="Normal 7 2 3 2 2 2" xfId="22620"/>
    <cellStyle name="Normal 7 2 3 2 2 3" xfId="22621"/>
    <cellStyle name="Normal 7 2 3 2 2 4" xfId="22622"/>
    <cellStyle name="Normal 7 2 3 2 3" xfId="22623"/>
    <cellStyle name="Normal 7 2 3 2 3 2" xfId="22624"/>
    <cellStyle name="Normal 7 2 3 2 3 3" xfId="22625"/>
    <cellStyle name="Normal 7 2 3 2 4" xfId="22626"/>
    <cellStyle name="Normal 7 2 3 2 4 2" xfId="22627"/>
    <cellStyle name="Normal 7 2 3 2 5" xfId="22628"/>
    <cellStyle name="Normal 7 2 3 2 5 2" xfId="22629"/>
    <cellStyle name="Normal 7 2 3 2 6" xfId="22630"/>
    <cellStyle name="Normal 7 2 3 2 6 2" xfId="22631"/>
    <cellStyle name="Normal 7 2 3 2 7" xfId="22632"/>
    <cellStyle name="Normal 7 2 3 2 7 2" xfId="22633"/>
    <cellStyle name="Normal 7 2 3 2 8" xfId="22634"/>
    <cellStyle name="Normal 7 2 3 2 8 2" xfId="22635"/>
    <cellStyle name="Normal 7 2 3 2 9" xfId="22636"/>
    <cellStyle name="Normal 7 2 3 3" xfId="22637"/>
    <cellStyle name="Normal 7 2 3 3 10" xfId="22638"/>
    <cellStyle name="Normal 7 2 3 3 2" xfId="22639"/>
    <cellStyle name="Normal 7 2 3 3 2 2" xfId="22640"/>
    <cellStyle name="Normal 7 2 3 3 2 3" xfId="22641"/>
    <cellStyle name="Normal 7 2 3 3 2 4" xfId="22642"/>
    <cellStyle name="Normal 7 2 3 3 3" xfId="22643"/>
    <cellStyle name="Normal 7 2 3 3 3 2" xfId="22644"/>
    <cellStyle name="Normal 7 2 3 3 3 3" xfId="22645"/>
    <cellStyle name="Normal 7 2 3 3 4" xfId="22646"/>
    <cellStyle name="Normal 7 2 3 3 4 2" xfId="22647"/>
    <cellStyle name="Normal 7 2 3 3 5" xfId="22648"/>
    <cellStyle name="Normal 7 2 3 3 5 2" xfId="22649"/>
    <cellStyle name="Normal 7 2 3 3 6" xfId="22650"/>
    <cellStyle name="Normal 7 2 3 3 6 2" xfId="22651"/>
    <cellStyle name="Normal 7 2 3 3 7" xfId="22652"/>
    <cellStyle name="Normal 7 2 3 3 7 2" xfId="22653"/>
    <cellStyle name="Normal 7 2 3 3 8" xfId="22654"/>
    <cellStyle name="Normal 7 2 3 3 8 2" xfId="22655"/>
    <cellStyle name="Normal 7 2 3 3 9" xfId="22656"/>
    <cellStyle name="Normal 7 2 3 4" xfId="22657"/>
    <cellStyle name="Normal 7 2 3 4 2" xfId="22658"/>
    <cellStyle name="Normal 7 2 3 4 2 2" xfId="22659"/>
    <cellStyle name="Normal 7 2 3 4 2 3" xfId="22660"/>
    <cellStyle name="Normal 7 2 3 4 2 4" xfId="22661"/>
    <cellStyle name="Normal 7 2 3 4 3" xfId="22662"/>
    <cellStyle name="Normal 7 2 3 4 3 2" xfId="22663"/>
    <cellStyle name="Normal 7 2 3 4 3 3" xfId="22664"/>
    <cellStyle name="Normal 7 2 3 4 4" xfId="22665"/>
    <cellStyle name="Normal 7 2 3 4 4 2" xfId="22666"/>
    <cellStyle name="Normal 7 2 3 4 5" xfId="22667"/>
    <cellStyle name="Normal 7 2 3 4 5 2" xfId="22668"/>
    <cellStyle name="Normal 7 2 3 4 6" xfId="22669"/>
    <cellStyle name="Normal 7 2 3 4 6 2" xfId="22670"/>
    <cellStyle name="Normal 7 2 3 4 7" xfId="22671"/>
    <cellStyle name="Normal 7 2 3 4 7 2" xfId="22672"/>
    <cellStyle name="Normal 7 2 3 4 8" xfId="22673"/>
    <cellStyle name="Normal 7 2 3 4 9" xfId="22674"/>
    <cellStyle name="Normal 7 2 3 5" xfId="22675"/>
    <cellStyle name="Normal 7 2 3 5 2" xfId="22676"/>
    <cellStyle name="Normal 7 2 3 5 2 2" xfId="22677"/>
    <cellStyle name="Normal 7 2 3 5 2 3" xfId="22678"/>
    <cellStyle name="Normal 7 2 3 5 2 4" xfId="22679"/>
    <cellStyle name="Normal 7 2 3 5 3" xfId="22680"/>
    <cellStyle name="Normal 7 2 3 5 3 2" xfId="22681"/>
    <cellStyle name="Normal 7 2 3 5 3 3" xfId="22682"/>
    <cellStyle name="Normal 7 2 3 5 4" xfId="22683"/>
    <cellStyle name="Normal 7 2 3 5 4 2" xfId="22684"/>
    <cellStyle name="Normal 7 2 3 5 5" xfId="22685"/>
    <cellStyle name="Normal 7 2 3 5 5 2" xfId="22686"/>
    <cellStyle name="Normal 7 2 3 5 6" xfId="22687"/>
    <cellStyle name="Normal 7 2 3 5 6 2" xfId="22688"/>
    <cellStyle name="Normal 7 2 3 5 7" xfId="22689"/>
    <cellStyle name="Normal 7 2 3 5 7 2" xfId="22690"/>
    <cellStyle name="Normal 7 2 3 5 8" xfId="22691"/>
    <cellStyle name="Normal 7 2 3 5 9" xfId="22692"/>
    <cellStyle name="Normal 7 2 3 6" xfId="22693"/>
    <cellStyle name="Normal 7 2 3 6 2" xfId="22694"/>
    <cellStyle name="Normal 7 2 3 6 2 2" xfId="22695"/>
    <cellStyle name="Normal 7 2 3 6 2 3" xfId="22696"/>
    <cellStyle name="Normal 7 2 3 6 2 4" xfId="22697"/>
    <cellStyle name="Normal 7 2 3 6 3" xfId="22698"/>
    <cellStyle name="Normal 7 2 3 6 3 2" xfId="22699"/>
    <cellStyle name="Normal 7 2 3 6 4" xfId="22700"/>
    <cellStyle name="Normal 7 2 3 7" xfId="22701"/>
    <cellStyle name="Normal 7 2 3 7 2" xfId="22702"/>
    <cellStyle name="Normal 7 2 3 7 2 2" xfId="22703"/>
    <cellStyle name="Normal 7 2 3 7 2 3" xfId="22704"/>
    <cellStyle name="Normal 7 2 3 7 3" xfId="22705"/>
    <cellStyle name="Normal 7 2 3 7 3 2" xfId="22706"/>
    <cellStyle name="Normal 7 2 3 7 4" xfId="22707"/>
    <cellStyle name="Normal 7 2 3 8" xfId="22708"/>
    <cellStyle name="Normal 7 2 3 8 2" xfId="22709"/>
    <cellStyle name="Normal 7 2 3 8 3" xfId="22710"/>
    <cellStyle name="Normal 7 2 3 8 4" xfId="22711"/>
    <cellStyle name="Normal 7 2 3 9" xfId="22712"/>
    <cellStyle name="Normal 7 2 3 9 2" xfId="22713"/>
    <cellStyle name="Normal 7 2 3 9 3" xfId="22714"/>
    <cellStyle name="Normal 7 2 4" xfId="22715"/>
    <cellStyle name="Normal 7 2 4 10" xfId="22716"/>
    <cellStyle name="Normal 7 2 4 10 2" xfId="22717"/>
    <cellStyle name="Normal 7 2 4 11" xfId="22718"/>
    <cellStyle name="Normal 7 2 4 11 2" xfId="22719"/>
    <cellStyle name="Normal 7 2 4 12" xfId="22720"/>
    <cellStyle name="Normal 7 2 4 13" xfId="22721"/>
    <cellStyle name="Normal 7 2 4 2" xfId="22722"/>
    <cellStyle name="Normal 7 2 4 2 10" xfId="22723"/>
    <cellStyle name="Normal 7 2 4 2 2" xfId="22724"/>
    <cellStyle name="Normal 7 2 4 2 2 2" xfId="22725"/>
    <cellStyle name="Normal 7 2 4 2 2 3" xfId="22726"/>
    <cellStyle name="Normal 7 2 4 2 2 4" xfId="22727"/>
    <cellStyle name="Normal 7 2 4 2 3" xfId="22728"/>
    <cellStyle name="Normal 7 2 4 2 3 2" xfId="22729"/>
    <cellStyle name="Normal 7 2 4 2 3 3" xfId="22730"/>
    <cellStyle name="Normal 7 2 4 2 4" xfId="22731"/>
    <cellStyle name="Normal 7 2 4 2 4 2" xfId="22732"/>
    <cellStyle name="Normal 7 2 4 2 5" xfId="22733"/>
    <cellStyle name="Normal 7 2 4 2 5 2" xfId="22734"/>
    <cellStyle name="Normal 7 2 4 2 6" xfId="22735"/>
    <cellStyle name="Normal 7 2 4 2 6 2" xfId="22736"/>
    <cellStyle name="Normal 7 2 4 2 7" xfId="22737"/>
    <cellStyle name="Normal 7 2 4 2 7 2" xfId="22738"/>
    <cellStyle name="Normal 7 2 4 2 8" xfId="22739"/>
    <cellStyle name="Normal 7 2 4 2 8 2" xfId="22740"/>
    <cellStyle name="Normal 7 2 4 2 9" xfId="22741"/>
    <cellStyle name="Normal 7 2 4 3" xfId="22742"/>
    <cellStyle name="Normal 7 2 4 3 10" xfId="22743"/>
    <cellStyle name="Normal 7 2 4 3 2" xfId="22744"/>
    <cellStyle name="Normal 7 2 4 3 2 2" xfId="22745"/>
    <cellStyle name="Normal 7 2 4 3 2 3" xfId="22746"/>
    <cellStyle name="Normal 7 2 4 3 2 4" xfId="22747"/>
    <cellStyle name="Normal 7 2 4 3 3" xfId="22748"/>
    <cellStyle name="Normal 7 2 4 3 3 2" xfId="22749"/>
    <cellStyle name="Normal 7 2 4 3 3 3" xfId="22750"/>
    <cellStyle name="Normal 7 2 4 3 4" xfId="22751"/>
    <cellStyle name="Normal 7 2 4 3 4 2" xfId="22752"/>
    <cellStyle name="Normal 7 2 4 3 5" xfId="22753"/>
    <cellStyle name="Normal 7 2 4 3 5 2" xfId="22754"/>
    <cellStyle name="Normal 7 2 4 3 6" xfId="22755"/>
    <cellStyle name="Normal 7 2 4 3 6 2" xfId="22756"/>
    <cellStyle name="Normal 7 2 4 3 7" xfId="22757"/>
    <cellStyle name="Normal 7 2 4 3 7 2" xfId="22758"/>
    <cellStyle name="Normal 7 2 4 3 8" xfId="22759"/>
    <cellStyle name="Normal 7 2 4 3 8 2" xfId="22760"/>
    <cellStyle name="Normal 7 2 4 3 9" xfId="22761"/>
    <cellStyle name="Normal 7 2 4 4" xfId="22762"/>
    <cellStyle name="Normal 7 2 4 4 2" xfId="22763"/>
    <cellStyle name="Normal 7 2 4 4 2 2" xfId="22764"/>
    <cellStyle name="Normal 7 2 4 4 2 3" xfId="22765"/>
    <cellStyle name="Normal 7 2 4 4 2 4" xfId="22766"/>
    <cellStyle name="Normal 7 2 4 4 3" xfId="22767"/>
    <cellStyle name="Normal 7 2 4 4 3 2" xfId="22768"/>
    <cellStyle name="Normal 7 2 4 4 3 3" xfId="22769"/>
    <cellStyle name="Normal 7 2 4 4 4" xfId="22770"/>
    <cellStyle name="Normal 7 2 4 4 4 2" xfId="22771"/>
    <cellStyle name="Normal 7 2 4 4 5" xfId="22772"/>
    <cellStyle name="Normal 7 2 4 4 5 2" xfId="22773"/>
    <cellStyle name="Normal 7 2 4 4 6" xfId="22774"/>
    <cellStyle name="Normal 7 2 4 4 6 2" xfId="22775"/>
    <cellStyle name="Normal 7 2 4 4 7" xfId="22776"/>
    <cellStyle name="Normal 7 2 4 4 7 2" xfId="22777"/>
    <cellStyle name="Normal 7 2 4 4 8" xfId="22778"/>
    <cellStyle name="Normal 7 2 4 4 9" xfId="22779"/>
    <cellStyle name="Normal 7 2 4 5" xfId="22780"/>
    <cellStyle name="Normal 7 2 4 5 2" xfId="22781"/>
    <cellStyle name="Normal 7 2 4 5 2 2" xfId="22782"/>
    <cellStyle name="Normal 7 2 4 5 2 3" xfId="22783"/>
    <cellStyle name="Normal 7 2 4 5 2 4" xfId="22784"/>
    <cellStyle name="Normal 7 2 4 5 3" xfId="22785"/>
    <cellStyle name="Normal 7 2 4 5 3 2" xfId="22786"/>
    <cellStyle name="Normal 7 2 4 5 3 3" xfId="22787"/>
    <cellStyle name="Normal 7 2 4 5 4" xfId="22788"/>
    <cellStyle name="Normal 7 2 4 5 4 2" xfId="22789"/>
    <cellStyle name="Normal 7 2 4 5 5" xfId="22790"/>
    <cellStyle name="Normal 7 2 4 5 5 2" xfId="22791"/>
    <cellStyle name="Normal 7 2 4 5 6" xfId="22792"/>
    <cellStyle name="Normal 7 2 4 5 6 2" xfId="22793"/>
    <cellStyle name="Normal 7 2 4 5 7" xfId="22794"/>
    <cellStyle name="Normal 7 2 4 5 7 2" xfId="22795"/>
    <cellStyle name="Normal 7 2 4 5 8" xfId="22796"/>
    <cellStyle name="Normal 7 2 4 5 9" xfId="22797"/>
    <cellStyle name="Normal 7 2 4 6" xfId="22798"/>
    <cellStyle name="Normal 7 2 4 6 2" xfId="22799"/>
    <cellStyle name="Normal 7 2 4 6 2 2" xfId="22800"/>
    <cellStyle name="Normal 7 2 4 6 2 3" xfId="22801"/>
    <cellStyle name="Normal 7 2 4 6 2 4" xfId="22802"/>
    <cellStyle name="Normal 7 2 4 6 3" xfId="22803"/>
    <cellStyle name="Normal 7 2 4 6 3 2" xfId="22804"/>
    <cellStyle name="Normal 7 2 4 6 4" xfId="22805"/>
    <cellStyle name="Normal 7 2 4 7" xfId="22806"/>
    <cellStyle name="Normal 7 2 4 7 2" xfId="22807"/>
    <cellStyle name="Normal 7 2 4 7 3" xfId="22808"/>
    <cellStyle name="Normal 7 2 4 7 4" xfId="22809"/>
    <cellStyle name="Normal 7 2 4 8" xfId="22810"/>
    <cellStyle name="Normal 7 2 4 8 2" xfId="22811"/>
    <cellStyle name="Normal 7 2 4 8 3" xfId="22812"/>
    <cellStyle name="Normal 7 2 4 9" xfId="22813"/>
    <cellStyle name="Normal 7 2 4 9 2" xfId="22814"/>
    <cellStyle name="Normal 7 2 5" xfId="22815"/>
    <cellStyle name="Normal 7 2 5 10" xfId="22816"/>
    <cellStyle name="Normal 7 2 5 10 2" xfId="22817"/>
    <cellStyle name="Normal 7 2 5 11" xfId="22818"/>
    <cellStyle name="Normal 7 2 5 11 2" xfId="22819"/>
    <cellStyle name="Normal 7 2 5 12" xfId="22820"/>
    <cellStyle name="Normal 7 2 5 13" xfId="22821"/>
    <cellStyle name="Normal 7 2 5 2" xfId="22822"/>
    <cellStyle name="Normal 7 2 5 2 10" xfId="22823"/>
    <cellStyle name="Normal 7 2 5 2 2" xfId="22824"/>
    <cellStyle name="Normal 7 2 5 2 2 2" xfId="22825"/>
    <cellStyle name="Normal 7 2 5 2 2 3" xfId="22826"/>
    <cellStyle name="Normal 7 2 5 2 2 4" xfId="22827"/>
    <cellStyle name="Normal 7 2 5 2 3" xfId="22828"/>
    <cellStyle name="Normal 7 2 5 2 3 2" xfId="22829"/>
    <cellStyle name="Normal 7 2 5 2 3 3" xfId="22830"/>
    <cellStyle name="Normal 7 2 5 2 4" xfId="22831"/>
    <cellStyle name="Normal 7 2 5 2 4 2" xfId="22832"/>
    <cellStyle name="Normal 7 2 5 2 5" xfId="22833"/>
    <cellStyle name="Normal 7 2 5 2 5 2" xfId="22834"/>
    <cellStyle name="Normal 7 2 5 2 6" xfId="22835"/>
    <cellStyle name="Normal 7 2 5 2 6 2" xfId="22836"/>
    <cellStyle name="Normal 7 2 5 2 7" xfId="22837"/>
    <cellStyle name="Normal 7 2 5 2 7 2" xfId="22838"/>
    <cellStyle name="Normal 7 2 5 2 8" xfId="22839"/>
    <cellStyle name="Normal 7 2 5 2 8 2" xfId="22840"/>
    <cellStyle name="Normal 7 2 5 2 9" xfId="22841"/>
    <cellStyle name="Normal 7 2 5 3" xfId="22842"/>
    <cellStyle name="Normal 7 2 5 3 2" xfId="22843"/>
    <cellStyle name="Normal 7 2 5 3 2 2" xfId="22844"/>
    <cellStyle name="Normal 7 2 5 3 2 3" xfId="22845"/>
    <cellStyle name="Normal 7 2 5 3 2 4" xfId="22846"/>
    <cellStyle name="Normal 7 2 5 3 3" xfId="22847"/>
    <cellStyle name="Normal 7 2 5 3 3 2" xfId="22848"/>
    <cellStyle name="Normal 7 2 5 3 3 3" xfId="22849"/>
    <cellStyle name="Normal 7 2 5 3 4" xfId="22850"/>
    <cellStyle name="Normal 7 2 5 3 4 2" xfId="22851"/>
    <cellStyle name="Normal 7 2 5 3 5" xfId="22852"/>
    <cellStyle name="Normal 7 2 5 3 5 2" xfId="22853"/>
    <cellStyle name="Normal 7 2 5 3 6" xfId="22854"/>
    <cellStyle name="Normal 7 2 5 3 6 2" xfId="22855"/>
    <cellStyle name="Normal 7 2 5 3 7" xfId="22856"/>
    <cellStyle name="Normal 7 2 5 3 7 2" xfId="22857"/>
    <cellStyle name="Normal 7 2 5 3 8" xfId="22858"/>
    <cellStyle name="Normal 7 2 5 3 9" xfId="22859"/>
    <cellStyle name="Normal 7 2 5 4" xfId="22860"/>
    <cellStyle name="Normal 7 2 5 4 2" xfId="22861"/>
    <cellStyle name="Normal 7 2 5 4 2 2" xfId="22862"/>
    <cellStyle name="Normal 7 2 5 4 2 3" xfId="22863"/>
    <cellStyle name="Normal 7 2 5 4 2 4" xfId="22864"/>
    <cellStyle name="Normal 7 2 5 4 3" xfId="22865"/>
    <cellStyle name="Normal 7 2 5 4 3 2" xfId="22866"/>
    <cellStyle name="Normal 7 2 5 4 3 3" xfId="22867"/>
    <cellStyle name="Normal 7 2 5 4 4" xfId="22868"/>
    <cellStyle name="Normal 7 2 5 4 4 2" xfId="22869"/>
    <cellStyle name="Normal 7 2 5 4 5" xfId="22870"/>
    <cellStyle name="Normal 7 2 5 4 5 2" xfId="22871"/>
    <cellStyle name="Normal 7 2 5 4 6" xfId="22872"/>
    <cellStyle name="Normal 7 2 5 4 6 2" xfId="22873"/>
    <cellStyle name="Normal 7 2 5 4 7" xfId="22874"/>
    <cellStyle name="Normal 7 2 5 4 7 2" xfId="22875"/>
    <cellStyle name="Normal 7 2 5 4 8" xfId="22876"/>
    <cellStyle name="Normal 7 2 5 4 9" xfId="22877"/>
    <cellStyle name="Normal 7 2 5 5" xfId="22878"/>
    <cellStyle name="Normal 7 2 5 5 2" xfId="22879"/>
    <cellStyle name="Normal 7 2 5 5 2 2" xfId="22880"/>
    <cellStyle name="Normal 7 2 5 5 2 3" xfId="22881"/>
    <cellStyle name="Normal 7 2 5 5 2 4" xfId="22882"/>
    <cellStyle name="Normal 7 2 5 5 3" xfId="22883"/>
    <cellStyle name="Normal 7 2 5 5 3 2" xfId="22884"/>
    <cellStyle name="Normal 7 2 5 5 3 3" xfId="22885"/>
    <cellStyle name="Normal 7 2 5 5 4" xfId="22886"/>
    <cellStyle name="Normal 7 2 5 5 4 2" xfId="22887"/>
    <cellStyle name="Normal 7 2 5 5 5" xfId="22888"/>
    <cellStyle name="Normal 7 2 5 5 5 2" xfId="22889"/>
    <cellStyle name="Normal 7 2 5 5 6" xfId="22890"/>
    <cellStyle name="Normal 7 2 5 5 6 2" xfId="22891"/>
    <cellStyle name="Normal 7 2 5 5 7" xfId="22892"/>
    <cellStyle name="Normal 7 2 5 5 7 2" xfId="22893"/>
    <cellStyle name="Normal 7 2 5 5 8" xfId="22894"/>
    <cellStyle name="Normal 7 2 5 5 9" xfId="22895"/>
    <cellStyle name="Normal 7 2 5 6" xfId="22896"/>
    <cellStyle name="Normal 7 2 5 6 2" xfId="22897"/>
    <cellStyle name="Normal 7 2 5 6 3" xfId="22898"/>
    <cellStyle name="Normal 7 2 5 6 4" xfId="22899"/>
    <cellStyle name="Normal 7 2 5 7" xfId="22900"/>
    <cellStyle name="Normal 7 2 5 7 2" xfId="22901"/>
    <cellStyle name="Normal 7 2 5 7 3" xfId="22902"/>
    <cellStyle name="Normal 7 2 5 8" xfId="22903"/>
    <cellStyle name="Normal 7 2 5 8 2" xfId="22904"/>
    <cellStyle name="Normal 7 2 5 9" xfId="22905"/>
    <cellStyle name="Normal 7 2 5 9 2" xfId="22906"/>
    <cellStyle name="Normal 7 2 6" xfId="22907"/>
    <cellStyle name="Normal 7 2 6 10" xfId="22908"/>
    <cellStyle name="Normal 7 2 6 2" xfId="22909"/>
    <cellStyle name="Normal 7 2 6 2 2" xfId="22910"/>
    <cellStyle name="Normal 7 2 6 2 3" xfId="22911"/>
    <cellStyle name="Normal 7 2 6 2 4" xfId="22912"/>
    <cellStyle name="Normal 7 2 6 3" xfId="22913"/>
    <cellStyle name="Normal 7 2 6 3 2" xfId="22914"/>
    <cellStyle name="Normal 7 2 6 3 3" xfId="22915"/>
    <cellStyle name="Normal 7 2 6 4" xfId="22916"/>
    <cellStyle name="Normal 7 2 6 4 2" xfId="22917"/>
    <cellStyle name="Normal 7 2 6 5" xfId="22918"/>
    <cellStyle name="Normal 7 2 6 5 2" xfId="22919"/>
    <cellStyle name="Normal 7 2 6 6" xfId="22920"/>
    <cellStyle name="Normal 7 2 6 6 2" xfId="22921"/>
    <cellStyle name="Normal 7 2 6 7" xfId="22922"/>
    <cellStyle name="Normal 7 2 6 7 2" xfId="22923"/>
    <cellStyle name="Normal 7 2 6 8" xfId="22924"/>
    <cellStyle name="Normal 7 2 6 8 2" xfId="22925"/>
    <cellStyle name="Normal 7 2 6 9" xfId="22926"/>
    <cellStyle name="Normal 7 2 7" xfId="22927"/>
    <cellStyle name="Normal 7 2 7 2" xfId="22928"/>
    <cellStyle name="Normal 7 2 7 3" xfId="22929"/>
    <cellStyle name="Normal 7 2 7 4" xfId="22930"/>
    <cellStyle name="Normal 7 2 8" xfId="22931"/>
    <cellStyle name="Normal 7 2 8 2" xfId="22932"/>
    <cellStyle name="Normal 7 2 8 2 2" xfId="22933"/>
    <cellStyle name="Normal 7 2 8 2 3" xfId="22934"/>
    <cellStyle name="Normal 7 2 8 2 4" xfId="22935"/>
    <cellStyle name="Normal 7 2 8 3" xfId="22936"/>
    <cellStyle name="Normal 7 2 8 3 2" xfId="22937"/>
    <cellStyle name="Normal 7 2 8 3 3" xfId="22938"/>
    <cellStyle name="Normal 7 2 8 4" xfId="22939"/>
    <cellStyle name="Normal 7 2 8 4 2" xfId="22940"/>
    <cellStyle name="Normal 7 2 8 5" xfId="22941"/>
    <cellStyle name="Normal 7 2 8 5 2" xfId="22942"/>
    <cellStyle name="Normal 7 2 8 6" xfId="22943"/>
    <cellStyle name="Normal 7 2 8 6 2" xfId="22944"/>
    <cellStyle name="Normal 7 2 8 7" xfId="22945"/>
    <cellStyle name="Normal 7 2 8 7 2" xfId="22946"/>
    <cellStyle name="Normal 7 2 8 8" xfId="22947"/>
    <cellStyle name="Normal 7 2 8 9" xfId="22948"/>
    <cellStyle name="Normal 7 2 9" xfId="22949"/>
    <cellStyle name="Normal 7 2 9 2" xfId="22950"/>
    <cellStyle name="Normal 7 2 9 2 2" xfId="22951"/>
    <cellStyle name="Normal 7 2 9 2 3" xfId="22952"/>
    <cellStyle name="Normal 7 2 9 2 4" xfId="22953"/>
    <cellStyle name="Normal 7 2 9 3" xfId="22954"/>
    <cellStyle name="Normal 7 2 9 3 2" xfId="22955"/>
    <cellStyle name="Normal 7 2 9 3 3" xfId="22956"/>
    <cellStyle name="Normal 7 2 9 4" xfId="22957"/>
    <cellStyle name="Normal 7 2 9 4 2" xfId="22958"/>
    <cellStyle name="Normal 7 2 9 5" xfId="22959"/>
    <cellStyle name="Normal 7 2 9 5 2" xfId="22960"/>
    <cellStyle name="Normal 7 2 9 6" xfId="22961"/>
    <cellStyle name="Normal 7 2 9 6 2" xfId="22962"/>
    <cellStyle name="Normal 7 2 9 7" xfId="22963"/>
    <cellStyle name="Normal 7 2 9 7 2" xfId="22964"/>
    <cellStyle name="Normal 7 2 9 8" xfId="22965"/>
    <cellStyle name="Normal 7 2 9 9" xfId="22966"/>
    <cellStyle name="Normal 7 20" xfId="22967"/>
    <cellStyle name="Normal 7 21" xfId="22968"/>
    <cellStyle name="Normal 7 21 2" xfId="22969"/>
    <cellStyle name="Normal 7 21 2 2" xfId="22970"/>
    <cellStyle name="Normal 7 21 2 3" xfId="22971"/>
    <cellStyle name="Normal 7 21 3" xfId="22972"/>
    <cellStyle name="Normal 7 21 3 2" xfId="22973"/>
    <cellStyle name="Normal 7 21 4" xfId="22974"/>
    <cellStyle name="Normal 7 22" xfId="22975"/>
    <cellStyle name="Normal 7 22 2" xfId="22976"/>
    <cellStyle name="Normal 7 22 2 2" xfId="22977"/>
    <cellStyle name="Normal 7 22 2 3" xfId="22978"/>
    <cellStyle name="Normal 7 22 3" xfId="22979"/>
    <cellStyle name="Normal 7 22 3 2" xfId="22980"/>
    <cellStyle name="Normal 7 22 4" xfId="22981"/>
    <cellStyle name="Normal 7 23" xfId="22982"/>
    <cellStyle name="Normal 7 23 2" xfId="22983"/>
    <cellStyle name="Normal 7 23 2 2" xfId="22984"/>
    <cellStyle name="Normal 7 23 2 3" xfId="22985"/>
    <cellStyle name="Normal 7 23 3" xfId="22986"/>
    <cellStyle name="Normal 7 23 3 2" xfId="22987"/>
    <cellStyle name="Normal 7 23 4" xfId="22988"/>
    <cellStyle name="Normal 7 23 5" xfId="22989"/>
    <cellStyle name="Normal 7 24" xfId="22990"/>
    <cellStyle name="Normal 7 24 2" xfId="22991"/>
    <cellStyle name="Normal 7 25" xfId="22992"/>
    <cellStyle name="Normal 7 25 2" xfId="22993"/>
    <cellStyle name="Normal 7 3" xfId="22994"/>
    <cellStyle name="Normal 7 3 10" xfId="22995"/>
    <cellStyle name="Normal 7 3 10 2" xfId="22996"/>
    <cellStyle name="Normal 7 3 10 2 2" xfId="22997"/>
    <cellStyle name="Normal 7 3 10 2 3" xfId="22998"/>
    <cellStyle name="Normal 7 3 10 2 4" xfId="22999"/>
    <cellStyle name="Normal 7 3 10 3" xfId="23000"/>
    <cellStyle name="Normal 7 3 10 3 2" xfId="23001"/>
    <cellStyle name="Normal 7 3 10 3 3" xfId="23002"/>
    <cellStyle name="Normal 7 3 10 4" xfId="23003"/>
    <cellStyle name="Normal 7 3 10 4 2" xfId="23004"/>
    <cellStyle name="Normal 7 3 10 5" xfId="23005"/>
    <cellStyle name="Normal 7 3 10 5 2" xfId="23006"/>
    <cellStyle name="Normal 7 3 10 6" xfId="23007"/>
    <cellStyle name="Normal 7 3 10 6 2" xfId="23008"/>
    <cellStyle name="Normal 7 3 10 7" xfId="23009"/>
    <cellStyle name="Normal 7 3 10 8" xfId="23010"/>
    <cellStyle name="Normal 7 3 11" xfId="23011"/>
    <cellStyle name="Normal 7 3 11 2" xfId="23012"/>
    <cellStyle name="Normal 7 3 11 2 2" xfId="23013"/>
    <cellStyle name="Normal 7 3 11 2 3" xfId="23014"/>
    <cellStyle name="Normal 7 3 11 2 4" xfId="23015"/>
    <cellStyle name="Normal 7 3 11 3" xfId="23016"/>
    <cellStyle name="Normal 7 3 11 3 2" xfId="23017"/>
    <cellStyle name="Normal 7 3 11 3 3" xfId="23018"/>
    <cellStyle name="Normal 7 3 11 4" xfId="23019"/>
    <cellStyle name="Normal 7 3 11 4 2" xfId="23020"/>
    <cellStyle name="Normal 7 3 11 5" xfId="23021"/>
    <cellStyle name="Normal 7 3 11 6" xfId="23022"/>
    <cellStyle name="Normal 7 3 12" xfId="23023"/>
    <cellStyle name="Normal 7 3 12 2" xfId="23024"/>
    <cellStyle name="Normal 7 3 12 2 2" xfId="23025"/>
    <cellStyle name="Normal 7 3 12 2 3" xfId="23026"/>
    <cellStyle name="Normal 7 3 12 2 4" xfId="23027"/>
    <cellStyle name="Normal 7 3 12 3" xfId="23028"/>
    <cellStyle name="Normal 7 3 12 3 2" xfId="23029"/>
    <cellStyle name="Normal 7 3 12 4" xfId="23030"/>
    <cellStyle name="Normal 7 3 13" xfId="23031"/>
    <cellStyle name="Normal 7 3 13 2" xfId="23032"/>
    <cellStyle name="Normal 7 3 13 3" xfId="23033"/>
    <cellStyle name="Normal 7 3 13 4" xfId="23034"/>
    <cellStyle name="Normal 7 3 14" xfId="23035"/>
    <cellStyle name="Normal 7 3 14 2" xfId="23036"/>
    <cellStyle name="Normal 7 3 14 3" xfId="23037"/>
    <cellStyle name="Normal 7 3 15" xfId="23038"/>
    <cellStyle name="Normal 7 3 15 2" xfId="23039"/>
    <cellStyle name="Normal 7 3 16" xfId="23040"/>
    <cellStyle name="Normal 7 3 17" xfId="23041"/>
    <cellStyle name="Normal 7 3 18" xfId="23042"/>
    <cellStyle name="Normal 7 3 2" xfId="23043"/>
    <cellStyle name="Normal 7 3 2 10" xfId="23044"/>
    <cellStyle name="Normal 7 3 2 10 2" xfId="23045"/>
    <cellStyle name="Normal 7 3 2 11" xfId="23046"/>
    <cellStyle name="Normal 7 3 2 11 2" xfId="23047"/>
    <cellStyle name="Normal 7 3 2 12" xfId="23048"/>
    <cellStyle name="Normal 7 3 2 13" xfId="23049"/>
    <cellStyle name="Normal 7 3 2 2" xfId="23050"/>
    <cellStyle name="Normal 7 3 2 2 10" xfId="23051"/>
    <cellStyle name="Normal 7 3 2 2 2" xfId="23052"/>
    <cellStyle name="Normal 7 3 2 2 2 2" xfId="23053"/>
    <cellStyle name="Normal 7 3 2 2 2 3" xfId="23054"/>
    <cellStyle name="Normal 7 3 2 2 2 4" xfId="23055"/>
    <cellStyle name="Normal 7 3 2 2 3" xfId="23056"/>
    <cellStyle name="Normal 7 3 2 2 3 2" xfId="23057"/>
    <cellStyle name="Normal 7 3 2 2 3 3" xfId="23058"/>
    <cellStyle name="Normal 7 3 2 2 4" xfId="23059"/>
    <cellStyle name="Normal 7 3 2 2 4 2" xfId="23060"/>
    <cellStyle name="Normal 7 3 2 2 5" xfId="23061"/>
    <cellStyle name="Normal 7 3 2 2 5 2" xfId="23062"/>
    <cellStyle name="Normal 7 3 2 2 6" xfId="23063"/>
    <cellStyle name="Normal 7 3 2 2 6 2" xfId="23064"/>
    <cellStyle name="Normal 7 3 2 2 7" xfId="23065"/>
    <cellStyle name="Normal 7 3 2 2 7 2" xfId="23066"/>
    <cellStyle name="Normal 7 3 2 2 8" xfId="23067"/>
    <cellStyle name="Normal 7 3 2 2 8 2" xfId="23068"/>
    <cellStyle name="Normal 7 3 2 2 9" xfId="23069"/>
    <cellStyle name="Normal 7 3 2 3" xfId="23070"/>
    <cellStyle name="Normal 7 3 2 3 10" xfId="23071"/>
    <cellStyle name="Normal 7 3 2 3 2" xfId="23072"/>
    <cellStyle name="Normal 7 3 2 3 2 2" xfId="23073"/>
    <cellStyle name="Normal 7 3 2 3 2 3" xfId="23074"/>
    <cellStyle name="Normal 7 3 2 3 2 4" xfId="23075"/>
    <cellStyle name="Normal 7 3 2 3 3" xfId="23076"/>
    <cellStyle name="Normal 7 3 2 3 3 2" xfId="23077"/>
    <cellStyle name="Normal 7 3 2 3 3 3" xfId="23078"/>
    <cellStyle name="Normal 7 3 2 3 4" xfId="23079"/>
    <cellStyle name="Normal 7 3 2 3 4 2" xfId="23080"/>
    <cellStyle name="Normal 7 3 2 3 5" xfId="23081"/>
    <cellStyle name="Normal 7 3 2 3 5 2" xfId="23082"/>
    <cellStyle name="Normal 7 3 2 3 6" xfId="23083"/>
    <cellStyle name="Normal 7 3 2 3 6 2" xfId="23084"/>
    <cellStyle name="Normal 7 3 2 3 7" xfId="23085"/>
    <cellStyle name="Normal 7 3 2 3 7 2" xfId="23086"/>
    <cellStyle name="Normal 7 3 2 3 8" xfId="23087"/>
    <cellStyle name="Normal 7 3 2 3 8 2" xfId="23088"/>
    <cellStyle name="Normal 7 3 2 3 9" xfId="23089"/>
    <cellStyle name="Normal 7 3 2 4" xfId="23090"/>
    <cellStyle name="Normal 7 3 2 4 2" xfId="23091"/>
    <cellStyle name="Normal 7 3 2 4 2 2" xfId="23092"/>
    <cellStyle name="Normal 7 3 2 4 2 3" xfId="23093"/>
    <cellStyle name="Normal 7 3 2 4 2 4" xfId="23094"/>
    <cellStyle name="Normal 7 3 2 4 3" xfId="23095"/>
    <cellStyle name="Normal 7 3 2 4 3 2" xfId="23096"/>
    <cellStyle name="Normal 7 3 2 4 3 3" xfId="23097"/>
    <cellStyle name="Normal 7 3 2 4 4" xfId="23098"/>
    <cellStyle name="Normal 7 3 2 4 4 2" xfId="23099"/>
    <cellStyle name="Normal 7 3 2 4 5" xfId="23100"/>
    <cellStyle name="Normal 7 3 2 4 5 2" xfId="23101"/>
    <cellStyle name="Normal 7 3 2 4 6" xfId="23102"/>
    <cellStyle name="Normal 7 3 2 4 6 2" xfId="23103"/>
    <cellStyle name="Normal 7 3 2 4 7" xfId="23104"/>
    <cellStyle name="Normal 7 3 2 4 7 2" xfId="23105"/>
    <cellStyle name="Normal 7 3 2 4 8" xfId="23106"/>
    <cellStyle name="Normal 7 3 2 4 9" xfId="23107"/>
    <cellStyle name="Normal 7 3 2 5" xfId="23108"/>
    <cellStyle name="Normal 7 3 2 5 2" xfId="23109"/>
    <cellStyle name="Normal 7 3 2 5 2 2" xfId="23110"/>
    <cellStyle name="Normal 7 3 2 5 2 3" xfId="23111"/>
    <cellStyle name="Normal 7 3 2 5 2 4" xfId="23112"/>
    <cellStyle name="Normal 7 3 2 5 3" xfId="23113"/>
    <cellStyle name="Normal 7 3 2 5 3 2" xfId="23114"/>
    <cellStyle name="Normal 7 3 2 5 3 3" xfId="23115"/>
    <cellStyle name="Normal 7 3 2 5 4" xfId="23116"/>
    <cellStyle name="Normal 7 3 2 5 4 2" xfId="23117"/>
    <cellStyle name="Normal 7 3 2 5 5" xfId="23118"/>
    <cellStyle name="Normal 7 3 2 5 5 2" xfId="23119"/>
    <cellStyle name="Normal 7 3 2 5 6" xfId="23120"/>
    <cellStyle name="Normal 7 3 2 5 6 2" xfId="23121"/>
    <cellStyle name="Normal 7 3 2 5 7" xfId="23122"/>
    <cellStyle name="Normal 7 3 2 5 7 2" xfId="23123"/>
    <cellStyle name="Normal 7 3 2 5 8" xfId="23124"/>
    <cellStyle name="Normal 7 3 2 5 9" xfId="23125"/>
    <cellStyle name="Normal 7 3 2 6" xfId="23126"/>
    <cellStyle name="Normal 7 3 2 6 2" xfId="23127"/>
    <cellStyle name="Normal 7 3 2 6 2 2" xfId="23128"/>
    <cellStyle name="Normal 7 3 2 6 2 3" xfId="23129"/>
    <cellStyle name="Normal 7 3 2 6 2 4" xfId="23130"/>
    <cellStyle name="Normal 7 3 2 6 3" xfId="23131"/>
    <cellStyle name="Normal 7 3 2 6 3 2" xfId="23132"/>
    <cellStyle name="Normal 7 3 2 6 4" xfId="23133"/>
    <cellStyle name="Normal 7 3 2 7" xfId="23134"/>
    <cellStyle name="Normal 7 3 2 7 2" xfId="23135"/>
    <cellStyle name="Normal 7 3 2 7 3" xfId="23136"/>
    <cellStyle name="Normal 7 3 2 7 4" xfId="23137"/>
    <cellStyle name="Normal 7 3 2 8" xfId="23138"/>
    <cellStyle name="Normal 7 3 2 8 2" xfId="23139"/>
    <cellStyle name="Normal 7 3 2 8 3" xfId="23140"/>
    <cellStyle name="Normal 7 3 2 9" xfId="23141"/>
    <cellStyle name="Normal 7 3 2 9 2" xfId="23142"/>
    <cellStyle name="Normal 7 3 3" xfId="23143"/>
    <cellStyle name="Normal 7 3 3 10" xfId="23144"/>
    <cellStyle name="Normal 7 3 3 10 2" xfId="23145"/>
    <cellStyle name="Normal 7 3 3 11" xfId="23146"/>
    <cellStyle name="Normal 7 3 3 11 2" xfId="23147"/>
    <cellStyle name="Normal 7 3 3 12" xfId="23148"/>
    <cellStyle name="Normal 7 3 3 13" xfId="23149"/>
    <cellStyle name="Normal 7 3 3 2" xfId="23150"/>
    <cellStyle name="Normal 7 3 3 2 10" xfId="23151"/>
    <cellStyle name="Normal 7 3 3 2 2" xfId="23152"/>
    <cellStyle name="Normal 7 3 3 2 2 2" xfId="23153"/>
    <cellStyle name="Normal 7 3 3 2 2 3" xfId="23154"/>
    <cellStyle name="Normal 7 3 3 2 2 4" xfId="23155"/>
    <cellStyle name="Normal 7 3 3 2 3" xfId="23156"/>
    <cellStyle name="Normal 7 3 3 2 3 2" xfId="23157"/>
    <cellStyle name="Normal 7 3 3 2 3 3" xfId="23158"/>
    <cellStyle name="Normal 7 3 3 2 4" xfId="23159"/>
    <cellStyle name="Normal 7 3 3 2 4 2" xfId="23160"/>
    <cellStyle name="Normal 7 3 3 2 5" xfId="23161"/>
    <cellStyle name="Normal 7 3 3 2 5 2" xfId="23162"/>
    <cellStyle name="Normal 7 3 3 2 6" xfId="23163"/>
    <cellStyle name="Normal 7 3 3 2 6 2" xfId="23164"/>
    <cellStyle name="Normal 7 3 3 2 7" xfId="23165"/>
    <cellStyle name="Normal 7 3 3 2 7 2" xfId="23166"/>
    <cellStyle name="Normal 7 3 3 2 8" xfId="23167"/>
    <cellStyle name="Normal 7 3 3 2 8 2" xfId="23168"/>
    <cellStyle name="Normal 7 3 3 2 9" xfId="23169"/>
    <cellStyle name="Normal 7 3 3 3" xfId="23170"/>
    <cellStyle name="Normal 7 3 3 3 2" xfId="23171"/>
    <cellStyle name="Normal 7 3 3 3 2 2" xfId="23172"/>
    <cellStyle name="Normal 7 3 3 3 2 3" xfId="23173"/>
    <cellStyle name="Normal 7 3 3 3 2 4" xfId="23174"/>
    <cellStyle name="Normal 7 3 3 3 3" xfId="23175"/>
    <cellStyle name="Normal 7 3 3 3 3 2" xfId="23176"/>
    <cellStyle name="Normal 7 3 3 3 3 3" xfId="23177"/>
    <cellStyle name="Normal 7 3 3 3 4" xfId="23178"/>
    <cellStyle name="Normal 7 3 3 3 4 2" xfId="23179"/>
    <cellStyle name="Normal 7 3 3 3 5" xfId="23180"/>
    <cellStyle name="Normal 7 3 3 3 5 2" xfId="23181"/>
    <cellStyle name="Normal 7 3 3 3 6" xfId="23182"/>
    <cellStyle name="Normal 7 3 3 3 6 2" xfId="23183"/>
    <cellStyle name="Normal 7 3 3 3 7" xfId="23184"/>
    <cellStyle name="Normal 7 3 3 3 7 2" xfId="23185"/>
    <cellStyle name="Normal 7 3 3 3 8" xfId="23186"/>
    <cellStyle name="Normal 7 3 3 3 9" xfId="23187"/>
    <cellStyle name="Normal 7 3 3 4" xfId="23188"/>
    <cellStyle name="Normal 7 3 3 4 2" xfId="23189"/>
    <cellStyle name="Normal 7 3 3 4 2 2" xfId="23190"/>
    <cellStyle name="Normal 7 3 3 4 2 3" xfId="23191"/>
    <cellStyle name="Normal 7 3 3 4 2 4" xfId="23192"/>
    <cellStyle name="Normal 7 3 3 4 3" xfId="23193"/>
    <cellStyle name="Normal 7 3 3 4 3 2" xfId="23194"/>
    <cellStyle name="Normal 7 3 3 4 3 3" xfId="23195"/>
    <cellStyle name="Normal 7 3 3 4 4" xfId="23196"/>
    <cellStyle name="Normal 7 3 3 4 4 2" xfId="23197"/>
    <cellStyle name="Normal 7 3 3 4 5" xfId="23198"/>
    <cellStyle name="Normal 7 3 3 4 5 2" xfId="23199"/>
    <cellStyle name="Normal 7 3 3 4 6" xfId="23200"/>
    <cellStyle name="Normal 7 3 3 4 6 2" xfId="23201"/>
    <cellStyle name="Normal 7 3 3 4 7" xfId="23202"/>
    <cellStyle name="Normal 7 3 3 4 7 2" xfId="23203"/>
    <cellStyle name="Normal 7 3 3 4 8" xfId="23204"/>
    <cellStyle name="Normal 7 3 3 4 9" xfId="23205"/>
    <cellStyle name="Normal 7 3 3 5" xfId="23206"/>
    <cellStyle name="Normal 7 3 3 5 2" xfId="23207"/>
    <cellStyle name="Normal 7 3 3 5 2 2" xfId="23208"/>
    <cellStyle name="Normal 7 3 3 5 2 3" xfId="23209"/>
    <cellStyle name="Normal 7 3 3 5 2 4" xfId="23210"/>
    <cellStyle name="Normal 7 3 3 5 3" xfId="23211"/>
    <cellStyle name="Normal 7 3 3 5 3 2" xfId="23212"/>
    <cellStyle name="Normal 7 3 3 5 3 3" xfId="23213"/>
    <cellStyle name="Normal 7 3 3 5 4" xfId="23214"/>
    <cellStyle name="Normal 7 3 3 5 4 2" xfId="23215"/>
    <cellStyle name="Normal 7 3 3 5 5" xfId="23216"/>
    <cellStyle name="Normal 7 3 3 5 5 2" xfId="23217"/>
    <cellStyle name="Normal 7 3 3 5 6" xfId="23218"/>
    <cellStyle name="Normal 7 3 3 5 6 2" xfId="23219"/>
    <cellStyle name="Normal 7 3 3 5 7" xfId="23220"/>
    <cellStyle name="Normal 7 3 3 5 7 2" xfId="23221"/>
    <cellStyle name="Normal 7 3 3 5 8" xfId="23222"/>
    <cellStyle name="Normal 7 3 3 5 9" xfId="23223"/>
    <cellStyle name="Normal 7 3 3 6" xfId="23224"/>
    <cellStyle name="Normal 7 3 3 6 2" xfId="23225"/>
    <cellStyle name="Normal 7 3 3 6 3" xfId="23226"/>
    <cellStyle name="Normal 7 3 3 6 4" xfId="23227"/>
    <cellStyle name="Normal 7 3 3 7" xfId="23228"/>
    <cellStyle name="Normal 7 3 3 7 2" xfId="23229"/>
    <cellStyle name="Normal 7 3 3 7 3" xfId="23230"/>
    <cellStyle name="Normal 7 3 3 8" xfId="23231"/>
    <cellStyle name="Normal 7 3 3 8 2" xfId="23232"/>
    <cellStyle name="Normal 7 3 3 9" xfId="23233"/>
    <cellStyle name="Normal 7 3 3 9 2" xfId="23234"/>
    <cellStyle name="Normal 7 3 4" xfId="23235"/>
    <cellStyle name="Normal 7 3 4 10" xfId="23236"/>
    <cellStyle name="Normal 7 3 4 2" xfId="23237"/>
    <cellStyle name="Normal 7 3 4 2 2" xfId="23238"/>
    <cellStyle name="Normal 7 3 4 2 3" xfId="23239"/>
    <cellStyle name="Normal 7 3 4 2 4" xfId="23240"/>
    <cellStyle name="Normal 7 3 4 3" xfId="23241"/>
    <cellStyle name="Normal 7 3 4 3 2" xfId="23242"/>
    <cellStyle name="Normal 7 3 4 3 3" xfId="23243"/>
    <cellStyle name="Normal 7 3 4 4" xfId="23244"/>
    <cellStyle name="Normal 7 3 4 4 2" xfId="23245"/>
    <cellStyle name="Normal 7 3 4 5" xfId="23246"/>
    <cellStyle name="Normal 7 3 4 5 2" xfId="23247"/>
    <cellStyle name="Normal 7 3 4 6" xfId="23248"/>
    <cellStyle name="Normal 7 3 4 6 2" xfId="23249"/>
    <cellStyle name="Normal 7 3 4 7" xfId="23250"/>
    <cellStyle name="Normal 7 3 4 7 2" xfId="23251"/>
    <cellStyle name="Normal 7 3 4 8" xfId="23252"/>
    <cellStyle name="Normal 7 3 4 8 2" xfId="23253"/>
    <cellStyle name="Normal 7 3 4 9" xfId="23254"/>
    <cellStyle name="Normal 7 3 5" xfId="23255"/>
    <cellStyle name="Normal 7 3 5 2" xfId="23256"/>
    <cellStyle name="Normal 7 3 5 3" xfId="23257"/>
    <cellStyle name="Normal 7 3 5 4" xfId="23258"/>
    <cellStyle name="Normal 7 3 6" xfId="23259"/>
    <cellStyle name="Normal 7 3 6 2" xfId="23260"/>
    <cellStyle name="Normal 7 3 6 2 2" xfId="23261"/>
    <cellStyle name="Normal 7 3 6 2 3" xfId="23262"/>
    <cellStyle name="Normal 7 3 6 2 4" xfId="23263"/>
    <cellStyle name="Normal 7 3 6 3" xfId="23264"/>
    <cellStyle name="Normal 7 3 6 3 2" xfId="23265"/>
    <cellStyle name="Normal 7 3 6 3 3" xfId="23266"/>
    <cellStyle name="Normal 7 3 6 4" xfId="23267"/>
    <cellStyle name="Normal 7 3 6 4 2" xfId="23268"/>
    <cellStyle name="Normal 7 3 6 5" xfId="23269"/>
    <cellStyle name="Normal 7 3 6 5 2" xfId="23270"/>
    <cellStyle name="Normal 7 3 6 6" xfId="23271"/>
    <cellStyle name="Normal 7 3 6 6 2" xfId="23272"/>
    <cellStyle name="Normal 7 3 6 7" xfId="23273"/>
    <cellStyle name="Normal 7 3 6 7 2" xfId="23274"/>
    <cellStyle name="Normal 7 3 6 8" xfId="23275"/>
    <cellStyle name="Normal 7 3 6 9" xfId="23276"/>
    <cellStyle name="Normal 7 3 7" xfId="23277"/>
    <cellStyle name="Normal 7 3 8" xfId="23278"/>
    <cellStyle name="Normal 7 3 8 2" xfId="23279"/>
    <cellStyle name="Normal 7 3 8 2 2" xfId="23280"/>
    <cellStyle name="Normal 7 3 8 2 3" xfId="23281"/>
    <cellStyle name="Normal 7 3 8 2 4" xfId="23282"/>
    <cellStyle name="Normal 7 3 8 3" xfId="23283"/>
    <cellStyle name="Normal 7 3 8 3 2" xfId="23284"/>
    <cellStyle name="Normal 7 3 8 3 3" xfId="23285"/>
    <cellStyle name="Normal 7 3 8 4" xfId="23286"/>
    <cellStyle name="Normal 7 3 8 4 2" xfId="23287"/>
    <cellStyle name="Normal 7 3 8 5" xfId="23288"/>
    <cellStyle name="Normal 7 3 8 5 2" xfId="23289"/>
    <cellStyle name="Normal 7 3 8 6" xfId="23290"/>
    <cellStyle name="Normal 7 3 8 6 2" xfId="23291"/>
    <cellStyle name="Normal 7 3 8 7" xfId="23292"/>
    <cellStyle name="Normal 7 3 8 7 2" xfId="23293"/>
    <cellStyle name="Normal 7 3 8 8" xfId="23294"/>
    <cellStyle name="Normal 7 3 8 9" xfId="23295"/>
    <cellStyle name="Normal 7 3 9" xfId="23296"/>
    <cellStyle name="Normal 7 3 9 2" xfId="23297"/>
    <cellStyle name="Normal 7 3 9 2 2" xfId="23298"/>
    <cellStyle name="Normal 7 3 9 2 3" xfId="23299"/>
    <cellStyle name="Normal 7 3 9 2 4" xfId="23300"/>
    <cellStyle name="Normal 7 3 9 3" xfId="23301"/>
    <cellStyle name="Normal 7 3 9 3 2" xfId="23302"/>
    <cellStyle name="Normal 7 3 9 3 3" xfId="23303"/>
    <cellStyle name="Normal 7 3 9 4" xfId="23304"/>
    <cellStyle name="Normal 7 3 9 4 2" xfId="23305"/>
    <cellStyle name="Normal 7 3 9 5" xfId="23306"/>
    <cellStyle name="Normal 7 3 9 5 2" xfId="23307"/>
    <cellStyle name="Normal 7 3 9 6" xfId="23308"/>
    <cellStyle name="Normal 7 3 9 6 2" xfId="23309"/>
    <cellStyle name="Normal 7 3 9 7" xfId="23310"/>
    <cellStyle name="Normal 7 3 9 7 2" xfId="23311"/>
    <cellStyle name="Normal 7 3 9 8" xfId="23312"/>
    <cellStyle name="Normal 7 3 9 9" xfId="23313"/>
    <cellStyle name="Normal 7 4" xfId="23314"/>
    <cellStyle name="Normal 7 4 10" xfId="23315"/>
    <cellStyle name="Normal 7 4 10 2" xfId="23316"/>
    <cellStyle name="Normal 7 4 10 3" xfId="23317"/>
    <cellStyle name="Normal 7 4 10 4" xfId="23318"/>
    <cellStyle name="Normal 7 4 11" xfId="23319"/>
    <cellStyle name="Normal 7 4 11 2" xfId="23320"/>
    <cellStyle name="Normal 7 4 11 3" xfId="23321"/>
    <cellStyle name="Normal 7 4 12" xfId="23322"/>
    <cellStyle name="Normal 7 4 12 2" xfId="23323"/>
    <cellStyle name="Normal 7 4 13" xfId="23324"/>
    <cellStyle name="Normal 7 4 13 2" xfId="23325"/>
    <cellStyle name="Normal 7 4 14" xfId="23326"/>
    <cellStyle name="Normal 7 4 15" xfId="23327"/>
    <cellStyle name="Normal 7 4 2" xfId="23328"/>
    <cellStyle name="Normal 7 4 2 10" xfId="23329"/>
    <cellStyle name="Normal 7 4 2 10 2" xfId="23330"/>
    <cellStyle name="Normal 7 4 2 11" xfId="23331"/>
    <cellStyle name="Normal 7 4 2 11 2" xfId="23332"/>
    <cellStyle name="Normal 7 4 2 12" xfId="23333"/>
    <cellStyle name="Normal 7 4 2 13" xfId="23334"/>
    <cellStyle name="Normal 7 4 2 2" xfId="23335"/>
    <cellStyle name="Normal 7 4 2 2 10" xfId="23336"/>
    <cellStyle name="Normal 7 4 2 2 2" xfId="23337"/>
    <cellStyle name="Normal 7 4 2 2 2 2" xfId="23338"/>
    <cellStyle name="Normal 7 4 2 2 2 3" xfId="23339"/>
    <cellStyle name="Normal 7 4 2 2 2 4" xfId="23340"/>
    <cellStyle name="Normal 7 4 2 2 3" xfId="23341"/>
    <cellStyle name="Normal 7 4 2 2 3 2" xfId="23342"/>
    <cellStyle name="Normal 7 4 2 2 3 3" xfId="23343"/>
    <cellStyle name="Normal 7 4 2 2 4" xfId="23344"/>
    <cellStyle name="Normal 7 4 2 2 4 2" xfId="23345"/>
    <cellStyle name="Normal 7 4 2 2 5" xfId="23346"/>
    <cellStyle name="Normal 7 4 2 2 5 2" xfId="23347"/>
    <cellStyle name="Normal 7 4 2 2 6" xfId="23348"/>
    <cellStyle name="Normal 7 4 2 2 6 2" xfId="23349"/>
    <cellStyle name="Normal 7 4 2 2 7" xfId="23350"/>
    <cellStyle name="Normal 7 4 2 2 7 2" xfId="23351"/>
    <cellStyle name="Normal 7 4 2 2 8" xfId="23352"/>
    <cellStyle name="Normal 7 4 2 2 8 2" xfId="23353"/>
    <cellStyle name="Normal 7 4 2 2 9" xfId="23354"/>
    <cellStyle name="Normal 7 4 2 3" xfId="23355"/>
    <cellStyle name="Normal 7 4 2 3 10" xfId="23356"/>
    <cellStyle name="Normal 7 4 2 3 2" xfId="23357"/>
    <cellStyle name="Normal 7 4 2 3 2 2" xfId="23358"/>
    <cellStyle name="Normal 7 4 2 3 2 3" xfId="23359"/>
    <cellStyle name="Normal 7 4 2 3 2 4" xfId="23360"/>
    <cellStyle name="Normal 7 4 2 3 3" xfId="23361"/>
    <cellStyle name="Normal 7 4 2 3 3 2" xfId="23362"/>
    <cellStyle name="Normal 7 4 2 3 3 3" xfId="23363"/>
    <cellStyle name="Normal 7 4 2 3 4" xfId="23364"/>
    <cellStyle name="Normal 7 4 2 3 4 2" xfId="23365"/>
    <cellStyle name="Normal 7 4 2 3 5" xfId="23366"/>
    <cellStyle name="Normal 7 4 2 3 5 2" xfId="23367"/>
    <cellStyle name="Normal 7 4 2 3 6" xfId="23368"/>
    <cellStyle name="Normal 7 4 2 3 6 2" xfId="23369"/>
    <cellStyle name="Normal 7 4 2 3 7" xfId="23370"/>
    <cellStyle name="Normal 7 4 2 3 7 2" xfId="23371"/>
    <cellStyle name="Normal 7 4 2 3 8" xfId="23372"/>
    <cellStyle name="Normal 7 4 2 3 8 2" xfId="23373"/>
    <cellStyle name="Normal 7 4 2 3 9" xfId="23374"/>
    <cellStyle name="Normal 7 4 2 4" xfId="23375"/>
    <cellStyle name="Normal 7 4 2 4 2" xfId="23376"/>
    <cellStyle name="Normal 7 4 2 4 2 2" xfId="23377"/>
    <cellStyle name="Normal 7 4 2 4 2 3" xfId="23378"/>
    <cellStyle name="Normal 7 4 2 4 2 4" xfId="23379"/>
    <cellStyle name="Normal 7 4 2 4 3" xfId="23380"/>
    <cellStyle name="Normal 7 4 2 4 3 2" xfId="23381"/>
    <cellStyle name="Normal 7 4 2 4 3 3" xfId="23382"/>
    <cellStyle name="Normal 7 4 2 4 4" xfId="23383"/>
    <cellStyle name="Normal 7 4 2 4 4 2" xfId="23384"/>
    <cellStyle name="Normal 7 4 2 4 5" xfId="23385"/>
    <cellStyle name="Normal 7 4 2 4 5 2" xfId="23386"/>
    <cellStyle name="Normal 7 4 2 4 6" xfId="23387"/>
    <cellStyle name="Normal 7 4 2 4 6 2" xfId="23388"/>
    <cellStyle name="Normal 7 4 2 4 7" xfId="23389"/>
    <cellStyle name="Normal 7 4 2 4 7 2" xfId="23390"/>
    <cellStyle name="Normal 7 4 2 4 8" xfId="23391"/>
    <cellStyle name="Normal 7 4 2 4 9" xfId="23392"/>
    <cellStyle name="Normal 7 4 2 5" xfId="23393"/>
    <cellStyle name="Normal 7 4 2 5 2" xfId="23394"/>
    <cellStyle name="Normal 7 4 2 5 2 2" xfId="23395"/>
    <cellStyle name="Normal 7 4 2 5 2 3" xfId="23396"/>
    <cellStyle name="Normal 7 4 2 5 2 4" xfId="23397"/>
    <cellStyle name="Normal 7 4 2 5 3" xfId="23398"/>
    <cellStyle name="Normal 7 4 2 5 3 2" xfId="23399"/>
    <cellStyle name="Normal 7 4 2 5 3 3" xfId="23400"/>
    <cellStyle name="Normal 7 4 2 5 4" xfId="23401"/>
    <cellStyle name="Normal 7 4 2 5 4 2" xfId="23402"/>
    <cellStyle name="Normal 7 4 2 5 5" xfId="23403"/>
    <cellStyle name="Normal 7 4 2 5 5 2" xfId="23404"/>
    <cellStyle name="Normal 7 4 2 5 6" xfId="23405"/>
    <cellStyle name="Normal 7 4 2 5 6 2" xfId="23406"/>
    <cellStyle name="Normal 7 4 2 5 7" xfId="23407"/>
    <cellStyle name="Normal 7 4 2 5 7 2" xfId="23408"/>
    <cellStyle name="Normal 7 4 2 5 8" xfId="23409"/>
    <cellStyle name="Normal 7 4 2 5 9" xfId="23410"/>
    <cellStyle name="Normal 7 4 2 6" xfId="23411"/>
    <cellStyle name="Normal 7 4 2 6 2" xfId="23412"/>
    <cellStyle name="Normal 7 4 2 6 3" xfId="23413"/>
    <cellStyle name="Normal 7 4 2 6 4" xfId="23414"/>
    <cellStyle name="Normal 7 4 2 7" xfId="23415"/>
    <cellStyle name="Normal 7 4 2 7 2" xfId="23416"/>
    <cellStyle name="Normal 7 4 2 7 3" xfId="23417"/>
    <cellStyle name="Normal 7 4 2 8" xfId="23418"/>
    <cellStyle name="Normal 7 4 2 8 2" xfId="23419"/>
    <cellStyle name="Normal 7 4 2 9" xfId="23420"/>
    <cellStyle name="Normal 7 4 2 9 2" xfId="23421"/>
    <cellStyle name="Normal 7 4 3" xfId="23422"/>
    <cellStyle name="Normal 7 4 3 10" xfId="23423"/>
    <cellStyle name="Normal 7 4 3 10 2" xfId="23424"/>
    <cellStyle name="Normal 7 4 3 11" xfId="23425"/>
    <cellStyle name="Normal 7 4 3 11 2" xfId="23426"/>
    <cellStyle name="Normal 7 4 3 12" xfId="23427"/>
    <cellStyle name="Normal 7 4 3 13" xfId="23428"/>
    <cellStyle name="Normal 7 4 3 2" xfId="23429"/>
    <cellStyle name="Normal 7 4 3 2 10" xfId="23430"/>
    <cellStyle name="Normal 7 4 3 2 2" xfId="23431"/>
    <cellStyle name="Normal 7 4 3 2 2 2" xfId="23432"/>
    <cellStyle name="Normal 7 4 3 2 2 3" xfId="23433"/>
    <cellStyle name="Normal 7 4 3 2 2 4" xfId="23434"/>
    <cellStyle name="Normal 7 4 3 2 3" xfId="23435"/>
    <cellStyle name="Normal 7 4 3 2 3 2" xfId="23436"/>
    <cellStyle name="Normal 7 4 3 2 3 3" xfId="23437"/>
    <cellStyle name="Normal 7 4 3 2 4" xfId="23438"/>
    <cellStyle name="Normal 7 4 3 2 4 2" xfId="23439"/>
    <cellStyle name="Normal 7 4 3 2 5" xfId="23440"/>
    <cellStyle name="Normal 7 4 3 2 5 2" xfId="23441"/>
    <cellStyle name="Normal 7 4 3 2 6" xfId="23442"/>
    <cellStyle name="Normal 7 4 3 2 6 2" xfId="23443"/>
    <cellStyle name="Normal 7 4 3 2 7" xfId="23444"/>
    <cellStyle name="Normal 7 4 3 2 7 2" xfId="23445"/>
    <cellStyle name="Normal 7 4 3 2 8" xfId="23446"/>
    <cellStyle name="Normal 7 4 3 2 8 2" xfId="23447"/>
    <cellStyle name="Normal 7 4 3 2 9" xfId="23448"/>
    <cellStyle name="Normal 7 4 3 3" xfId="23449"/>
    <cellStyle name="Normal 7 4 3 3 2" xfId="23450"/>
    <cellStyle name="Normal 7 4 3 3 2 2" xfId="23451"/>
    <cellStyle name="Normal 7 4 3 3 2 3" xfId="23452"/>
    <cellStyle name="Normal 7 4 3 3 2 4" xfId="23453"/>
    <cellStyle name="Normal 7 4 3 3 3" xfId="23454"/>
    <cellStyle name="Normal 7 4 3 3 3 2" xfId="23455"/>
    <cellStyle name="Normal 7 4 3 3 3 3" xfId="23456"/>
    <cellStyle name="Normal 7 4 3 3 4" xfId="23457"/>
    <cellStyle name="Normal 7 4 3 3 4 2" xfId="23458"/>
    <cellStyle name="Normal 7 4 3 3 5" xfId="23459"/>
    <cellStyle name="Normal 7 4 3 3 5 2" xfId="23460"/>
    <cellStyle name="Normal 7 4 3 3 6" xfId="23461"/>
    <cellStyle name="Normal 7 4 3 3 6 2" xfId="23462"/>
    <cellStyle name="Normal 7 4 3 3 7" xfId="23463"/>
    <cellStyle name="Normal 7 4 3 3 7 2" xfId="23464"/>
    <cellStyle name="Normal 7 4 3 3 8" xfId="23465"/>
    <cellStyle name="Normal 7 4 3 3 9" xfId="23466"/>
    <cellStyle name="Normal 7 4 3 4" xfId="23467"/>
    <cellStyle name="Normal 7 4 3 4 2" xfId="23468"/>
    <cellStyle name="Normal 7 4 3 4 2 2" xfId="23469"/>
    <cellStyle name="Normal 7 4 3 4 2 3" xfId="23470"/>
    <cellStyle name="Normal 7 4 3 4 2 4" xfId="23471"/>
    <cellStyle name="Normal 7 4 3 4 3" xfId="23472"/>
    <cellStyle name="Normal 7 4 3 4 3 2" xfId="23473"/>
    <cellStyle name="Normal 7 4 3 4 3 3" xfId="23474"/>
    <cellStyle name="Normal 7 4 3 4 4" xfId="23475"/>
    <cellStyle name="Normal 7 4 3 4 4 2" xfId="23476"/>
    <cellStyle name="Normal 7 4 3 4 5" xfId="23477"/>
    <cellStyle name="Normal 7 4 3 4 5 2" xfId="23478"/>
    <cellStyle name="Normal 7 4 3 4 6" xfId="23479"/>
    <cellStyle name="Normal 7 4 3 4 6 2" xfId="23480"/>
    <cellStyle name="Normal 7 4 3 4 7" xfId="23481"/>
    <cellStyle name="Normal 7 4 3 4 7 2" xfId="23482"/>
    <cellStyle name="Normal 7 4 3 4 8" xfId="23483"/>
    <cellStyle name="Normal 7 4 3 4 9" xfId="23484"/>
    <cellStyle name="Normal 7 4 3 5" xfId="23485"/>
    <cellStyle name="Normal 7 4 3 5 2" xfId="23486"/>
    <cellStyle name="Normal 7 4 3 5 2 2" xfId="23487"/>
    <cellStyle name="Normal 7 4 3 5 2 3" xfId="23488"/>
    <cellStyle name="Normal 7 4 3 5 2 4" xfId="23489"/>
    <cellStyle name="Normal 7 4 3 5 3" xfId="23490"/>
    <cellStyle name="Normal 7 4 3 5 3 2" xfId="23491"/>
    <cellStyle name="Normal 7 4 3 5 3 3" xfId="23492"/>
    <cellStyle name="Normal 7 4 3 5 4" xfId="23493"/>
    <cellStyle name="Normal 7 4 3 5 4 2" xfId="23494"/>
    <cellStyle name="Normal 7 4 3 5 5" xfId="23495"/>
    <cellStyle name="Normal 7 4 3 5 5 2" xfId="23496"/>
    <cellStyle name="Normal 7 4 3 5 6" xfId="23497"/>
    <cellStyle name="Normal 7 4 3 5 6 2" xfId="23498"/>
    <cellStyle name="Normal 7 4 3 5 7" xfId="23499"/>
    <cellStyle name="Normal 7 4 3 5 7 2" xfId="23500"/>
    <cellStyle name="Normal 7 4 3 5 8" xfId="23501"/>
    <cellStyle name="Normal 7 4 3 5 9" xfId="23502"/>
    <cellStyle name="Normal 7 4 3 6" xfId="23503"/>
    <cellStyle name="Normal 7 4 3 6 2" xfId="23504"/>
    <cellStyle name="Normal 7 4 3 6 3" xfId="23505"/>
    <cellStyle name="Normal 7 4 3 6 4" xfId="23506"/>
    <cellStyle name="Normal 7 4 3 7" xfId="23507"/>
    <cellStyle name="Normal 7 4 3 7 2" xfId="23508"/>
    <cellStyle name="Normal 7 4 3 7 3" xfId="23509"/>
    <cellStyle name="Normal 7 4 3 8" xfId="23510"/>
    <cellStyle name="Normal 7 4 3 8 2" xfId="23511"/>
    <cellStyle name="Normal 7 4 3 9" xfId="23512"/>
    <cellStyle name="Normal 7 4 3 9 2" xfId="23513"/>
    <cellStyle name="Normal 7 4 4" xfId="23514"/>
    <cellStyle name="Normal 7 4 4 10" xfId="23515"/>
    <cellStyle name="Normal 7 4 4 2" xfId="23516"/>
    <cellStyle name="Normal 7 4 4 2 2" xfId="23517"/>
    <cellStyle name="Normal 7 4 4 2 3" xfId="23518"/>
    <cellStyle name="Normal 7 4 4 2 4" xfId="23519"/>
    <cellStyle name="Normal 7 4 4 3" xfId="23520"/>
    <cellStyle name="Normal 7 4 4 3 2" xfId="23521"/>
    <cellStyle name="Normal 7 4 4 3 3" xfId="23522"/>
    <cellStyle name="Normal 7 4 4 4" xfId="23523"/>
    <cellStyle name="Normal 7 4 4 4 2" xfId="23524"/>
    <cellStyle name="Normal 7 4 4 5" xfId="23525"/>
    <cellStyle name="Normal 7 4 4 5 2" xfId="23526"/>
    <cellStyle name="Normal 7 4 4 6" xfId="23527"/>
    <cellStyle name="Normal 7 4 4 6 2" xfId="23528"/>
    <cellStyle name="Normal 7 4 4 7" xfId="23529"/>
    <cellStyle name="Normal 7 4 4 7 2" xfId="23530"/>
    <cellStyle name="Normal 7 4 4 8" xfId="23531"/>
    <cellStyle name="Normal 7 4 4 8 2" xfId="23532"/>
    <cellStyle name="Normal 7 4 4 9" xfId="23533"/>
    <cellStyle name="Normal 7 4 5" xfId="23534"/>
    <cellStyle name="Normal 7 4 5 10" xfId="23535"/>
    <cellStyle name="Normal 7 4 5 2" xfId="23536"/>
    <cellStyle name="Normal 7 4 5 2 2" xfId="23537"/>
    <cellStyle name="Normal 7 4 5 2 3" xfId="23538"/>
    <cellStyle name="Normal 7 4 5 2 4" xfId="23539"/>
    <cellStyle name="Normal 7 4 5 3" xfId="23540"/>
    <cellStyle name="Normal 7 4 5 3 2" xfId="23541"/>
    <cellStyle name="Normal 7 4 5 3 3" xfId="23542"/>
    <cellStyle name="Normal 7 4 5 4" xfId="23543"/>
    <cellStyle name="Normal 7 4 5 4 2" xfId="23544"/>
    <cellStyle name="Normal 7 4 5 5" xfId="23545"/>
    <cellStyle name="Normal 7 4 5 5 2" xfId="23546"/>
    <cellStyle name="Normal 7 4 5 6" xfId="23547"/>
    <cellStyle name="Normal 7 4 5 6 2" xfId="23548"/>
    <cellStyle name="Normal 7 4 5 7" xfId="23549"/>
    <cellStyle name="Normal 7 4 5 7 2" xfId="23550"/>
    <cellStyle name="Normal 7 4 5 8" xfId="23551"/>
    <cellStyle name="Normal 7 4 5 8 2" xfId="23552"/>
    <cellStyle name="Normal 7 4 5 9" xfId="23553"/>
    <cellStyle name="Normal 7 4 6" xfId="23554"/>
    <cellStyle name="Normal 7 4 6 2" xfId="23555"/>
    <cellStyle name="Normal 7 4 6 2 2" xfId="23556"/>
    <cellStyle name="Normal 7 4 6 2 3" xfId="23557"/>
    <cellStyle name="Normal 7 4 6 2 4" xfId="23558"/>
    <cellStyle name="Normal 7 4 6 3" xfId="23559"/>
    <cellStyle name="Normal 7 4 6 3 2" xfId="23560"/>
    <cellStyle name="Normal 7 4 6 3 3" xfId="23561"/>
    <cellStyle name="Normal 7 4 6 4" xfId="23562"/>
    <cellStyle name="Normal 7 4 6 4 2" xfId="23563"/>
    <cellStyle name="Normal 7 4 6 5" xfId="23564"/>
    <cellStyle name="Normal 7 4 6 5 2" xfId="23565"/>
    <cellStyle name="Normal 7 4 6 6" xfId="23566"/>
    <cellStyle name="Normal 7 4 6 6 2" xfId="23567"/>
    <cellStyle name="Normal 7 4 6 7" xfId="23568"/>
    <cellStyle name="Normal 7 4 6 7 2" xfId="23569"/>
    <cellStyle name="Normal 7 4 6 8" xfId="23570"/>
    <cellStyle name="Normal 7 4 6 9" xfId="23571"/>
    <cellStyle name="Normal 7 4 7" xfId="23572"/>
    <cellStyle name="Normal 7 4 7 2" xfId="23573"/>
    <cellStyle name="Normal 7 4 7 2 2" xfId="23574"/>
    <cellStyle name="Normal 7 4 7 2 3" xfId="23575"/>
    <cellStyle name="Normal 7 4 7 2 4" xfId="23576"/>
    <cellStyle name="Normal 7 4 7 3" xfId="23577"/>
    <cellStyle name="Normal 7 4 7 3 2" xfId="23578"/>
    <cellStyle name="Normal 7 4 7 3 3" xfId="23579"/>
    <cellStyle name="Normal 7 4 7 4" xfId="23580"/>
    <cellStyle name="Normal 7 4 7 4 2" xfId="23581"/>
    <cellStyle name="Normal 7 4 7 5" xfId="23582"/>
    <cellStyle name="Normal 7 4 7 5 2" xfId="23583"/>
    <cellStyle name="Normal 7 4 7 6" xfId="23584"/>
    <cellStyle name="Normal 7 4 7 6 2" xfId="23585"/>
    <cellStyle name="Normal 7 4 7 7" xfId="23586"/>
    <cellStyle name="Normal 7 4 7 7 2" xfId="23587"/>
    <cellStyle name="Normal 7 4 7 8" xfId="23588"/>
    <cellStyle name="Normal 7 4 7 9" xfId="23589"/>
    <cellStyle name="Normal 7 4 8" xfId="23590"/>
    <cellStyle name="Normal 7 4 8 2" xfId="23591"/>
    <cellStyle name="Normal 7 4 8 2 2" xfId="23592"/>
    <cellStyle name="Normal 7 4 8 2 3" xfId="23593"/>
    <cellStyle name="Normal 7 4 8 2 4" xfId="23594"/>
    <cellStyle name="Normal 7 4 8 3" xfId="23595"/>
    <cellStyle name="Normal 7 4 8 3 2" xfId="23596"/>
    <cellStyle name="Normal 7 4 8 4" xfId="23597"/>
    <cellStyle name="Normal 7 4 9" xfId="23598"/>
    <cellStyle name="Normal 7 4 9 2" xfId="23599"/>
    <cellStyle name="Normal 7 4 9 2 2" xfId="23600"/>
    <cellStyle name="Normal 7 4 9 2 3" xfId="23601"/>
    <cellStyle name="Normal 7 4 9 3" xfId="23602"/>
    <cellStyle name="Normal 7 4 9 3 2" xfId="23603"/>
    <cellStyle name="Normal 7 4 9 4" xfId="23604"/>
    <cellStyle name="Normal 7 5" xfId="23605"/>
    <cellStyle name="Normal 7 5 10" xfId="23606"/>
    <cellStyle name="Normal 7 5 10 2" xfId="23607"/>
    <cellStyle name="Normal 7 5 11" xfId="23608"/>
    <cellStyle name="Normal 7 5 11 2" xfId="23609"/>
    <cellStyle name="Normal 7 5 12" xfId="23610"/>
    <cellStyle name="Normal 7 5 13" xfId="23611"/>
    <cellStyle name="Normal 7 5 2" xfId="23612"/>
    <cellStyle name="Normal 7 5 2 10" xfId="23613"/>
    <cellStyle name="Normal 7 5 2 2" xfId="23614"/>
    <cellStyle name="Normal 7 5 2 2 2" xfId="23615"/>
    <cellStyle name="Normal 7 5 2 2 3" xfId="23616"/>
    <cellStyle name="Normal 7 5 2 2 4" xfId="23617"/>
    <cellStyle name="Normal 7 5 2 3" xfId="23618"/>
    <cellStyle name="Normal 7 5 2 3 2" xfId="23619"/>
    <cellStyle name="Normal 7 5 2 3 3" xfId="23620"/>
    <cellStyle name="Normal 7 5 2 4" xfId="23621"/>
    <cellStyle name="Normal 7 5 2 4 2" xfId="23622"/>
    <cellStyle name="Normal 7 5 2 5" xfId="23623"/>
    <cellStyle name="Normal 7 5 2 5 2" xfId="23624"/>
    <cellStyle name="Normal 7 5 2 6" xfId="23625"/>
    <cellStyle name="Normal 7 5 2 6 2" xfId="23626"/>
    <cellStyle name="Normal 7 5 2 7" xfId="23627"/>
    <cellStyle name="Normal 7 5 2 7 2" xfId="23628"/>
    <cellStyle name="Normal 7 5 2 8" xfId="23629"/>
    <cellStyle name="Normal 7 5 2 8 2" xfId="23630"/>
    <cellStyle name="Normal 7 5 2 9" xfId="23631"/>
    <cellStyle name="Normal 7 5 3" xfId="23632"/>
    <cellStyle name="Normal 7 5 3 2" xfId="23633"/>
    <cellStyle name="Normal 7 5 3 2 2" xfId="23634"/>
    <cellStyle name="Normal 7 5 3 2 3" xfId="23635"/>
    <cellStyle name="Normal 7 5 3 2 4" xfId="23636"/>
    <cellStyle name="Normal 7 5 3 3" xfId="23637"/>
    <cellStyle name="Normal 7 5 3 3 2" xfId="23638"/>
    <cellStyle name="Normal 7 5 3 3 3" xfId="23639"/>
    <cellStyle name="Normal 7 5 3 4" xfId="23640"/>
    <cellStyle name="Normal 7 5 3 4 2" xfId="23641"/>
    <cellStyle name="Normal 7 5 3 5" xfId="23642"/>
    <cellStyle name="Normal 7 5 3 5 2" xfId="23643"/>
    <cellStyle name="Normal 7 5 3 6" xfId="23644"/>
    <cellStyle name="Normal 7 5 3 6 2" xfId="23645"/>
    <cellStyle name="Normal 7 5 3 7" xfId="23646"/>
    <cellStyle name="Normal 7 5 3 7 2" xfId="23647"/>
    <cellStyle name="Normal 7 5 3 8" xfId="23648"/>
    <cellStyle name="Normal 7 5 3 9" xfId="23649"/>
    <cellStyle name="Normal 7 5 4" xfId="23650"/>
    <cellStyle name="Normal 7 5 4 2" xfId="23651"/>
    <cellStyle name="Normal 7 5 4 2 2" xfId="23652"/>
    <cellStyle name="Normal 7 5 4 2 3" xfId="23653"/>
    <cellStyle name="Normal 7 5 4 2 4" xfId="23654"/>
    <cellStyle name="Normal 7 5 4 3" xfId="23655"/>
    <cellStyle name="Normal 7 5 4 3 2" xfId="23656"/>
    <cellStyle name="Normal 7 5 4 3 3" xfId="23657"/>
    <cellStyle name="Normal 7 5 4 4" xfId="23658"/>
    <cellStyle name="Normal 7 5 4 4 2" xfId="23659"/>
    <cellStyle name="Normal 7 5 4 5" xfId="23660"/>
    <cellStyle name="Normal 7 5 4 5 2" xfId="23661"/>
    <cellStyle name="Normal 7 5 4 6" xfId="23662"/>
    <cellStyle name="Normal 7 5 4 6 2" xfId="23663"/>
    <cellStyle name="Normal 7 5 4 7" xfId="23664"/>
    <cellStyle name="Normal 7 5 4 7 2" xfId="23665"/>
    <cellStyle name="Normal 7 5 4 8" xfId="23666"/>
    <cellStyle name="Normal 7 5 4 9" xfId="23667"/>
    <cellStyle name="Normal 7 5 5" xfId="23668"/>
    <cellStyle name="Normal 7 5 5 2" xfId="23669"/>
    <cellStyle name="Normal 7 5 5 2 2" xfId="23670"/>
    <cellStyle name="Normal 7 5 5 2 3" xfId="23671"/>
    <cellStyle name="Normal 7 5 5 2 4" xfId="23672"/>
    <cellStyle name="Normal 7 5 5 3" xfId="23673"/>
    <cellStyle name="Normal 7 5 5 3 2" xfId="23674"/>
    <cellStyle name="Normal 7 5 5 3 3" xfId="23675"/>
    <cellStyle name="Normal 7 5 5 4" xfId="23676"/>
    <cellStyle name="Normal 7 5 5 4 2" xfId="23677"/>
    <cellStyle name="Normal 7 5 5 5" xfId="23678"/>
    <cellStyle name="Normal 7 5 5 5 2" xfId="23679"/>
    <cellStyle name="Normal 7 5 5 6" xfId="23680"/>
    <cellStyle name="Normal 7 5 5 6 2" xfId="23681"/>
    <cellStyle name="Normal 7 5 5 7" xfId="23682"/>
    <cellStyle name="Normal 7 5 5 7 2" xfId="23683"/>
    <cellStyle name="Normal 7 5 5 8" xfId="23684"/>
    <cellStyle name="Normal 7 5 5 9" xfId="23685"/>
    <cellStyle name="Normal 7 5 6" xfId="23686"/>
    <cellStyle name="Normal 7 5 6 2" xfId="23687"/>
    <cellStyle name="Normal 7 5 6 2 2" xfId="23688"/>
    <cellStyle name="Normal 7 5 6 2 3" xfId="23689"/>
    <cellStyle name="Normal 7 5 6 2 4" xfId="23690"/>
    <cellStyle name="Normal 7 5 6 3" xfId="23691"/>
    <cellStyle name="Normal 7 5 6 3 2" xfId="23692"/>
    <cellStyle name="Normal 7 5 6 4" xfId="23693"/>
    <cellStyle name="Normal 7 5 7" xfId="23694"/>
    <cellStyle name="Normal 7 5 7 2" xfId="23695"/>
    <cellStyle name="Normal 7 5 7 3" xfId="23696"/>
    <cellStyle name="Normal 7 5 7 4" xfId="23697"/>
    <cellStyle name="Normal 7 5 8" xfId="23698"/>
    <cellStyle name="Normal 7 5 8 2" xfId="23699"/>
    <cellStyle name="Normal 7 5 8 3" xfId="23700"/>
    <cellStyle name="Normal 7 5 9" xfId="23701"/>
    <cellStyle name="Normal 7 5 9 2" xfId="23702"/>
    <cellStyle name="Normal 7 6" xfId="23703"/>
    <cellStyle name="Normal 7 6 2" xfId="23704"/>
    <cellStyle name="Normal 7 6 2 2" xfId="23705"/>
    <cellStyle name="Normal 7 6 2 3" xfId="23706"/>
    <cellStyle name="Normal 7 6 2 4" xfId="23707"/>
    <cellStyle name="Normal 7 6 3" xfId="23708"/>
    <cellStyle name="Normal 7 6 3 2" xfId="23709"/>
    <cellStyle name="Normal 7 6 3 3" xfId="23710"/>
    <cellStyle name="Normal 7 6 4" xfId="23711"/>
    <cellStyle name="Normal 7 6 4 2" xfId="23712"/>
    <cellStyle name="Normal 7 6 5" xfId="23713"/>
    <cellStyle name="Normal 7 6 5 2" xfId="23714"/>
    <cellStyle name="Normal 7 6 6" xfId="23715"/>
    <cellStyle name="Normal 7 6 6 2" xfId="23716"/>
    <cellStyle name="Normal 7 6 7" xfId="23717"/>
    <cellStyle name="Normal 7 6 7 2" xfId="23718"/>
    <cellStyle name="Normal 7 6 8" xfId="23719"/>
    <cellStyle name="Normal 7 6 9" xfId="23720"/>
    <cellStyle name="Normal 7 7" xfId="23721"/>
    <cellStyle name="Normal 7 7 2" xfId="23722"/>
    <cellStyle name="Normal 7 7 2 2" xfId="23723"/>
    <cellStyle name="Normal 7 7 2 3" xfId="23724"/>
    <cellStyle name="Normal 7 7 2 4" xfId="23725"/>
    <cellStyle name="Normal 7 7 3" xfId="23726"/>
    <cellStyle name="Normal 7 7 3 2" xfId="23727"/>
    <cellStyle name="Normal 7 7 3 3" xfId="23728"/>
    <cellStyle name="Normal 7 7 4" xfId="23729"/>
    <cellStyle name="Normal 7 7 4 2" xfId="23730"/>
    <cellStyle name="Normal 7 7 5" xfId="23731"/>
    <cellStyle name="Normal 7 7 5 2" xfId="23732"/>
    <cellStyle name="Normal 7 7 6" xfId="23733"/>
    <cellStyle name="Normal 7 7 6 2" xfId="23734"/>
    <cellStyle name="Normal 7 7 7" xfId="23735"/>
    <cellStyle name="Normal 7 7 7 2" xfId="23736"/>
    <cellStyle name="Normal 7 7 8" xfId="23737"/>
    <cellStyle name="Normal 7 7 9" xfId="23738"/>
    <cellStyle name="Normal 7 8" xfId="23739"/>
    <cellStyle name="Normal 7 8 2" xfId="23740"/>
    <cellStyle name="Normal 7 8 2 2" xfId="23741"/>
    <cellStyle name="Normal 7 8 2 3" xfId="23742"/>
    <cellStyle name="Normal 7 8 2 4" xfId="23743"/>
    <cellStyle name="Normal 7 8 3" xfId="23744"/>
    <cellStyle name="Normal 7 8 3 2" xfId="23745"/>
    <cellStyle name="Normal 7 8 3 3" xfId="23746"/>
    <cellStyle name="Normal 7 8 4" xfId="23747"/>
    <cellStyle name="Normal 7 8 4 2" xfId="23748"/>
    <cellStyle name="Normal 7 8 5" xfId="23749"/>
    <cellStyle name="Normal 7 8 5 2" xfId="23750"/>
    <cellStyle name="Normal 7 8 6" xfId="23751"/>
    <cellStyle name="Normal 7 8 6 2" xfId="23752"/>
    <cellStyle name="Normal 7 8 7" xfId="23753"/>
    <cellStyle name="Normal 7 8 7 2" xfId="23754"/>
    <cellStyle name="Normal 7 8 8" xfId="23755"/>
    <cellStyle name="Normal 7 8 9" xfId="23756"/>
    <cellStyle name="Normal 7 9" xfId="23757"/>
    <cellStyle name="Normal 7 9 2" xfId="23758"/>
    <cellStyle name="Normal 7 9 2 2" xfId="23759"/>
    <cellStyle name="Normal 7 9 2 3" xfId="23760"/>
    <cellStyle name="Normal 7 9 2 4" xfId="23761"/>
    <cellStyle name="Normal 7 9 3" xfId="23762"/>
    <cellStyle name="Normal 7 9 3 2" xfId="23763"/>
    <cellStyle name="Normal 7 9 3 3" xfId="23764"/>
    <cellStyle name="Normal 7 9 4" xfId="23765"/>
    <cellStyle name="Normal 7 9 4 2" xfId="23766"/>
    <cellStyle name="Normal 7 9 5" xfId="23767"/>
    <cellStyle name="Normal 7 9 5 2" xfId="23768"/>
    <cellStyle name="Normal 7 9 6" xfId="23769"/>
    <cellStyle name="Normal 7 9 6 2" xfId="23770"/>
    <cellStyle name="Normal 7 9 7" xfId="23771"/>
    <cellStyle name="Normal 7 9 7 2" xfId="23772"/>
    <cellStyle name="Normal 7 9 8" xfId="23773"/>
    <cellStyle name="Normal 7 9 9" xfId="23774"/>
    <cellStyle name="Normal 70" xfId="23775"/>
    <cellStyle name="Normal 70 2" xfId="23776"/>
    <cellStyle name="Normal 70 2 2" xfId="23777"/>
    <cellStyle name="Normal 70 2 2 2" xfId="23778"/>
    <cellStyle name="Normal 70 2 2 2 2" xfId="23779"/>
    <cellStyle name="Normal 70 2 2 2 3" xfId="23780"/>
    <cellStyle name="Normal 70 2 2 2 4" xfId="23781"/>
    <cellStyle name="Normal 70 2 2 3" xfId="23782"/>
    <cellStyle name="Normal 70 2 2 3 2" xfId="23783"/>
    <cellStyle name="Normal 70 2 2 3 3" xfId="23784"/>
    <cellStyle name="Normal 70 2 2 4" xfId="23785"/>
    <cellStyle name="Normal 70 2 2 4 2" xfId="23786"/>
    <cellStyle name="Normal 70 2 2 5" xfId="23787"/>
    <cellStyle name="Normal 70 2 2 5 2" xfId="23788"/>
    <cellStyle name="Normal 70 2 2 6" xfId="23789"/>
    <cellStyle name="Normal 70 2 2 6 2" xfId="23790"/>
    <cellStyle name="Normal 70 2 2 7" xfId="23791"/>
    <cellStyle name="Normal 70 2 2 7 2" xfId="23792"/>
    <cellStyle name="Normal 70 2 2 8" xfId="23793"/>
    <cellStyle name="Normal 70 2 2 9" xfId="23794"/>
    <cellStyle name="Normal 70 2 3" xfId="23795"/>
    <cellStyle name="Normal 70 2 3 2" xfId="23796"/>
    <cellStyle name="Normal 70 2 3 2 2" xfId="23797"/>
    <cellStyle name="Normal 70 2 3 2 3" xfId="23798"/>
    <cellStyle name="Normal 70 2 3 3" xfId="23799"/>
    <cellStyle name="Normal 70 2 3 3 2" xfId="23800"/>
    <cellStyle name="Normal 70 2 3 4" xfId="23801"/>
    <cellStyle name="Normal 70 2 4" xfId="23802"/>
    <cellStyle name="Normal 70 3" xfId="23803"/>
    <cellStyle name="Normal 70 3 10" xfId="23804"/>
    <cellStyle name="Normal 70 3 2" xfId="23805"/>
    <cellStyle name="Normal 70 3 2 2" xfId="23806"/>
    <cellStyle name="Normal 70 3 2 3" xfId="23807"/>
    <cellStyle name="Normal 70 3 2 4" xfId="23808"/>
    <cellStyle name="Normal 70 3 3" xfId="23809"/>
    <cellStyle name="Normal 70 3 3 2" xfId="23810"/>
    <cellStyle name="Normal 70 3 3 3" xfId="23811"/>
    <cellStyle name="Normal 70 3 4" xfId="23812"/>
    <cellStyle name="Normal 70 3 4 2" xfId="23813"/>
    <cellStyle name="Normal 70 3 5" xfId="23814"/>
    <cellStyle name="Normal 70 3 5 2" xfId="23815"/>
    <cellStyle name="Normal 70 3 6" xfId="23816"/>
    <cellStyle name="Normal 70 3 6 2" xfId="23817"/>
    <cellStyle name="Normal 70 3 7" xfId="23818"/>
    <cellStyle name="Normal 70 3 7 2" xfId="23819"/>
    <cellStyle name="Normal 70 3 8" xfId="23820"/>
    <cellStyle name="Normal 70 3 8 2" xfId="23821"/>
    <cellStyle name="Normal 70 3 9" xfId="23822"/>
    <cellStyle name="Normal 70 4" xfId="23823"/>
    <cellStyle name="Normal 70 4 2" xfId="23824"/>
    <cellStyle name="Normal 70 4 2 2" xfId="23825"/>
    <cellStyle name="Normal 70 4 2 3" xfId="23826"/>
    <cellStyle name="Normal 70 4 3" xfId="23827"/>
    <cellStyle name="Normal 70 4 3 2" xfId="23828"/>
    <cellStyle name="Normal 70 4 4" xfId="23829"/>
    <cellStyle name="Normal 70 5" xfId="23830"/>
    <cellStyle name="Normal 71" xfId="23831"/>
    <cellStyle name="Normal 71 2" xfId="23832"/>
    <cellStyle name="Normal 71 2 2" xfId="23833"/>
    <cellStyle name="Normal 71 2 2 2" xfId="23834"/>
    <cellStyle name="Normal 71 2 2 2 2" xfId="23835"/>
    <cellStyle name="Normal 71 2 2 2 3" xfId="23836"/>
    <cellStyle name="Normal 71 2 2 2 4" xfId="23837"/>
    <cellStyle name="Normal 71 2 2 3" xfId="23838"/>
    <cellStyle name="Normal 71 2 2 3 2" xfId="23839"/>
    <cellStyle name="Normal 71 2 2 4" xfId="23840"/>
    <cellStyle name="Normal 71 2 3" xfId="23841"/>
    <cellStyle name="Normal 71 2 3 2" xfId="23842"/>
    <cellStyle name="Normal 71 2 3 3" xfId="23843"/>
    <cellStyle name="Normal 71 2 3 4" xfId="23844"/>
    <cellStyle name="Normal 71 2 4" xfId="23845"/>
    <cellStyle name="Normal 71 2 4 2" xfId="23846"/>
    <cellStyle name="Normal 71 2 4 3" xfId="23847"/>
    <cellStyle name="Normal 71 2 5" xfId="23848"/>
    <cellStyle name="Normal 71 2 5 2" xfId="23849"/>
    <cellStyle name="Normal 71 2 6" xfId="23850"/>
    <cellStyle name="Normal 71 2 6 2" xfId="23851"/>
    <cellStyle name="Normal 71 2 7" xfId="23852"/>
    <cellStyle name="Normal 71 2 7 2" xfId="23853"/>
    <cellStyle name="Normal 71 2 8" xfId="23854"/>
    <cellStyle name="Normal 71 2 9" xfId="23855"/>
    <cellStyle name="Normal 71 3" xfId="23856"/>
    <cellStyle name="Normal 71 3 2" xfId="23857"/>
    <cellStyle name="Normal 71 3 2 2" xfId="23858"/>
    <cellStyle name="Normal 71 3 2 3" xfId="23859"/>
    <cellStyle name="Normal 71 3 2 4" xfId="23860"/>
    <cellStyle name="Normal 71 3 3" xfId="23861"/>
    <cellStyle name="Normal 71 3 3 2" xfId="23862"/>
    <cellStyle name="Normal 71 3 3 3" xfId="23863"/>
    <cellStyle name="Normal 71 3 4" xfId="23864"/>
    <cellStyle name="Normal 71 3 4 2" xfId="23865"/>
    <cellStyle name="Normal 71 3 5" xfId="23866"/>
    <cellStyle name="Normal 71 3 5 2" xfId="23867"/>
    <cellStyle name="Normal 71 3 6" xfId="23868"/>
    <cellStyle name="Normal 71 3 6 2" xfId="23869"/>
    <cellStyle name="Normal 71 3 7" xfId="23870"/>
    <cellStyle name="Normal 71 3 7 2" xfId="23871"/>
    <cellStyle name="Normal 71 3 8" xfId="23872"/>
    <cellStyle name="Normal 71 3 9" xfId="23873"/>
    <cellStyle name="Normal 71 4" xfId="23874"/>
    <cellStyle name="Normal 71 4 2" xfId="23875"/>
    <cellStyle name="Normal 71 4 2 2" xfId="23876"/>
    <cellStyle name="Normal 71 4 2 3" xfId="23877"/>
    <cellStyle name="Normal 71 4 3" xfId="23878"/>
    <cellStyle name="Normal 71 4 3 2" xfId="23879"/>
    <cellStyle name="Normal 71 4 4" xfId="23880"/>
    <cellStyle name="Normal 71 5" xfId="23881"/>
    <cellStyle name="Normal 72" xfId="23882"/>
    <cellStyle name="Normal 72 2" xfId="23883"/>
    <cellStyle name="Normal 72 2 2" xfId="23884"/>
    <cellStyle name="Normal 72 2 2 2" xfId="23885"/>
    <cellStyle name="Normal 72 2 2 2 2" xfId="23886"/>
    <cellStyle name="Normal 72 2 2 2 3" xfId="23887"/>
    <cellStyle name="Normal 72 2 2 2 4" xfId="23888"/>
    <cellStyle name="Normal 72 2 2 3" xfId="23889"/>
    <cellStyle name="Normal 72 2 2 3 2" xfId="23890"/>
    <cellStyle name="Normal 72 2 2 4" xfId="23891"/>
    <cellStyle name="Normal 72 2 3" xfId="23892"/>
    <cellStyle name="Normal 72 2 3 2" xfId="23893"/>
    <cellStyle name="Normal 72 2 3 3" xfId="23894"/>
    <cellStyle name="Normal 72 2 3 4" xfId="23895"/>
    <cellStyle name="Normal 72 2 4" xfId="23896"/>
    <cellStyle name="Normal 72 2 4 2" xfId="23897"/>
    <cellStyle name="Normal 72 2 4 3" xfId="23898"/>
    <cellStyle name="Normal 72 2 5" xfId="23899"/>
    <cellStyle name="Normal 72 2 5 2" xfId="23900"/>
    <cellStyle name="Normal 72 2 6" xfId="23901"/>
    <cellStyle name="Normal 72 2 6 2" xfId="23902"/>
    <cellStyle name="Normal 72 2 7" xfId="23903"/>
    <cellStyle name="Normal 72 2 7 2" xfId="23904"/>
    <cellStyle name="Normal 72 2 8" xfId="23905"/>
    <cellStyle name="Normal 72 2 9" xfId="23906"/>
    <cellStyle name="Normal 72 3" xfId="23907"/>
    <cellStyle name="Normal 72 3 2" xfId="23908"/>
    <cellStyle name="Normal 72 3 2 2" xfId="23909"/>
    <cellStyle name="Normal 72 3 2 3" xfId="23910"/>
    <cellStyle name="Normal 72 3 2 4" xfId="23911"/>
    <cellStyle name="Normal 72 3 3" xfId="23912"/>
    <cellStyle name="Normal 72 3 3 2" xfId="23913"/>
    <cellStyle name="Normal 72 3 3 3" xfId="23914"/>
    <cellStyle name="Normal 72 3 4" xfId="23915"/>
    <cellStyle name="Normal 72 3 4 2" xfId="23916"/>
    <cellStyle name="Normal 72 3 5" xfId="23917"/>
    <cellStyle name="Normal 72 3 5 2" xfId="23918"/>
    <cellStyle name="Normal 72 3 6" xfId="23919"/>
    <cellStyle name="Normal 72 3 6 2" xfId="23920"/>
    <cellStyle name="Normal 72 3 7" xfId="23921"/>
    <cellStyle name="Normal 72 3 7 2" xfId="23922"/>
    <cellStyle name="Normal 72 3 8" xfId="23923"/>
    <cellStyle name="Normal 72 3 9" xfId="23924"/>
    <cellStyle name="Normal 72 4" xfId="23925"/>
    <cellStyle name="Normal 72 4 2" xfId="23926"/>
    <cellStyle name="Normal 72 4 2 2" xfId="23927"/>
    <cellStyle name="Normal 72 4 2 3" xfId="23928"/>
    <cellStyle name="Normal 72 4 3" xfId="23929"/>
    <cellStyle name="Normal 72 4 3 2" xfId="23930"/>
    <cellStyle name="Normal 72 4 4" xfId="23931"/>
    <cellStyle name="Normal 72 5" xfId="23932"/>
    <cellStyle name="Normal 73" xfId="23933"/>
    <cellStyle name="Normal 73 2" xfId="23934"/>
    <cellStyle name="Normal 73 2 2" xfId="23935"/>
    <cellStyle name="Normal 73 2 2 2" xfId="23936"/>
    <cellStyle name="Normal 73 2 2 2 2" xfId="23937"/>
    <cellStyle name="Normal 73 2 2 2 3" xfId="23938"/>
    <cellStyle name="Normal 73 2 2 2 4" xfId="23939"/>
    <cellStyle name="Normal 73 2 2 3" xfId="23940"/>
    <cellStyle name="Normal 73 2 2 3 2" xfId="23941"/>
    <cellStyle name="Normal 73 2 2 4" xfId="23942"/>
    <cellStyle name="Normal 73 2 3" xfId="23943"/>
    <cellStyle name="Normal 73 2 3 2" xfId="23944"/>
    <cellStyle name="Normal 73 2 3 3" xfId="23945"/>
    <cellStyle name="Normal 73 2 3 4" xfId="23946"/>
    <cellStyle name="Normal 73 2 4" xfId="23947"/>
    <cellStyle name="Normal 73 2 4 2" xfId="23948"/>
    <cellStyle name="Normal 73 2 4 3" xfId="23949"/>
    <cellStyle name="Normal 73 2 5" xfId="23950"/>
    <cellStyle name="Normal 73 2 5 2" xfId="23951"/>
    <cellStyle name="Normal 73 2 6" xfId="23952"/>
    <cellStyle name="Normal 73 2 6 2" xfId="23953"/>
    <cellStyle name="Normal 73 2 7" xfId="23954"/>
    <cellStyle name="Normal 73 2 7 2" xfId="23955"/>
    <cellStyle name="Normal 73 2 8" xfId="23956"/>
    <cellStyle name="Normal 73 2 9" xfId="23957"/>
    <cellStyle name="Normal 73 3" xfId="23958"/>
    <cellStyle name="Normal 73 3 2" xfId="23959"/>
    <cellStyle name="Normal 73 3 2 2" xfId="23960"/>
    <cellStyle name="Normal 73 3 2 3" xfId="23961"/>
    <cellStyle name="Normal 73 3 2 4" xfId="23962"/>
    <cellStyle name="Normal 73 3 3" xfId="23963"/>
    <cellStyle name="Normal 73 3 3 2" xfId="23964"/>
    <cellStyle name="Normal 73 3 3 3" xfId="23965"/>
    <cellStyle name="Normal 73 3 4" xfId="23966"/>
    <cellStyle name="Normal 73 3 4 2" xfId="23967"/>
    <cellStyle name="Normal 73 3 5" xfId="23968"/>
    <cellStyle name="Normal 73 3 5 2" xfId="23969"/>
    <cellStyle name="Normal 73 3 6" xfId="23970"/>
    <cellStyle name="Normal 73 3 6 2" xfId="23971"/>
    <cellStyle name="Normal 73 3 7" xfId="23972"/>
    <cellStyle name="Normal 73 3 7 2" xfId="23973"/>
    <cellStyle name="Normal 73 3 8" xfId="23974"/>
    <cellStyle name="Normal 73 3 9" xfId="23975"/>
    <cellStyle name="Normal 73 4" xfId="23976"/>
    <cellStyle name="Normal 73 4 2" xfId="23977"/>
    <cellStyle name="Normal 73 4 2 2" xfId="23978"/>
    <cellStyle name="Normal 73 4 2 3" xfId="23979"/>
    <cellStyle name="Normal 73 4 3" xfId="23980"/>
    <cellStyle name="Normal 73 4 3 2" xfId="23981"/>
    <cellStyle name="Normal 73 4 4" xfId="23982"/>
    <cellStyle name="Normal 73 5" xfId="23983"/>
    <cellStyle name="Normal 74" xfId="23984"/>
    <cellStyle name="Normal 74 2" xfId="23985"/>
    <cellStyle name="Normal 74 2 2" xfId="23986"/>
    <cellStyle name="Normal 74 2 2 2" xfId="23987"/>
    <cellStyle name="Normal 74 2 2 2 2" xfId="23988"/>
    <cellStyle name="Normal 74 2 2 2 3" xfId="23989"/>
    <cellStyle name="Normal 74 2 2 2 4" xfId="23990"/>
    <cellStyle name="Normal 74 2 2 3" xfId="23991"/>
    <cellStyle name="Normal 74 2 2 3 2" xfId="23992"/>
    <cellStyle name="Normal 74 2 2 4" xfId="23993"/>
    <cellStyle name="Normal 74 2 3" xfId="23994"/>
    <cellStyle name="Normal 74 2 3 2" xfId="23995"/>
    <cellStyle name="Normal 74 2 3 3" xfId="23996"/>
    <cellStyle name="Normal 74 2 3 4" xfId="23997"/>
    <cellStyle name="Normal 74 2 4" xfId="23998"/>
    <cellStyle name="Normal 74 2 4 2" xfId="23999"/>
    <cellStyle name="Normal 74 2 4 3" xfId="24000"/>
    <cellStyle name="Normal 74 2 5" xfId="24001"/>
    <cellStyle name="Normal 74 2 5 2" xfId="24002"/>
    <cellStyle name="Normal 74 2 6" xfId="24003"/>
    <cellStyle name="Normal 74 2 6 2" xfId="24004"/>
    <cellStyle name="Normal 74 2 7" xfId="24005"/>
    <cellStyle name="Normal 74 2 7 2" xfId="24006"/>
    <cellStyle name="Normal 74 2 8" xfId="24007"/>
    <cellStyle name="Normal 74 2 9" xfId="24008"/>
    <cellStyle name="Normal 74 3" xfId="24009"/>
    <cellStyle name="Normal 74 3 2" xfId="24010"/>
    <cellStyle name="Normal 74 3 2 2" xfId="24011"/>
    <cellStyle name="Normal 74 3 2 3" xfId="24012"/>
    <cellStyle name="Normal 74 3 2 4" xfId="24013"/>
    <cellStyle name="Normal 74 3 3" xfId="24014"/>
    <cellStyle name="Normal 74 3 3 2" xfId="24015"/>
    <cellStyle name="Normal 74 3 3 3" xfId="24016"/>
    <cellStyle name="Normal 74 3 4" xfId="24017"/>
    <cellStyle name="Normal 74 3 4 2" xfId="24018"/>
    <cellStyle name="Normal 74 3 5" xfId="24019"/>
    <cellStyle name="Normal 74 3 5 2" xfId="24020"/>
    <cellStyle name="Normal 74 3 6" xfId="24021"/>
    <cellStyle name="Normal 74 3 6 2" xfId="24022"/>
    <cellStyle name="Normal 74 3 7" xfId="24023"/>
    <cellStyle name="Normal 74 3 7 2" xfId="24024"/>
    <cellStyle name="Normal 74 3 8" xfId="24025"/>
    <cellStyle name="Normal 74 3 9" xfId="24026"/>
    <cellStyle name="Normal 74 4" xfId="24027"/>
    <cellStyle name="Normal 74 4 2" xfId="24028"/>
    <cellStyle name="Normal 74 4 2 2" xfId="24029"/>
    <cellStyle name="Normal 74 4 2 3" xfId="24030"/>
    <cellStyle name="Normal 74 4 3" xfId="24031"/>
    <cellStyle name="Normal 74 4 3 2" xfId="24032"/>
    <cellStyle name="Normal 74 4 4" xfId="24033"/>
    <cellStyle name="Normal 74 5" xfId="24034"/>
    <cellStyle name="Normal 75" xfId="24035"/>
    <cellStyle name="Normal 75 2" xfId="24036"/>
    <cellStyle name="Normal 75 2 2" xfId="24037"/>
    <cellStyle name="Normal 75 2 2 2" xfId="24038"/>
    <cellStyle name="Normal 75 2 2 2 2" xfId="24039"/>
    <cellStyle name="Normal 75 2 2 2 3" xfId="24040"/>
    <cellStyle name="Normal 75 2 2 2 4" xfId="24041"/>
    <cellStyle name="Normal 75 2 2 3" xfId="24042"/>
    <cellStyle name="Normal 75 2 2 3 2" xfId="24043"/>
    <cellStyle name="Normal 75 2 2 4" xfId="24044"/>
    <cellStyle name="Normal 75 2 3" xfId="24045"/>
    <cellStyle name="Normal 75 2 3 2" xfId="24046"/>
    <cellStyle name="Normal 75 2 3 3" xfId="24047"/>
    <cellStyle name="Normal 75 2 3 4" xfId="24048"/>
    <cellStyle name="Normal 75 2 4" xfId="24049"/>
    <cellStyle name="Normal 75 2 4 2" xfId="24050"/>
    <cellStyle name="Normal 75 2 4 3" xfId="24051"/>
    <cellStyle name="Normal 75 2 5" xfId="24052"/>
    <cellStyle name="Normal 75 2 5 2" xfId="24053"/>
    <cellStyle name="Normal 75 2 6" xfId="24054"/>
    <cellStyle name="Normal 75 2 6 2" xfId="24055"/>
    <cellStyle name="Normal 75 2 7" xfId="24056"/>
    <cellStyle name="Normal 75 2 7 2" xfId="24057"/>
    <cellStyle name="Normal 75 2 8" xfId="24058"/>
    <cellStyle name="Normal 75 2 9" xfId="24059"/>
    <cellStyle name="Normal 75 3" xfId="24060"/>
    <cellStyle name="Normal 75 3 2" xfId="24061"/>
    <cellStyle name="Normal 75 3 2 2" xfId="24062"/>
    <cellStyle name="Normal 75 3 2 3" xfId="24063"/>
    <cellStyle name="Normal 75 3 2 4" xfId="24064"/>
    <cellStyle name="Normal 75 3 3" xfId="24065"/>
    <cellStyle name="Normal 75 3 3 2" xfId="24066"/>
    <cellStyle name="Normal 75 3 3 3" xfId="24067"/>
    <cellStyle name="Normal 75 3 4" xfId="24068"/>
    <cellStyle name="Normal 75 3 4 2" xfId="24069"/>
    <cellStyle name="Normal 75 3 5" xfId="24070"/>
    <cellStyle name="Normal 75 3 5 2" xfId="24071"/>
    <cellStyle name="Normal 75 3 6" xfId="24072"/>
    <cellStyle name="Normal 75 3 6 2" xfId="24073"/>
    <cellStyle name="Normal 75 3 7" xfId="24074"/>
    <cellStyle name="Normal 75 3 7 2" xfId="24075"/>
    <cellStyle name="Normal 75 3 8" xfId="24076"/>
    <cellStyle name="Normal 75 3 9" xfId="24077"/>
    <cellStyle name="Normal 75 4" xfId="24078"/>
    <cellStyle name="Normal 75 4 2" xfId="24079"/>
    <cellStyle name="Normal 75 4 2 2" xfId="24080"/>
    <cellStyle name="Normal 75 4 2 3" xfId="24081"/>
    <cellStyle name="Normal 75 4 3" xfId="24082"/>
    <cellStyle name="Normal 75 4 3 2" xfId="24083"/>
    <cellStyle name="Normal 75 4 4" xfId="24084"/>
    <cellStyle name="Normal 75 5" xfId="24085"/>
    <cellStyle name="Normal 76" xfId="24086"/>
    <cellStyle name="Normal 76 2" xfId="24087"/>
    <cellStyle name="Normal 76 2 2" xfId="24088"/>
    <cellStyle name="Normal 76 2 2 2" xfId="24089"/>
    <cellStyle name="Normal 76 2 2 2 2" xfId="24090"/>
    <cellStyle name="Normal 76 2 2 2 3" xfId="24091"/>
    <cellStyle name="Normal 76 2 2 2 4" xfId="24092"/>
    <cellStyle name="Normal 76 2 2 3" xfId="24093"/>
    <cellStyle name="Normal 76 2 2 3 2" xfId="24094"/>
    <cellStyle name="Normal 76 2 2 4" xfId="24095"/>
    <cellStyle name="Normal 76 2 3" xfId="24096"/>
    <cellStyle name="Normal 76 2 3 2" xfId="24097"/>
    <cellStyle name="Normal 76 2 3 3" xfId="24098"/>
    <cellStyle name="Normal 76 2 3 4" xfId="24099"/>
    <cellStyle name="Normal 76 2 4" xfId="24100"/>
    <cellStyle name="Normal 76 2 4 2" xfId="24101"/>
    <cellStyle name="Normal 76 2 4 3" xfId="24102"/>
    <cellStyle name="Normal 76 2 5" xfId="24103"/>
    <cellStyle name="Normal 76 2 5 2" xfId="24104"/>
    <cellStyle name="Normal 76 2 6" xfId="24105"/>
    <cellStyle name="Normal 76 2 6 2" xfId="24106"/>
    <cellStyle name="Normal 76 2 7" xfId="24107"/>
    <cellStyle name="Normal 76 2 7 2" xfId="24108"/>
    <cellStyle name="Normal 76 2 8" xfId="24109"/>
    <cellStyle name="Normal 76 2 9" xfId="24110"/>
    <cellStyle name="Normal 76 3" xfId="24111"/>
    <cellStyle name="Normal 76 3 2" xfId="24112"/>
    <cellStyle name="Normal 76 3 2 2" xfId="24113"/>
    <cellStyle name="Normal 76 3 2 3" xfId="24114"/>
    <cellStyle name="Normal 76 3 2 4" xfId="24115"/>
    <cellStyle name="Normal 76 3 3" xfId="24116"/>
    <cellStyle name="Normal 76 3 3 2" xfId="24117"/>
    <cellStyle name="Normal 76 3 3 3" xfId="24118"/>
    <cellStyle name="Normal 76 3 4" xfId="24119"/>
    <cellStyle name="Normal 76 3 4 2" xfId="24120"/>
    <cellStyle name="Normal 76 3 5" xfId="24121"/>
    <cellStyle name="Normal 76 3 5 2" xfId="24122"/>
    <cellStyle name="Normal 76 3 6" xfId="24123"/>
    <cellStyle name="Normal 76 3 6 2" xfId="24124"/>
    <cellStyle name="Normal 76 3 7" xfId="24125"/>
    <cellStyle name="Normal 76 3 7 2" xfId="24126"/>
    <cellStyle name="Normal 76 3 8" xfId="24127"/>
    <cellStyle name="Normal 76 3 9" xfId="24128"/>
    <cellStyle name="Normal 76 4" xfId="24129"/>
    <cellStyle name="Normal 76 4 2" xfId="24130"/>
    <cellStyle name="Normal 76 4 2 2" xfId="24131"/>
    <cellStyle name="Normal 76 4 2 3" xfId="24132"/>
    <cellStyle name="Normal 76 4 3" xfId="24133"/>
    <cellStyle name="Normal 76 4 3 2" xfId="24134"/>
    <cellStyle name="Normal 76 4 4" xfId="24135"/>
    <cellStyle name="Normal 76 5" xfId="24136"/>
    <cellStyle name="Normal 77" xfId="24137"/>
    <cellStyle name="Normal 77 2" xfId="24138"/>
    <cellStyle name="Normal 77 2 2" xfId="24139"/>
    <cellStyle name="Normal 77 2 2 2" xfId="24140"/>
    <cellStyle name="Normal 77 2 2 2 2" xfId="24141"/>
    <cellStyle name="Normal 77 2 2 2 3" xfId="24142"/>
    <cellStyle name="Normal 77 2 2 2 4" xfId="24143"/>
    <cellStyle name="Normal 77 2 2 3" xfId="24144"/>
    <cellStyle name="Normal 77 2 2 3 2" xfId="24145"/>
    <cellStyle name="Normal 77 2 2 4" xfId="24146"/>
    <cellStyle name="Normal 77 2 3" xfId="24147"/>
    <cellStyle name="Normal 77 2 3 2" xfId="24148"/>
    <cellStyle name="Normal 77 2 3 3" xfId="24149"/>
    <cellStyle name="Normal 77 2 3 4" xfId="24150"/>
    <cellStyle name="Normal 77 2 4" xfId="24151"/>
    <cellStyle name="Normal 77 2 4 2" xfId="24152"/>
    <cellStyle name="Normal 77 2 4 3" xfId="24153"/>
    <cellStyle name="Normal 77 2 5" xfId="24154"/>
    <cellStyle name="Normal 77 2 5 2" xfId="24155"/>
    <cellStyle name="Normal 77 2 6" xfId="24156"/>
    <cellStyle name="Normal 77 2 6 2" xfId="24157"/>
    <cellStyle name="Normal 77 2 7" xfId="24158"/>
    <cellStyle name="Normal 77 2 7 2" xfId="24159"/>
    <cellStyle name="Normal 77 2 8" xfId="24160"/>
    <cellStyle name="Normal 77 2 9" xfId="24161"/>
    <cellStyle name="Normal 77 3" xfId="24162"/>
    <cellStyle name="Normal 77 3 2" xfId="24163"/>
    <cellStyle name="Normal 77 3 2 2" xfId="24164"/>
    <cellStyle name="Normal 77 3 2 3" xfId="24165"/>
    <cellStyle name="Normal 77 3 2 4" xfId="24166"/>
    <cellStyle name="Normal 77 3 3" xfId="24167"/>
    <cellStyle name="Normal 77 3 3 2" xfId="24168"/>
    <cellStyle name="Normal 77 3 3 3" xfId="24169"/>
    <cellStyle name="Normal 77 3 4" xfId="24170"/>
    <cellStyle name="Normal 77 3 4 2" xfId="24171"/>
    <cellStyle name="Normal 77 3 5" xfId="24172"/>
    <cellStyle name="Normal 77 3 5 2" xfId="24173"/>
    <cellStyle name="Normal 77 3 6" xfId="24174"/>
    <cellStyle name="Normal 77 3 6 2" xfId="24175"/>
    <cellStyle name="Normal 77 3 7" xfId="24176"/>
    <cellStyle name="Normal 77 3 7 2" xfId="24177"/>
    <cellStyle name="Normal 77 3 8" xfId="24178"/>
    <cellStyle name="Normal 77 3 9" xfId="24179"/>
    <cellStyle name="Normal 77 4" xfId="24180"/>
    <cellStyle name="Normal 77 4 2" xfId="24181"/>
    <cellStyle name="Normal 77 4 2 2" xfId="24182"/>
    <cellStyle name="Normal 77 4 2 3" xfId="24183"/>
    <cellStyle name="Normal 77 4 3" xfId="24184"/>
    <cellStyle name="Normal 77 4 3 2" xfId="24185"/>
    <cellStyle name="Normal 77 4 4" xfId="24186"/>
    <cellStyle name="Normal 77 5" xfId="24187"/>
    <cellStyle name="Normal 78" xfId="24188"/>
    <cellStyle name="Normal 78 2" xfId="24189"/>
    <cellStyle name="Normal 78 2 2" xfId="24190"/>
    <cellStyle name="Normal 78 2 2 2" xfId="24191"/>
    <cellStyle name="Normal 78 2 2 2 2" xfId="24192"/>
    <cellStyle name="Normal 78 2 2 2 3" xfId="24193"/>
    <cellStyle name="Normal 78 2 2 2 4" xfId="24194"/>
    <cellStyle name="Normal 78 2 2 3" xfId="24195"/>
    <cellStyle name="Normal 78 2 2 3 2" xfId="24196"/>
    <cellStyle name="Normal 78 2 2 4" xfId="24197"/>
    <cellStyle name="Normal 78 2 3" xfId="24198"/>
    <cellStyle name="Normal 78 2 3 2" xfId="24199"/>
    <cellStyle name="Normal 78 2 3 3" xfId="24200"/>
    <cellStyle name="Normal 78 2 3 4" xfId="24201"/>
    <cellStyle name="Normal 78 2 4" xfId="24202"/>
    <cellStyle name="Normal 78 2 4 2" xfId="24203"/>
    <cellStyle name="Normal 78 2 4 3" xfId="24204"/>
    <cellStyle name="Normal 78 2 5" xfId="24205"/>
    <cellStyle name="Normal 78 2 5 2" xfId="24206"/>
    <cellStyle name="Normal 78 2 6" xfId="24207"/>
    <cellStyle name="Normal 78 2 6 2" xfId="24208"/>
    <cellStyle name="Normal 78 2 7" xfId="24209"/>
    <cellStyle name="Normal 78 2 7 2" xfId="24210"/>
    <cellStyle name="Normal 78 2 8" xfId="24211"/>
    <cellStyle name="Normal 78 2 9" xfId="24212"/>
    <cellStyle name="Normal 78 3" xfId="24213"/>
    <cellStyle name="Normal 78 3 2" xfId="24214"/>
    <cellStyle name="Normal 78 3 2 2" xfId="24215"/>
    <cellStyle name="Normal 78 3 2 3" xfId="24216"/>
    <cellStyle name="Normal 78 3 2 4" xfId="24217"/>
    <cellStyle name="Normal 78 3 3" xfId="24218"/>
    <cellStyle name="Normal 78 3 3 2" xfId="24219"/>
    <cellStyle name="Normal 78 3 3 3" xfId="24220"/>
    <cellStyle name="Normal 78 3 4" xfId="24221"/>
    <cellStyle name="Normal 78 3 4 2" xfId="24222"/>
    <cellStyle name="Normal 78 3 5" xfId="24223"/>
    <cellStyle name="Normal 78 3 5 2" xfId="24224"/>
    <cellStyle name="Normal 78 3 6" xfId="24225"/>
    <cellStyle name="Normal 78 3 6 2" xfId="24226"/>
    <cellStyle name="Normal 78 3 7" xfId="24227"/>
    <cellStyle name="Normal 78 3 7 2" xfId="24228"/>
    <cellStyle name="Normal 78 3 8" xfId="24229"/>
    <cellStyle name="Normal 78 3 9" xfId="24230"/>
    <cellStyle name="Normal 78 4" xfId="24231"/>
    <cellStyle name="Normal 78 4 2" xfId="24232"/>
    <cellStyle name="Normal 78 4 2 2" xfId="24233"/>
    <cellStyle name="Normal 78 4 2 3" xfId="24234"/>
    <cellStyle name="Normal 78 4 3" xfId="24235"/>
    <cellStyle name="Normal 78 4 3 2" xfId="24236"/>
    <cellStyle name="Normal 78 4 4" xfId="24237"/>
    <cellStyle name="Normal 78 5" xfId="24238"/>
    <cellStyle name="Normal 79" xfId="24239"/>
    <cellStyle name="Normal 79 2" xfId="24240"/>
    <cellStyle name="Normal 79 2 2" xfId="24241"/>
    <cellStyle name="Normal 79 2 2 2" xfId="24242"/>
    <cellStyle name="Normal 79 2 2 2 2" xfId="24243"/>
    <cellStyle name="Normal 79 2 2 2 3" xfId="24244"/>
    <cellStyle name="Normal 79 2 2 2 4" xfId="24245"/>
    <cellStyle name="Normal 79 2 2 3" xfId="24246"/>
    <cellStyle name="Normal 79 2 2 3 2" xfId="24247"/>
    <cellStyle name="Normal 79 2 2 4" xfId="24248"/>
    <cellStyle name="Normal 79 2 3" xfId="24249"/>
    <cellStyle name="Normal 79 2 3 2" xfId="24250"/>
    <cellStyle name="Normal 79 2 3 3" xfId="24251"/>
    <cellStyle name="Normal 79 2 3 4" xfId="24252"/>
    <cellStyle name="Normal 79 2 4" xfId="24253"/>
    <cellStyle name="Normal 79 2 4 2" xfId="24254"/>
    <cellStyle name="Normal 79 2 4 3" xfId="24255"/>
    <cellStyle name="Normal 79 2 5" xfId="24256"/>
    <cellStyle name="Normal 79 2 5 2" xfId="24257"/>
    <cellStyle name="Normal 79 2 6" xfId="24258"/>
    <cellStyle name="Normal 79 2 6 2" xfId="24259"/>
    <cellStyle name="Normal 79 2 7" xfId="24260"/>
    <cellStyle name="Normal 79 2 7 2" xfId="24261"/>
    <cellStyle name="Normal 79 2 8" xfId="24262"/>
    <cellStyle name="Normal 79 2 9" xfId="24263"/>
    <cellStyle name="Normal 79 3" xfId="24264"/>
    <cellStyle name="Normal 79 3 2" xfId="24265"/>
    <cellStyle name="Normal 79 3 2 2" xfId="24266"/>
    <cellStyle name="Normal 79 3 2 3" xfId="24267"/>
    <cellStyle name="Normal 79 3 2 4" xfId="24268"/>
    <cellStyle name="Normal 79 3 3" xfId="24269"/>
    <cellStyle name="Normal 79 3 3 2" xfId="24270"/>
    <cellStyle name="Normal 79 3 3 3" xfId="24271"/>
    <cellStyle name="Normal 79 3 4" xfId="24272"/>
    <cellStyle name="Normal 79 3 4 2" xfId="24273"/>
    <cellStyle name="Normal 79 3 5" xfId="24274"/>
    <cellStyle name="Normal 79 3 5 2" xfId="24275"/>
    <cellStyle name="Normal 79 3 6" xfId="24276"/>
    <cellStyle name="Normal 79 3 6 2" xfId="24277"/>
    <cellStyle name="Normal 79 3 7" xfId="24278"/>
    <cellStyle name="Normal 79 3 7 2" xfId="24279"/>
    <cellStyle name="Normal 79 3 8" xfId="24280"/>
    <cellStyle name="Normal 79 3 9" xfId="24281"/>
    <cellStyle name="Normal 79 4" xfId="24282"/>
    <cellStyle name="Normal 79 4 2" xfId="24283"/>
    <cellStyle name="Normal 79 4 2 2" xfId="24284"/>
    <cellStyle name="Normal 79 4 2 3" xfId="24285"/>
    <cellStyle name="Normal 79 4 3" xfId="24286"/>
    <cellStyle name="Normal 79 4 3 2" xfId="24287"/>
    <cellStyle name="Normal 79 4 4" xfId="24288"/>
    <cellStyle name="Normal 79 5" xfId="24289"/>
    <cellStyle name="Normal 8" xfId="131"/>
    <cellStyle name="Normal 8 2" xfId="24290"/>
    <cellStyle name="Normal 8 2 10" xfId="24291"/>
    <cellStyle name="Normal 8 2 11" xfId="24292"/>
    <cellStyle name="Normal 8 2 12" xfId="24293"/>
    <cellStyle name="Normal 8 2 2" xfId="24294"/>
    <cellStyle name="Normal 8 2 2 10" xfId="24295"/>
    <cellStyle name="Normal 8 2 2 2" xfId="24296"/>
    <cellStyle name="Normal 8 2 2 2 2" xfId="24297"/>
    <cellStyle name="Normal 8 2 2 2 2 2" xfId="24298"/>
    <cellStyle name="Normal 8 2 2 2 2 3" xfId="24299"/>
    <cellStyle name="Normal 8 2 2 2 2 4" xfId="24300"/>
    <cellStyle name="Normal 8 2 2 2 3" xfId="24301"/>
    <cellStyle name="Normal 8 2 2 2 3 2" xfId="24302"/>
    <cellStyle name="Normal 8 2 2 2 3 3" xfId="24303"/>
    <cellStyle name="Normal 8 2 2 2 4" xfId="24304"/>
    <cellStyle name="Normal 8 2 2 2 4 2" xfId="24305"/>
    <cellStyle name="Normal 8 2 2 2 5" xfId="24306"/>
    <cellStyle name="Normal 8 2 2 2 5 2" xfId="24307"/>
    <cellStyle name="Normal 8 2 2 2 6" xfId="24308"/>
    <cellStyle name="Normal 8 2 2 2 6 2" xfId="24309"/>
    <cellStyle name="Normal 8 2 2 2 7" xfId="24310"/>
    <cellStyle name="Normal 8 2 2 2 8" xfId="24311"/>
    <cellStyle name="Normal 8 2 2 3" xfId="24312"/>
    <cellStyle name="Normal 8 2 2 3 2" xfId="24313"/>
    <cellStyle name="Normal 8 2 2 3 2 2" xfId="24314"/>
    <cellStyle name="Normal 8 2 2 3 2 3" xfId="24315"/>
    <cellStyle name="Normal 8 2 2 3 2 4" xfId="24316"/>
    <cellStyle name="Normal 8 2 2 3 3" xfId="24317"/>
    <cellStyle name="Normal 8 2 2 3 3 2" xfId="24318"/>
    <cellStyle name="Normal 8 2 2 3 3 3" xfId="24319"/>
    <cellStyle name="Normal 8 2 2 3 4" xfId="24320"/>
    <cellStyle name="Normal 8 2 2 3 4 2" xfId="24321"/>
    <cellStyle name="Normal 8 2 2 3 5" xfId="24322"/>
    <cellStyle name="Normal 8 2 2 3 5 2" xfId="24323"/>
    <cellStyle name="Normal 8 2 2 3 6" xfId="24324"/>
    <cellStyle name="Normal 8 2 2 3 6 2" xfId="24325"/>
    <cellStyle name="Normal 8 2 2 3 7" xfId="24326"/>
    <cellStyle name="Normal 8 2 2 3 8" xfId="24327"/>
    <cellStyle name="Normal 8 2 2 4" xfId="24328"/>
    <cellStyle name="Normal 8 2 2 4 2" xfId="24329"/>
    <cellStyle name="Normal 8 2 2 4 2 2" xfId="24330"/>
    <cellStyle name="Normal 8 2 2 4 2 3" xfId="24331"/>
    <cellStyle name="Normal 8 2 2 4 2 4" xfId="24332"/>
    <cellStyle name="Normal 8 2 2 4 3" xfId="24333"/>
    <cellStyle name="Normal 8 2 2 4 3 2" xfId="24334"/>
    <cellStyle name="Normal 8 2 2 4 3 3" xfId="24335"/>
    <cellStyle name="Normal 8 2 2 4 4" xfId="24336"/>
    <cellStyle name="Normal 8 2 2 4 4 2" xfId="24337"/>
    <cellStyle name="Normal 8 2 2 4 5" xfId="24338"/>
    <cellStyle name="Normal 8 2 2 4 6" xfId="24339"/>
    <cellStyle name="Normal 8 2 2 5" xfId="24340"/>
    <cellStyle name="Normal 8 2 2 5 2" xfId="24341"/>
    <cellStyle name="Normal 8 2 2 5 2 2" xfId="24342"/>
    <cellStyle name="Normal 8 2 2 5 2 3" xfId="24343"/>
    <cellStyle name="Normal 8 2 2 5 2 4" xfId="24344"/>
    <cellStyle name="Normal 8 2 2 5 3" xfId="24345"/>
    <cellStyle name="Normal 8 2 2 5 3 2" xfId="24346"/>
    <cellStyle name="Normal 8 2 2 5 4" xfId="24347"/>
    <cellStyle name="Normal 8 2 2 6" xfId="24348"/>
    <cellStyle name="Normal 8 2 2 6 2" xfId="24349"/>
    <cellStyle name="Normal 8 2 2 6 2 2" xfId="24350"/>
    <cellStyle name="Normal 8 2 2 6 2 3" xfId="24351"/>
    <cellStyle name="Normal 8 2 2 6 3" xfId="24352"/>
    <cellStyle name="Normal 8 2 2 6 3 2" xfId="24353"/>
    <cellStyle name="Normal 8 2 2 6 4" xfId="24354"/>
    <cellStyle name="Normal 8 2 2 7" xfId="24355"/>
    <cellStyle name="Normal 8 2 2 7 2" xfId="24356"/>
    <cellStyle name="Normal 8 2 2 7 3" xfId="24357"/>
    <cellStyle name="Normal 8 2 2 7 4" xfId="24358"/>
    <cellStyle name="Normal 8 2 2 8" xfId="24359"/>
    <cellStyle name="Normal 8 2 2 8 2" xfId="24360"/>
    <cellStyle name="Normal 8 2 2 8 3" xfId="24361"/>
    <cellStyle name="Normal 8 2 2 9" xfId="24362"/>
    <cellStyle name="Normal 8 2 3" xfId="24363"/>
    <cellStyle name="Normal 8 2 3 2" xfId="24364"/>
    <cellStyle name="Normal 8 2 3 2 2" xfId="24365"/>
    <cellStyle name="Normal 8 2 3 2 2 2" xfId="24366"/>
    <cellStyle name="Normal 8 2 3 2 2 3" xfId="24367"/>
    <cellStyle name="Normal 8 2 3 2 3" xfId="24368"/>
    <cellStyle name="Normal 8 2 3 2 3 2" xfId="24369"/>
    <cellStyle name="Normal 8 2 3 2 4" xfId="24370"/>
    <cellStyle name="Normal 8 2 3 3" xfId="24371"/>
    <cellStyle name="Normal 8 2 3 3 2" xfId="24372"/>
    <cellStyle name="Normal 8 2 3 3 3" xfId="24373"/>
    <cellStyle name="Normal 8 2 3 3 4" xfId="24374"/>
    <cellStyle name="Normal 8 2 3 4" xfId="24375"/>
    <cellStyle name="Normal 8 2 3 4 2" xfId="24376"/>
    <cellStyle name="Normal 8 2 3 4 3" xfId="24377"/>
    <cellStyle name="Normal 8 2 3 5" xfId="24378"/>
    <cellStyle name="Normal 8 2 3 5 2" xfId="24379"/>
    <cellStyle name="Normal 8 2 3 6" xfId="24380"/>
    <cellStyle name="Normal 8 2 3 6 2" xfId="24381"/>
    <cellStyle name="Normal 8 2 3 7" xfId="24382"/>
    <cellStyle name="Normal 8 2 3 7 2" xfId="24383"/>
    <cellStyle name="Normal 8 2 3 8" xfId="24384"/>
    <cellStyle name="Normal 8 2 3 9" xfId="24385"/>
    <cellStyle name="Normal 8 2 4" xfId="24386"/>
    <cellStyle name="Normal 8 2 4 2" xfId="24387"/>
    <cellStyle name="Normal 8 2 4 2 2" xfId="24388"/>
    <cellStyle name="Normal 8 2 4 2 3" xfId="24389"/>
    <cellStyle name="Normal 8 2 4 2 4" xfId="24390"/>
    <cellStyle name="Normal 8 2 4 3" xfId="24391"/>
    <cellStyle name="Normal 8 2 4 3 2" xfId="24392"/>
    <cellStyle name="Normal 8 2 4 3 3" xfId="24393"/>
    <cellStyle name="Normal 8 2 4 4" xfId="24394"/>
    <cellStyle name="Normal 8 2 4 4 2" xfId="24395"/>
    <cellStyle name="Normal 8 2 4 5" xfId="24396"/>
    <cellStyle name="Normal 8 2 4 5 2" xfId="24397"/>
    <cellStyle name="Normal 8 2 4 6" xfId="24398"/>
    <cellStyle name="Normal 8 2 4 6 2" xfId="24399"/>
    <cellStyle name="Normal 8 2 4 7" xfId="24400"/>
    <cellStyle name="Normal 8 2 4 8" xfId="24401"/>
    <cellStyle name="Normal 8 2 5" xfId="24402"/>
    <cellStyle name="Normal 8 2 5 2" xfId="24403"/>
    <cellStyle name="Normal 8 2 5 2 2" xfId="24404"/>
    <cellStyle name="Normal 8 2 5 2 3" xfId="24405"/>
    <cellStyle name="Normal 8 2 5 2 4" xfId="24406"/>
    <cellStyle name="Normal 8 2 5 3" xfId="24407"/>
    <cellStyle name="Normal 8 2 5 3 2" xfId="24408"/>
    <cellStyle name="Normal 8 2 5 3 3" xfId="24409"/>
    <cellStyle name="Normal 8 2 5 4" xfId="24410"/>
    <cellStyle name="Normal 8 2 5 4 2" xfId="24411"/>
    <cellStyle name="Normal 8 2 5 5" xfId="24412"/>
    <cellStyle name="Normal 8 2 5 5 2" xfId="24413"/>
    <cellStyle name="Normal 8 2 5 6" xfId="24414"/>
    <cellStyle name="Normal 8 2 5 7" xfId="24415"/>
    <cellStyle name="Normal 8 2 6" xfId="24416"/>
    <cellStyle name="Normal 8 2 6 2" xfId="24417"/>
    <cellStyle name="Normal 8 2 6 2 2" xfId="24418"/>
    <cellStyle name="Normal 8 2 6 2 3" xfId="24419"/>
    <cellStyle name="Normal 8 2 6 2 4" xfId="24420"/>
    <cellStyle name="Normal 8 2 6 3" xfId="24421"/>
    <cellStyle name="Normal 8 2 6 3 2" xfId="24422"/>
    <cellStyle name="Normal 8 2 6 3 3" xfId="24423"/>
    <cellStyle name="Normal 8 2 6 4" xfId="24424"/>
    <cellStyle name="Normal 8 2 6 5" xfId="24425"/>
    <cellStyle name="Normal 8 2 7" xfId="24426"/>
    <cellStyle name="Normal 8 2 7 2" xfId="24427"/>
    <cellStyle name="Normal 8 2 7 2 2" xfId="24428"/>
    <cellStyle name="Normal 8 2 7 2 3" xfId="24429"/>
    <cellStyle name="Normal 8 2 7 3" xfId="24430"/>
    <cellStyle name="Normal 8 2 7 3 2" xfId="24431"/>
    <cellStyle name="Normal 8 2 7 4" xfId="24432"/>
    <cellStyle name="Normal 8 2 8" xfId="24433"/>
    <cellStyle name="Normal 8 2 8 2" xfId="24434"/>
    <cellStyle name="Normal 8 2 8 2 2" xfId="24435"/>
    <cellStyle name="Normal 8 2 8 2 3" xfId="24436"/>
    <cellStyle name="Normal 8 2 8 3" xfId="24437"/>
    <cellStyle name="Normal 8 2 8 3 2" xfId="24438"/>
    <cellStyle name="Normal 8 2 8 4" xfId="24439"/>
    <cellStyle name="Normal 8 2 9" xfId="24440"/>
    <cellStyle name="Normal 8 2 9 2" xfId="24441"/>
    <cellStyle name="Normal 8 2 9 2 2" xfId="24442"/>
    <cellStyle name="Normal 8 2 9 2 3" xfId="24443"/>
    <cellStyle name="Normal 8 2 9 3" xfId="24444"/>
    <cellStyle name="Normal 8 2 9 3 2" xfId="24445"/>
    <cellStyle name="Normal 8 2 9 4" xfId="24446"/>
    <cellStyle name="Normal 8 2 9 5" xfId="24447"/>
    <cellStyle name="Normal 8 3" xfId="24448"/>
    <cellStyle name="Normal 8 3 10" xfId="24449"/>
    <cellStyle name="Normal 8 3 2" xfId="24450"/>
    <cellStyle name="Normal 8 3 2 2" xfId="24451"/>
    <cellStyle name="Normal 8 3 2 2 2" xfId="24452"/>
    <cellStyle name="Normal 8 3 2 2 3" xfId="24453"/>
    <cellStyle name="Normal 8 3 2 2 4" xfId="24454"/>
    <cellStyle name="Normal 8 3 2 3" xfId="24455"/>
    <cellStyle name="Normal 8 3 2 3 2" xfId="24456"/>
    <cellStyle name="Normal 8 3 2 3 3" xfId="24457"/>
    <cellStyle name="Normal 8 3 2 4" xfId="24458"/>
    <cellStyle name="Normal 8 3 2 4 2" xfId="24459"/>
    <cellStyle name="Normal 8 3 2 5" xfId="24460"/>
    <cellStyle name="Normal 8 3 2 5 2" xfId="24461"/>
    <cellStyle name="Normal 8 3 2 6" xfId="24462"/>
    <cellStyle name="Normal 8 3 2 6 2" xfId="24463"/>
    <cellStyle name="Normal 8 3 2 7" xfId="24464"/>
    <cellStyle name="Normal 8 3 2 8" xfId="24465"/>
    <cellStyle name="Normal 8 3 3" xfId="24466"/>
    <cellStyle name="Normal 8 3 3 2" xfId="24467"/>
    <cellStyle name="Normal 8 3 3 2 2" xfId="24468"/>
    <cellStyle name="Normal 8 3 3 2 3" xfId="24469"/>
    <cellStyle name="Normal 8 3 3 2 4" xfId="24470"/>
    <cellStyle name="Normal 8 3 3 3" xfId="24471"/>
    <cellStyle name="Normal 8 3 3 3 2" xfId="24472"/>
    <cellStyle name="Normal 8 3 3 3 3" xfId="24473"/>
    <cellStyle name="Normal 8 3 3 4" xfId="24474"/>
    <cellStyle name="Normal 8 3 3 4 2" xfId="24475"/>
    <cellStyle name="Normal 8 3 3 5" xfId="24476"/>
    <cellStyle name="Normal 8 3 3 5 2" xfId="24477"/>
    <cellStyle name="Normal 8 3 3 6" xfId="24478"/>
    <cellStyle name="Normal 8 3 3 6 2" xfId="24479"/>
    <cellStyle name="Normal 8 3 3 7" xfId="24480"/>
    <cellStyle name="Normal 8 3 3 8" xfId="24481"/>
    <cellStyle name="Normal 8 3 4" xfId="24482"/>
    <cellStyle name="Normal 8 3 4 2" xfId="24483"/>
    <cellStyle name="Normal 8 3 4 2 2" xfId="24484"/>
    <cellStyle name="Normal 8 3 4 2 3" xfId="24485"/>
    <cellStyle name="Normal 8 3 4 2 4" xfId="24486"/>
    <cellStyle name="Normal 8 3 4 3" xfId="24487"/>
    <cellStyle name="Normal 8 3 4 3 2" xfId="24488"/>
    <cellStyle name="Normal 8 3 4 3 3" xfId="24489"/>
    <cellStyle name="Normal 8 3 4 4" xfId="24490"/>
    <cellStyle name="Normal 8 3 4 4 2" xfId="24491"/>
    <cellStyle name="Normal 8 3 4 5" xfId="24492"/>
    <cellStyle name="Normal 8 3 4 6" xfId="24493"/>
    <cellStyle name="Normal 8 3 5" xfId="24494"/>
    <cellStyle name="Normal 8 3 5 2" xfId="24495"/>
    <cellStyle name="Normal 8 3 5 2 2" xfId="24496"/>
    <cellStyle name="Normal 8 3 5 2 3" xfId="24497"/>
    <cellStyle name="Normal 8 3 5 2 4" xfId="24498"/>
    <cellStyle name="Normal 8 3 5 3" xfId="24499"/>
    <cellStyle name="Normal 8 3 5 3 2" xfId="24500"/>
    <cellStyle name="Normal 8 3 5 4" xfId="24501"/>
    <cellStyle name="Normal 8 3 6" xfId="24502"/>
    <cellStyle name="Normal 8 3 6 2" xfId="24503"/>
    <cellStyle name="Normal 8 3 6 2 2" xfId="24504"/>
    <cellStyle name="Normal 8 3 6 2 3" xfId="24505"/>
    <cellStyle name="Normal 8 3 6 3" xfId="24506"/>
    <cellStyle name="Normal 8 3 6 3 2" xfId="24507"/>
    <cellStyle name="Normal 8 3 6 4" xfId="24508"/>
    <cellStyle name="Normal 8 3 7" xfId="24509"/>
    <cellStyle name="Normal 8 3 7 2" xfId="24510"/>
    <cellStyle name="Normal 8 3 7 3" xfId="24511"/>
    <cellStyle name="Normal 8 3 7 4" xfId="24512"/>
    <cellStyle name="Normal 8 3 8" xfId="24513"/>
    <cellStyle name="Normal 8 3 8 2" xfId="24514"/>
    <cellStyle name="Normal 8 3 8 3" xfId="24515"/>
    <cellStyle name="Normal 8 3 9" xfId="24516"/>
    <cellStyle name="Normal 8 4" xfId="24517"/>
    <cellStyle name="Normal 8 4 2" xfId="24518"/>
    <cellStyle name="Normal 8 5" xfId="24519"/>
    <cellStyle name="Normal 8 5 2" xfId="24520"/>
    <cellStyle name="Normal 8 5 2 2" xfId="24521"/>
    <cellStyle name="Normal 8 5 2 3" xfId="24522"/>
    <cellStyle name="Normal 8 5 3" xfId="24523"/>
    <cellStyle name="Normal 8 5 3 2" xfId="24524"/>
    <cellStyle name="Normal 8 5 4" xfId="24525"/>
    <cellStyle name="Normal 8 6" xfId="24526"/>
    <cellStyle name="Normal 8 6 2" xfId="24527"/>
    <cellStyle name="Normal 8 6 2 2" xfId="24528"/>
    <cellStyle name="Normal 8 6 2 3" xfId="24529"/>
    <cellStyle name="Normal 8 6 3" xfId="24530"/>
    <cellStyle name="Normal 8 6 3 2" xfId="24531"/>
    <cellStyle name="Normal 8 6 4" xfId="24532"/>
    <cellStyle name="Normal 8 6 5" xfId="24533"/>
    <cellStyle name="Normal 8 7" xfId="24534"/>
    <cellStyle name="Normal 8 7 2" xfId="24535"/>
    <cellStyle name="Normal 8 8" xfId="24536"/>
    <cellStyle name="Normal 8 8 2" xfId="24537"/>
    <cellStyle name="Normal 8 9" xfId="24538"/>
    <cellStyle name="Normal 80" xfId="24539"/>
    <cellStyle name="Normal 80 2" xfId="24540"/>
    <cellStyle name="Normal 80 2 2" xfId="24541"/>
    <cellStyle name="Normal 80 2 2 2" xfId="24542"/>
    <cellStyle name="Normal 80 2 2 2 2" xfId="24543"/>
    <cellStyle name="Normal 80 2 2 2 3" xfId="24544"/>
    <cellStyle name="Normal 80 2 2 2 4" xfId="24545"/>
    <cellStyle name="Normal 80 2 2 3" xfId="24546"/>
    <cellStyle name="Normal 80 2 2 3 2" xfId="24547"/>
    <cellStyle name="Normal 80 2 2 4" xfId="24548"/>
    <cellStyle name="Normal 80 2 3" xfId="24549"/>
    <cellStyle name="Normal 80 2 3 2" xfId="24550"/>
    <cellStyle name="Normal 80 2 3 3" xfId="24551"/>
    <cellStyle name="Normal 80 2 3 4" xfId="24552"/>
    <cellStyle name="Normal 80 2 4" xfId="24553"/>
    <cellStyle name="Normal 80 2 4 2" xfId="24554"/>
    <cellStyle name="Normal 80 2 4 3" xfId="24555"/>
    <cellStyle name="Normal 80 2 5" xfId="24556"/>
    <cellStyle name="Normal 80 2 5 2" xfId="24557"/>
    <cellStyle name="Normal 80 2 6" xfId="24558"/>
    <cellStyle name="Normal 80 2 6 2" xfId="24559"/>
    <cellStyle name="Normal 80 2 7" xfId="24560"/>
    <cellStyle name="Normal 80 2 7 2" xfId="24561"/>
    <cellStyle name="Normal 80 2 8" xfId="24562"/>
    <cellStyle name="Normal 80 2 9" xfId="24563"/>
    <cellStyle name="Normal 80 3" xfId="24564"/>
    <cellStyle name="Normal 80 3 2" xfId="24565"/>
    <cellStyle name="Normal 80 3 2 2" xfId="24566"/>
    <cellStyle name="Normal 80 3 2 3" xfId="24567"/>
    <cellStyle name="Normal 80 3 2 4" xfId="24568"/>
    <cellStyle name="Normal 80 3 3" xfId="24569"/>
    <cellStyle name="Normal 80 3 3 2" xfId="24570"/>
    <cellStyle name="Normal 80 3 3 3" xfId="24571"/>
    <cellStyle name="Normal 80 3 4" xfId="24572"/>
    <cellStyle name="Normal 80 3 4 2" xfId="24573"/>
    <cellStyle name="Normal 80 3 5" xfId="24574"/>
    <cellStyle name="Normal 80 3 5 2" xfId="24575"/>
    <cellStyle name="Normal 80 3 6" xfId="24576"/>
    <cellStyle name="Normal 80 3 6 2" xfId="24577"/>
    <cellStyle name="Normal 80 3 7" xfId="24578"/>
    <cellStyle name="Normal 80 3 7 2" xfId="24579"/>
    <cellStyle name="Normal 80 3 8" xfId="24580"/>
    <cellStyle name="Normal 80 3 9" xfId="24581"/>
    <cellStyle name="Normal 80 4" xfId="24582"/>
    <cellStyle name="Normal 80 5" xfId="24583"/>
    <cellStyle name="Normal 80 5 2" xfId="24584"/>
    <cellStyle name="Normal 80 5 2 2" xfId="24585"/>
    <cellStyle name="Normal 80 5 2 3" xfId="24586"/>
    <cellStyle name="Normal 80 5 3" xfId="24587"/>
    <cellStyle name="Normal 80 5 3 2" xfId="24588"/>
    <cellStyle name="Normal 80 5 4" xfId="24589"/>
    <cellStyle name="Normal 80 6" xfId="24590"/>
    <cellStyle name="Normal 81" xfId="24591"/>
    <cellStyle name="Normal 81 2" xfId="24592"/>
    <cellStyle name="Normal 81 2 2" xfId="24593"/>
    <cellStyle name="Normal 81 2 2 2" xfId="24594"/>
    <cellStyle name="Normal 81 2 2 2 2" xfId="24595"/>
    <cellStyle name="Normal 81 2 2 2 3" xfId="24596"/>
    <cellStyle name="Normal 81 2 2 2 4" xfId="24597"/>
    <cellStyle name="Normal 81 2 2 3" xfId="24598"/>
    <cellStyle name="Normal 81 2 2 3 2" xfId="24599"/>
    <cellStyle name="Normal 81 2 2 4" xfId="24600"/>
    <cellStyle name="Normal 81 2 3" xfId="24601"/>
    <cellStyle name="Normal 81 2 3 2" xfId="24602"/>
    <cellStyle name="Normal 81 2 3 3" xfId="24603"/>
    <cellStyle name="Normal 81 2 3 4" xfId="24604"/>
    <cellStyle name="Normal 81 2 4" xfId="24605"/>
    <cellStyle name="Normal 81 2 4 2" xfId="24606"/>
    <cellStyle name="Normal 81 2 4 3" xfId="24607"/>
    <cellStyle name="Normal 81 2 5" xfId="24608"/>
    <cellStyle name="Normal 81 2 5 2" xfId="24609"/>
    <cellStyle name="Normal 81 2 6" xfId="24610"/>
    <cellStyle name="Normal 81 2 6 2" xfId="24611"/>
    <cellStyle name="Normal 81 2 7" xfId="24612"/>
    <cellStyle name="Normal 81 2 7 2" xfId="24613"/>
    <cellStyle name="Normal 81 2 8" xfId="24614"/>
    <cellStyle name="Normal 81 2 9" xfId="24615"/>
    <cellStyle name="Normal 81 3" xfId="24616"/>
    <cellStyle name="Normal 81 3 2" xfId="24617"/>
    <cellStyle name="Normal 81 3 2 2" xfId="24618"/>
    <cellStyle name="Normal 81 3 2 3" xfId="24619"/>
    <cellStyle name="Normal 81 3 2 4" xfId="24620"/>
    <cellStyle name="Normal 81 3 3" xfId="24621"/>
    <cellStyle name="Normal 81 3 3 2" xfId="24622"/>
    <cellStyle name="Normal 81 3 3 3" xfId="24623"/>
    <cellStyle name="Normal 81 3 4" xfId="24624"/>
    <cellStyle name="Normal 81 3 4 2" xfId="24625"/>
    <cellStyle name="Normal 81 3 5" xfId="24626"/>
    <cellStyle name="Normal 81 3 5 2" xfId="24627"/>
    <cellStyle name="Normal 81 3 6" xfId="24628"/>
    <cellStyle name="Normal 81 3 6 2" xfId="24629"/>
    <cellStyle name="Normal 81 3 7" xfId="24630"/>
    <cellStyle name="Normal 81 3 7 2" xfId="24631"/>
    <cellStyle name="Normal 81 3 8" xfId="24632"/>
    <cellStyle name="Normal 81 3 9" xfId="24633"/>
    <cellStyle name="Normal 81 4" xfId="24634"/>
    <cellStyle name="Normal 81 5" xfId="24635"/>
    <cellStyle name="Normal 81 5 2" xfId="24636"/>
    <cellStyle name="Normal 81 5 2 2" xfId="24637"/>
    <cellStyle name="Normal 81 5 2 3" xfId="24638"/>
    <cellStyle name="Normal 81 5 3" xfId="24639"/>
    <cellStyle name="Normal 81 5 3 2" xfId="24640"/>
    <cellStyle name="Normal 81 5 4" xfId="24641"/>
    <cellStyle name="Normal 81 6" xfId="24642"/>
    <cellStyle name="Normal 82" xfId="24643"/>
    <cellStyle name="Normal 82 2" xfId="24644"/>
    <cellStyle name="Normal 82 2 2" xfId="24645"/>
    <cellStyle name="Normal 82 2 2 2" xfId="24646"/>
    <cellStyle name="Normal 82 2 2 2 2" xfId="24647"/>
    <cellStyle name="Normal 82 2 2 2 3" xfId="24648"/>
    <cellStyle name="Normal 82 2 2 2 4" xfId="24649"/>
    <cellStyle name="Normal 82 2 2 3" xfId="24650"/>
    <cellStyle name="Normal 82 2 2 3 2" xfId="24651"/>
    <cellStyle name="Normal 82 2 2 4" xfId="24652"/>
    <cellStyle name="Normal 82 2 3" xfId="24653"/>
    <cellStyle name="Normal 82 2 3 2" xfId="24654"/>
    <cellStyle name="Normal 82 2 3 3" xfId="24655"/>
    <cellStyle name="Normal 82 2 3 4" xfId="24656"/>
    <cellStyle name="Normal 82 2 4" xfId="24657"/>
    <cellStyle name="Normal 82 2 4 2" xfId="24658"/>
    <cellStyle name="Normal 82 2 4 3" xfId="24659"/>
    <cellStyle name="Normal 82 2 5" xfId="24660"/>
    <cellStyle name="Normal 82 2 5 2" xfId="24661"/>
    <cellStyle name="Normal 82 2 6" xfId="24662"/>
    <cellStyle name="Normal 82 2 6 2" xfId="24663"/>
    <cellStyle name="Normal 82 2 7" xfId="24664"/>
    <cellStyle name="Normal 82 2 7 2" xfId="24665"/>
    <cellStyle name="Normal 82 2 8" xfId="24666"/>
    <cellStyle name="Normal 82 2 9" xfId="24667"/>
    <cellStyle name="Normal 82 3" xfId="24668"/>
    <cellStyle name="Normal 82 3 2" xfId="24669"/>
    <cellStyle name="Normal 82 3 2 2" xfId="24670"/>
    <cellStyle name="Normal 82 3 2 3" xfId="24671"/>
    <cellStyle name="Normal 82 3 2 4" xfId="24672"/>
    <cellStyle name="Normal 82 3 3" xfId="24673"/>
    <cellStyle name="Normal 82 3 3 2" xfId="24674"/>
    <cellStyle name="Normal 82 3 3 3" xfId="24675"/>
    <cellStyle name="Normal 82 3 4" xfId="24676"/>
    <cellStyle name="Normal 82 3 4 2" xfId="24677"/>
    <cellStyle name="Normal 82 3 5" xfId="24678"/>
    <cellStyle name="Normal 82 3 5 2" xfId="24679"/>
    <cellStyle name="Normal 82 3 6" xfId="24680"/>
    <cellStyle name="Normal 82 3 6 2" xfId="24681"/>
    <cellStyle name="Normal 82 3 7" xfId="24682"/>
    <cellStyle name="Normal 82 3 7 2" xfId="24683"/>
    <cellStyle name="Normal 82 3 8" xfId="24684"/>
    <cellStyle name="Normal 82 3 9" xfId="24685"/>
    <cellStyle name="Normal 82 4" xfId="24686"/>
    <cellStyle name="Normal 82 5" xfId="24687"/>
    <cellStyle name="Normal 82 5 2" xfId="24688"/>
    <cellStyle name="Normal 82 5 2 2" xfId="24689"/>
    <cellStyle name="Normal 82 5 2 3" xfId="24690"/>
    <cellStyle name="Normal 82 5 3" xfId="24691"/>
    <cellStyle name="Normal 82 5 3 2" xfId="24692"/>
    <cellStyle name="Normal 82 5 4" xfId="24693"/>
    <cellStyle name="Normal 82 6" xfId="24694"/>
    <cellStyle name="Normal 83" xfId="24695"/>
    <cellStyle name="Normal 83 2" xfId="24696"/>
    <cellStyle name="Normal 83 2 2" xfId="24697"/>
    <cellStyle name="Normal 83 2 2 2" xfId="24698"/>
    <cellStyle name="Normal 83 2 2 2 2" xfId="24699"/>
    <cellStyle name="Normal 83 2 2 2 3" xfId="24700"/>
    <cellStyle name="Normal 83 2 2 2 4" xfId="24701"/>
    <cellStyle name="Normal 83 2 2 3" xfId="24702"/>
    <cellStyle name="Normal 83 2 2 3 2" xfId="24703"/>
    <cellStyle name="Normal 83 2 2 4" xfId="24704"/>
    <cellStyle name="Normal 83 2 3" xfId="24705"/>
    <cellStyle name="Normal 83 2 3 2" xfId="24706"/>
    <cellStyle name="Normal 83 2 3 3" xfId="24707"/>
    <cellStyle name="Normal 83 2 3 4" xfId="24708"/>
    <cellStyle name="Normal 83 2 4" xfId="24709"/>
    <cellStyle name="Normal 83 2 4 2" xfId="24710"/>
    <cellStyle name="Normal 83 2 4 3" xfId="24711"/>
    <cellStyle name="Normal 83 2 5" xfId="24712"/>
    <cellStyle name="Normal 83 2 5 2" xfId="24713"/>
    <cellStyle name="Normal 83 2 6" xfId="24714"/>
    <cellStyle name="Normal 83 2 6 2" xfId="24715"/>
    <cellStyle name="Normal 83 2 7" xfId="24716"/>
    <cellStyle name="Normal 83 2 7 2" xfId="24717"/>
    <cellStyle name="Normal 83 2 8" xfId="24718"/>
    <cellStyle name="Normal 83 2 9" xfId="24719"/>
    <cellStyle name="Normal 83 3" xfId="24720"/>
    <cellStyle name="Normal 83 3 2" xfId="24721"/>
    <cellStyle name="Normal 83 3 2 2" xfId="24722"/>
    <cellStyle name="Normal 83 3 2 3" xfId="24723"/>
    <cellStyle name="Normal 83 3 2 4" xfId="24724"/>
    <cellStyle name="Normal 83 3 3" xfId="24725"/>
    <cellStyle name="Normal 83 3 3 2" xfId="24726"/>
    <cellStyle name="Normal 83 3 3 3" xfId="24727"/>
    <cellStyle name="Normal 83 3 4" xfId="24728"/>
    <cellStyle name="Normal 83 3 4 2" xfId="24729"/>
    <cellStyle name="Normal 83 3 5" xfId="24730"/>
    <cellStyle name="Normal 83 3 5 2" xfId="24731"/>
    <cellStyle name="Normal 83 3 6" xfId="24732"/>
    <cellStyle name="Normal 83 3 6 2" xfId="24733"/>
    <cellStyle name="Normal 83 3 7" xfId="24734"/>
    <cellStyle name="Normal 83 3 7 2" xfId="24735"/>
    <cellStyle name="Normal 83 3 8" xfId="24736"/>
    <cellStyle name="Normal 83 3 9" xfId="24737"/>
    <cellStyle name="Normal 83 4" xfId="24738"/>
    <cellStyle name="Normal 83 5" xfId="24739"/>
    <cellStyle name="Normal 83 5 2" xfId="24740"/>
    <cellStyle name="Normal 83 5 2 2" xfId="24741"/>
    <cellStyle name="Normal 83 5 2 3" xfId="24742"/>
    <cellStyle name="Normal 83 5 3" xfId="24743"/>
    <cellStyle name="Normal 83 5 3 2" xfId="24744"/>
    <cellStyle name="Normal 83 5 4" xfId="24745"/>
    <cellStyle name="Normal 83 6" xfId="24746"/>
    <cellStyle name="Normal 84" xfId="24747"/>
    <cellStyle name="Normal 84 2" xfId="24748"/>
    <cellStyle name="Normal 84 2 2" xfId="24749"/>
    <cellStyle name="Normal 84 2 2 2" xfId="24750"/>
    <cellStyle name="Normal 84 2 2 2 2" xfId="24751"/>
    <cellStyle name="Normal 84 2 2 2 3" xfId="24752"/>
    <cellStyle name="Normal 84 2 2 2 4" xfId="24753"/>
    <cellStyle name="Normal 84 2 2 3" xfId="24754"/>
    <cellStyle name="Normal 84 2 2 3 2" xfId="24755"/>
    <cellStyle name="Normal 84 2 2 4" xfId="24756"/>
    <cellStyle name="Normal 84 2 3" xfId="24757"/>
    <cellStyle name="Normal 84 2 3 2" xfId="24758"/>
    <cellStyle name="Normal 84 2 3 3" xfId="24759"/>
    <cellStyle name="Normal 84 2 3 4" xfId="24760"/>
    <cellStyle name="Normal 84 2 4" xfId="24761"/>
    <cellStyle name="Normal 84 2 4 2" xfId="24762"/>
    <cellStyle name="Normal 84 2 4 3" xfId="24763"/>
    <cellStyle name="Normal 84 2 5" xfId="24764"/>
    <cellStyle name="Normal 84 2 5 2" xfId="24765"/>
    <cellStyle name="Normal 84 2 6" xfId="24766"/>
    <cellStyle name="Normal 84 2 6 2" xfId="24767"/>
    <cellStyle name="Normal 84 2 7" xfId="24768"/>
    <cellStyle name="Normal 84 2 7 2" xfId="24769"/>
    <cellStyle name="Normal 84 2 8" xfId="24770"/>
    <cellStyle name="Normal 84 2 9" xfId="24771"/>
    <cellStyle name="Normal 84 3" xfId="24772"/>
    <cellStyle name="Normal 84 3 2" xfId="24773"/>
    <cellStyle name="Normal 84 3 2 2" xfId="24774"/>
    <cellStyle name="Normal 84 3 2 3" xfId="24775"/>
    <cellStyle name="Normal 84 3 2 4" xfId="24776"/>
    <cellStyle name="Normal 84 3 3" xfId="24777"/>
    <cellStyle name="Normal 84 3 3 2" xfId="24778"/>
    <cellStyle name="Normal 84 3 3 3" xfId="24779"/>
    <cellStyle name="Normal 84 3 4" xfId="24780"/>
    <cellStyle name="Normal 84 3 4 2" xfId="24781"/>
    <cellStyle name="Normal 84 3 5" xfId="24782"/>
    <cellStyle name="Normal 84 3 5 2" xfId="24783"/>
    <cellStyle name="Normal 84 3 6" xfId="24784"/>
    <cellStyle name="Normal 84 3 6 2" xfId="24785"/>
    <cellStyle name="Normal 84 3 7" xfId="24786"/>
    <cellStyle name="Normal 84 3 7 2" xfId="24787"/>
    <cellStyle name="Normal 84 3 8" xfId="24788"/>
    <cellStyle name="Normal 84 3 9" xfId="24789"/>
    <cellStyle name="Normal 84 4" xfId="24790"/>
    <cellStyle name="Normal 84 4 2" xfId="24791"/>
    <cellStyle name="Normal 84 4 2 2" xfId="24792"/>
    <cellStyle name="Normal 84 4 2 3" xfId="24793"/>
    <cellStyle name="Normal 84 4 2 4" xfId="24794"/>
    <cellStyle name="Normal 84 4 3" xfId="24795"/>
    <cellStyle name="Normal 84 4 3 2" xfId="24796"/>
    <cellStyle name="Normal 84 4 4" xfId="24797"/>
    <cellStyle name="Normal 84 4 5" xfId="24798"/>
    <cellStyle name="Normal 84 5" xfId="24799"/>
    <cellStyle name="Normal 85" xfId="24800"/>
    <cellStyle name="Normal 85 2" xfId="24801"/>
    <cellStyle name="Normal 85 2 2" xfId="24802"/>
    <cellStyle name="Normal 85 2 2 2" xfId="24803"/>
    <cellStyle name="Normal 85 2 2 2 2" xfId="24804"/>
    <cellStyle name="Normal 85 2 2 2 3" xfId="24805"/>
    <cellStyle name="Normal 85 2 2 2 4" xfId="24806"/>
    <cellStyle name="Normal 85 2 2 3" xfId="24807"/>
    <cellStyle name="Normal 85 2 2 3 2" xfId="24808"/>
    <cellStyle name="Normal 85 2 2 4" xfId="24809"/>
    <cellStyle name="Normal 85 2 3" xfId="24810"/>
    <cellStyle name="Normal 85 2 3 2" xfId="24811"/>
    <cellStyle name="Normal 85 2 3 3" xfId="24812"/>
    <cellStyle name="Normal 85 2 3 4" xfId="24813"/>
    <cellStyle name="Normal 85 2 4" xfId="24814"/>
    <cellStyle name="Normal 85 2 4 2" xfId="24815"/>
    <cellStyle name="Normal 85 2 4 3" xfId="24816"/>
    <cellStyle name="Normal 85 2 5" xfId="24817"/>
    <cellStyle name="Normal 85 2 5 2" xfId="24818"/>
    <cellStyle name="Normal 85 2 6" xfId="24819"/>
    <cellStyle name="Normal 85 2 6 2" xfId="24820"/>
    <cellStyle name="Normal 85 2 7" xfId="24821"/>
    <cellStyle name="Normal 85 2 7 2" xfId="24822"/>
    <cellStyle name="Normal 85 2 8" xfId="24823"/>
    <cellStyle name="Normal 85 2 9" xfId="24824"/>
    <cellStyle name="Normal 85 3" xfId="24825"/>
    <cellStyle name="Normal 85 3 2" xfId="24826"/>
    <cellStyle name="Normal 85 3 2 2" xfId="24827"/>
    <cellStyle name="Normal 85 3 2 3" xfId="24828"/>
    <cellStyle name="Normal 85 3 2 4" xfId="24829"/>
    <cellStyle name="Normal 85 3 3" xfId="24830"/>
    <cellStyle name="Normal 85 3 3 2" xfId="24831"/>
    <cellStyle name="Normal 85 3 3 3" xfId="24832"/>
    <cellStyle name="Normal 85 3 4" xfId="24833"/>
    <cellStyle name="Normal 85 3 4 2" xfId="24834"/>
    <cellStyle name="Normal 85 3 5" xfId="24835"/>
    <cellStyle name="Normal 85 3 5 2" xfId="24836"/>
    <cellStyle name="Normal 85 3 6" xfId="24837"/>
    <cellStyle name="Normal 85 3 6 2" xfId="24838"/>
    <cellStyle name="Normal 85 3 7" xfId="24839"/>
    <cellStyle name="Normal 85 3 7 2" xfId="24840"/>
    <cellStyle name="Normal 85 3 8" xfId="24841"/>
    <cellStyle name="Normal 85 3 9" xfId="24842"/>
    <cellStyle name="Normal 85 4" xfId="24843"/>
    <cellStyle name="Normal 85 4 2" xfId="24844"/>
    <cellStyle name="Normal 85 4 2 2" xfId="24845"/>
    <cellStyle name="Normal 85 4 2 3" xfId="24846"/>
    <cellStyle name="Normal 85 4 2 4" xfId="24847"/>
    <cellStyle name="Normal 85 4 3" xfId="24848"/>
    <cellStyle name="Normal 85 4 3 2" xfId="24849"/>
    <cellStyle name="Normal 85 4 4" xfId="24850"/>
    <cellStyle name="Normal 85 4 5" xfId="24851"/>
    <cellStyle name="Normal 85 5" xfId="24852"/>
    <cellStyle name="Normal 86" xfId="24853"/>
    <cellStyle name="Normal 86 2" xfId="24854"/>
    <cellStyle name="Normal 86 2 2" xfId="24855"/>
    <cellStyle name="Normal 86 2 2 2" xfId="24856"/>
    <cellStyle name="Normal 86 2 2 2 2" xfId="24857"/>
    <cellStyle name="Normal 86 2 2 2 3" xfId="24858"/>
    <cellStyle name="Normal 86 2 2 2 4" xfId="24859"/>
    <cellStyle name="Normal 86 2 2 3" xfId="24860"/>
    <cellStyle name="Normal 86 2 2 3 2" xfId="24861"/>
    <cellStyle name="Normal 86 2 2 4" xfId="24862"/>
    <cellStyle name="Normal 86 2 3" xfId="24863"/>
    <cellStyle name="Normal 86 2 3 2" xfId="24864"/>
    <cellStyle name="Normal 86 2 3 3" xfId="24865"/>
    <cellStyle name="Normal 86 2 3 4" xfId="24866"/>
    <cellStyle name="Normal 86 2 4" xfId="24867"/>
    <cellStyle name="Normal 86 2 4 2" xfId="24868"/>
    <cellStyle name="Normal 86 2 4 3" xfId="24869"/>
    <cellStyle name="Normal 86 2 5" xfId="24870"/>
    <cellStyle name="Normal 86 2 5 2" xfId="24871"/>
    <cellStyle name="Normal 86 2 6" xfId="24872"/>
    <cellStyle name="Normal 86 2 6 2" xfId="24873"/>
    <cellStyle name="Normal 86 2 7" xfId="24874"/>
    <cellStyle name="Normal 86 2 7 2" xfId="24875"/>
    <cellStyle name="Normal 86 2 8" xfId="24876"/>
    <cellStyle name="Normal 86 2 9" xfId="24877"/>
    <cellStyle name="Normal 86 3" xfId="24878"/>
    <cellStyle name="Normal 86 3 2" xfId="24879"/>
    <cellStyle name="Normal 86 3 2 2" xfId="24880"/>
    <cellStyle name="Normal 86 3 2 3" xfId="24881"/>
    <cellStyle name="Normal 86 3 2 4" xfId="24882"/>
    <cellStyle name="Normal 86 3 3" xfId="24883"/>
    <cellStyle name="Normal 86 3 3 2" xfId="24884"/>
    <cellStyle name="Normal 86 3 3 3" xfId="24885"/>
    <cellStyle name="Normal 86 3 4" xfId="24886"/>
    <cellStyle name="Normal 86 3 4 2" xfId="24887"/>
    <cellStyle name="Normal 86 3 5" xfId="24888"/>
    <cellStyle name="Normal 86 3 5 2" xfId="24889"/>
    <cellStyle name="Normal 86 3 6" xfId="24890"/>
    <cellStyle name="Normal 86 3 6 2" xfId="24891"/>
    <cellStyle name="Normal 86 3 7" xfId="24892"/>
    <cellStyle name="Normal 86 3 7 2" xfId="24893"/>
    <cellStyle name="Normal 86 3 8" xfId="24894"/>
    <cellStyle name="Normal 86 3 9" xfId="24895"/>
    <cellStyle name="Normal 86 4" xfId="24896"/>
    <cellStyle name="Normal 86 4 2" xfId="24897"/>
    <cellStyle name="Normal 86 4 2 2" xfId="24898"/>
    <cellStyle name="Normal 86 4 2 3" xfId="24899"/>
    <cellStyle name="Normal 86 4 2 4" xfId="24900"/>
    <cellStyle name="Normal 86 4 3" xfId="24901"/>
    <cellStyle name="Normal 86 4 3 2" xfId="24902"/>
    <cellStyle name="Normal 86 4 4" xfId="24903"/>
    <cellStyle name="Normal 86 4 5" xfId="24904"/>
    <cellStyle name="Normal 86 5" xfId="24905"/>
    <cellStyle name="Normal 87" xfId="24906"/>
    <cellStyle name="Normal 87 2" xfId="24907"/>
    <cellStyle name="Normal 87 2 2" xfId="24908"/>
    <cellStyle name="Normal 87 2 2 2" xfId="24909"/>
    <cellStyle name="Normal 87 2 2 2 2" xfId="24910"/>
    <cellStyle name="Normal 87 2 2 2 3" xfId="24911"/>
    <cellStyle name="Normal 87 2 2 2 4" xfId="24912"/>
    <cellStyle name="Normal 87 2 2 3" xfId="24913"/>
    <cellStyle name="Normal 87 2 2 3 2" xfId="24914"/>
    <cellStyle name="Normal 87 2 2 4" xfId="24915"/>
    <cellStyle name="Normal 87 2 3" xfId="24916"/>
    <cellStyle name="Normal 87 2 3 2" xfId="24917"/>
    <cellStyle name="Normal 87 2 3 3" xfId="24918"/>
    <cellStyle name="Normal 87 2 3 4" xfId="24919"/>
    <cellStyle name="Normal 87 2 4" xfId="24920"/>
    <cellStyle name="Normal 87 2 4 2" xfId="24921"/>
    <cellStyle name="Normal 87 2 4 3" xfId="24922"/>
    <cellStyle name="Normal 87 2 5" xfId="24923"/>
    <cellStyle name="Normal 87 2 5 2" xfId="24924"/>
    <cellStyle name="Normal 87 2 6" xfId="24925"/>
    <cellStyle name="Normal 87 2 6 2" xfId="24926"/>
    <cellStyle name="Normal 87 2 7" xfId="24927"/>
    <cellStyle name="Normal 87 2 7 2" xfId="24928"/>
    <cellStyle name="Normal 87 2 8" xfId="24929"/>
    <cellStyle name="Normal 87 2 9" xfId="24930"/>
    <cellStyle name="Normal 87 3" xfId="24931"/>
    <cellStyle name="Normal 87 3 2" xfId="24932"/>
    <cellStyle name="Normal 87 3 2 2" xfId="24933"/>
    <cellStyle name="Normal 87 3 2 3" xfId="24934"/>
    <cellStyle name="Normal 87 3 2 4" xfId="24935"/>
    <cellStyle name="Normal 87 3 3" xfId="24936"/>
    <cellStyle name="Normal 87 3 3 2" xfId="24937"/>
    <cellStyle name="Normal 87 3 3 3" xfId="24938"/>
    <cellStyle name="Normal 87 3 4" xfId="24939"/>
    <cellStyle name="Normal 87 3 4 2" xfId="24940"/>
    <cellStyle name="Normal 87 3 5" xfId="24941"/>
    <cellStyle name="Normal 87 3 5 2" xfId="24942"/>
    <cellStyle name="Normal 87 3 6" xfId="24943"/>
    <cellStyle name="Normal 87 3 6 2" xfId="24944"/>
    <cellStyle name="Normal 87 3 7" xfId="24945"/>
    <cellStyle name="Normal 87 3 7 2" xfId="24946"/>
    <cellStyle name="Normal 87 3 8" xfId="24947"/>
    <cellStyle name="Normal 87 3 9" xfId="24948"/>
    <cellStyle name="Normal 87 4" xfId="24949"/>
    <cellStyle name="Normal 87 4 2" xfId="24950"/>
    <cellStyle name="Normal 87 4 2 2" xfId="24951"/>
    <cellStyle name="Normal 87 4 2 3" xfId="24952"/>
    <cellStyle name="Normal 87 4 2 4" xfId="24953"/>
    <cellStyle name="Normal 87 4 3" xfId="24954"/>
    <cellStyle name="Normal 87 4 3 2" xfId="24955"/>
    <cellStyle name="Normal 87 4 4" xfId="24956"/>
    <cellStyle name="Normal 87 4 5" xfId="24957"/>
    <cellStyle name="Normal 87 5" xfId="24958"/>
    <cellStyle name="Normal 88" xfId="24959"/>
    <cellStyle name="Normal 88 2" xfId="24960"/>
    <cellStyle name="Normal 88 2 2" xfId="24961"/>
    <cellStyle name="Normal 88 2 2 2" xfId="24962"/>
    <cellStyle name="Normal 88 2 2 2 2" xfId="24963"/>
    <cellStyle name="Normal 88 2 2 2 3" xfId="24964"/>
    <cellStyle name="Normal 88 2 2 2 4" xfId="24965"/>
    <cellStyle name="Normal 88 2 2 3" xfId="24966"/>
    <cellStyle name="Normal 88 2 2 3 2" xfId="24967"/>
    <cellStyle name="Normal 88 2 2 4" xfId="24968"/>
    <cellStyle name="Normal 88 2 3" xfId="24969"/>
    <cellStyle name="Normal 88 2 3 2" xfId="24970"/>
    <cellStyle name="Normal 88 2 3 3" xfId="24971"/>
    <cellStyle name="Normal 88 2 3 4" xfId="24972"/>
    <cellStyle name="Normal 88 2 4" xfId="24973"/>
    <cellStyle name="Normal 88 2 4 2" xfId="24974"/>
    <cellStyle name="Normal 88 2 4 3" xfId="24975"/>
    <cellStyle name="Normal 88 2 5" xfId="24976"/>
    <cellStyle name="Normal 88 2 5 2" xfId="24977"/>
    <cellStyle name="Normal 88 2 6" xfId="24978"/>
    <cellStyle name="Normal 88 2 6 2" xfId="24979"/>
    <cellStyle name="Normal 88 2 7" xfId="24980"/>
    <cellStyle name="Normal 88 2 7 2" xfId="24981"/>
    <cellStyle name="Normal 88 2 8" xfId="24982"/>
    <cellStyle name="Normal 88 2 9" xfId="24983"/>
    <cellStyle name="Normal 88 3" xfId="24984"/>
    <cellStyle name="Normal 88 3 2" xfId="24985"/>
    <cellStyle name="Normal 88 3 2 2" xfId="24986"/>
    <cellStyle name="Normal 88 3 2 3" xfId="24987"/>
    <cellStyle name="Normal 88 3 2 4" xfId="24988"/>
    <cellStyle name="Normal 88 3 3" xfId="24989"/>
    <cellStyle name="Normal 88 3 3 2" xfId="24990"/>
    <cellStyle name="Normal 88 3 3 3" xfId="24991"/>
    <cellStyle name="Normal 88 3 4" xfId="24992"/>
    <cellStyle name="Normal 88 3 4 2" xfId="24993"/>
    <cellStyle name="Normal 88 3 5" xfId="24994"/>
    <cellStyle name="Normal 88 3 5 2" xfId="24995"/>
    <cellStyle name="Normal 88 3 6" xfId="24996"/>
    <cellStyle name="Normal 88 3 6 2" xfId="24997"/>
    <cellStyle name="Normal 88 3 7" xfId="24998"/>
    <cellStyle name="Normal 88 3 7 2" xfId="24999"/>
    <cellStyle name="Normal 88 3 8" xfId="25000"/>
    <cellStyle name="Normal 88 3 9" xfId="25001"/>
    <cellStyle name="Normal 88 4" xfId="25002"/>
    <cellStyle name="Normal 88 5" xfId="25003"/>
    <cellStyle name="Normal 88 5 2" xfId="25004"/>
    <cellStyle name="Normal 88 5 2 2" xfId="25005"/>
    <cellStyle name="Normal 88 5 2 3" xfId="25006"/>
    <cellStyle name="Normal 88 5 3" xfId="25007"/>
    <cellStyle name="Normal 88 5 3 2" xfId="25008"/>
    <cellStyle name="Normal 88 5 4" xfId="25009"/>
    <cellStyle name="Normal 88 6" xfId="25010"/>
    <cellStyle name="Normal 89" xfId="25011"/>
    <cellStyle name="Normal 89 2" xfId="25012"/>
    <cellStyle name="Normal 89 2 2" xfId="25013"/>
    <cellStyle name="Normal 89 2 2 2" xfId="25014"/>
    <cellStyle name="Normal 89 2 2 2 2" xfId="25015"/>
    <cellStyle name="Normal 89 2 2 2 3" xfId="25016"/>
    <cellStyle name="Normal 89 2 2 2 4" xfId="25017"/>
    <cellStyle name="Normal 89 2 2 3" xfId="25018"/>
    <cellStyle name="Normal 89 2 2 3 2" xfId="25019"/>
    <cellStyle name="Normal 89 2 2 4" xfId="25020"/>
    <cellStyle name="Normal 89 2 3" xfId="25021"/>
    <cellStyle name="Normal 89 2 3 2" xfId="25022"/>
    <cellStyle name="Normal 89 2 3 3" xfId="25023"/>
    <cellStyle name="Normal 89 2 3 4" xfId="25024"/>
    <cellStyle name="Normal 89 2 4" xfId="25025"/>
    <cellStyle name="Normal 89 2 4 2" xfId="25026"/>
    <cellStyle name="Normal 89 2 4 3" xfId="25027"/>
    <cellStyle name="Normal 89 2 5" xfId="25028"/>
    <cellStyle name="Normal 89 2 5 2" xfId="25029"/>
    <cellStyle name="Normal 89 2 6" xfId="25030"/>
    <cellStyle name="Normal 89 2 6 2" xfId="25031"/>
    <cellStyle name="Normal 89 2 7" xfId="25032"/>
    <cellStyle name="Normal 89 2 7 2" xfId="25033"/>
    <cellStyle name="Normal 89 2 8" xfId="25034"/>
    <cellStyle name="Normal 89 2 9" xfId="25035"/>
    <cellStyle name="Normal 89 3" xfId="25036"/>
    <cellStyle name="Normal 89 3 2" xfId="25037"/>
    <cellStyle name="Normal 89 3 2 2" xfId="25038"/>
    <cellStyle name="Normal 89 3 2 3" xfId="25039"/>
    <cellStyle name="Normal 89 3 2 4" xfId="25040"/>
    <cellStyle name="Normal 89 3 3" xfId="25041"/>
    <cellStyle name="Normal 89 3 3 2" xfId="25042"/>
    <cellStyle name="Normal 89 3 3 3" xfId="25043"/>
    <cellStyle name="Normal 89 3 4" xfId="25044"/>
    <cellStyle name="Normal 89 3 4 2" xfId="25045"/>
    <cellStyle name="Normal 89 3 5" xfId="25046"/>
    <cellStyle name="Normal 89 3 5 2" xfId="25047"/>
    <cellStyle name="Normal 89 3 6" xfId="25048"/>
    <cellStyle name="Normal 89 3 6 2" xfId="25049"/>
    <cellStyle name="Normal 89 3 7" xfId="25050"/>
    <cellStyle name="Normal 89 3 7 2" xfId="25051"/>
    <cellStyle name="Normal 89 3 8" xfId="25052"/>
    <cellStyle name="Normal 89 3 9" xfId="25053"/>
    <cellStyle name="Normal 89 4" xfId="25054"/>
    <cellStyle name="Normal 89 4 2" xfId="25055"/>
    <cellStyle name="Normal 89 4 2 2" xfId="25056"/>
    <cellStyle name="Normal 89 4 2 3" xfId="25057"/>
    <cellStyle name="Normal 89 4 2 4" xfId="25058"/>
    <cellStyle name="Normal 89 4 3" xfId="25059"/>
    <cellStyle name="Normal 89 4 3 2" xfId="25060"/>
    <cellStyle name="Normal 89 4 4" xfId="25061"/>
    <cellStyle name="Normal 89 4 5" xfId="25062"/>
    <cellStyle name="Normal 89 5" xfId="25063"/>
    <cellStyle name="Normal 9" xfId="132"/>
    <cellStyle name="Normal 9 2" xfId="25064"/>
    <cellStyle name="Normal 9 2 2" xfId="25065"/>
    <cellStyle name="Normal 9 2 2 10" xfId="25066"/>
    <cellStyle name="Normal 9 2 2 2" xfId="25067"/>
    <cellStyle name="Normal 9 2 2 2 2" xfId="25068"/>
    <cellStyle name="Normal 9 2 2 2 2 2" xfId="25069"/>
    <cellStyle name="Normal 9 2 2 2 2 3" xfId="25070"/>
    <cellStyle name="Normal 9 2 2 2 2 4" xfId="25071"/>
    <cellStyle name="Normal 9 2 2 2 3" xfId="25072"/>
    <cellStyle name="Normal 9 2 2 2 3 2" xfId="25073"/>
    <cellStyle name="Normal 9 2 2 2 3 3" xfId="25074"/>
    <cellStyle name="Normal 9 2 2 2 4" xfId="25075"/>
    <cellStyle name="Normal 9 2 2 2 4 2" xfId="25076"/>
    <cellStyle name="Normal 9 2 2 2 5" xfId="25077"/>
    <cellStyle name="Normal 9 2 2 2 5 2" xfId="25078"/>
    <cellStyle name="Normal 9 2 2 2 6" xfId="25079"/>
    <cellStyle name="Normal 9 2 2 2 6 2" xfId="25080"/>
    <cellStyle name="Normal 9 2 2 2 7" xfId="25081"/>
    <cellStyle name="Normal 9 2 2 2 8" xfId="25082"/>
    <cellStyle name="Normal 9 2 2 3" xfId="25083"/>
    <cellStyle name="Normal 9 2 2 3 2" xfId="25084"/>
    <cellStyle name="Normal 9 2 2 3 2 2" xfId="25085"/>
    <cellStyle name="Normal 9 2 2 3 2 3" xfId="25086"/>
    <cellStyle name="Normal 9 2 2 3 2 4" xfId="25087"/>
    <cellStyle name="Normal 9 2 2 3 3" xfId="25088"/>
    <cellStyle name="Normal 9 2 2 3 3 2" xfId="25089"/>
    <cellStyle name="Normal 9 2 2 3 3 3" xfId="25090"/>
    <cellStyle name="Normal 9 2 2 3 4" xfId="25091"/>
    <cellStyle name="Normal 9 2 2 3 4 2" xfId="25092"/>
    <cellStyle name="Normal 9 2 2 3 5" xfId="25093"/>
    <cellStyle name="Normal 9 2 2 3 5 2" xfId="25094"/>
    <cellStyle name="Normal 9 2 2 3 6" xfId="25095"/>
    <cellStyle name="Normal 9 2 2 3 6 2" xfId="25096"/>
    <cellStyle name="Normal 9 2 2 3 7" xfId="25097"/>
    <cellStyle name="Normal 9 2 2 3 8" xfId="25098"/>
    <cellStyle name="Normal 9 2 2 4" xfId="25099"/>
    <cellStyle name="Normal 9 2 2 4 2" xfId="25100"/>
    <cellStyle name="Normal 9 2 2 4 2 2" xfId="25101"/>
    <cellStyle name="Normal 9 2 2 4 2 3" xfId="25102"/>
    <cellStyle name="Normal 9 2 2 4 2 4" xfId="25103"/>
    <cellStyle name="Normal 9 2 2 4 3" xfId="25104"/>
    <cellStyle name="Normal 9 2 2 4 3 2" xfId="25105"/>
    <cellStyle name="Normal 9 2 2 4 3 3" xfId="25106"/>
    <cellStyle name="Normal 9 2 2 4 4" xfId="25107"/>
    <cellStyle name="Normal 9 2 2 4 4 2" xfId="25108"/>
    <cellStyle name="Normal 9 2 2 4 5" xfId="25109"/>
    <cellStyle name="Normal 9 2 2 4 6" xfId="25110"/>
    <cellStyle name="Normal 9 2 2 5" xfId="25111"/>
    <cellStyle name="Normal 9 2 2 5 2" xfId="25112"/>
    <cellStyle name="Normal 9 2 2 5 2 2" xfId="25113"/>
    <cellStyle name="Normal 9 2 2 5 2 3" xfId="25114"/>
    <cellStyle name="Normal 9 2 2 5 2 4" xfId="25115"/>
    <cellStyle name="Normal 9 2 2 5 3" xfId="25116"/>
    <cellStyle name="Normal 9 2 2 5 3 2" xfId="25117"/>
    <cellStyle name="Normal 9 2 2 5 4" xfId="25118"/>
    <cellStyle name="Normal 9 2 2 6" xfId="25119"/>
    <cellStyle name="Normal 9 2 2 6 2" xfId="25120"/>
    <cellStyle name="Normal 9 2 2 6 2 2" xfId="25121"/>
    <cellStyle name="Normal 9 2 2 6 2 3" xfId="25122"/>
    <cellStyle name="Normal 9 2 2 6 3" xfId="25123"/>
    <cellStyle name="Normal 9 2 2 6 3 2" xfId="25124"/>
    <cellStyle name="Normal 9 2 2 6 4" xfId="25125"/>
    <cellStyle name="Normal 9 2 2 7" xfId="25126"/>
    <cellStyle name="Normal 9 2 2 7 2" xfId="25127"/>
    <cellStyle name="Normal 9 2 2 7 3" xfId="25128"/>
    <cellStyle name="Normal 9 2 2 7 4" xfId="25129"/>
    <cellStyle name="Normal 9 2 2 8" xfId="25130"/>
    <cellStyle name="Normal 9 2 2 8 2" xfId="25131"/>
    <cellStyle name="Normal 9 2 2 8 3" xfId="25132"/>
    <cellStyle name="Normal 9 2 2 9" xfId="25133"/>
    <cellStyle name="Normal 9 2 3" xfId="25134"/>
    <cellStyle name="Normal 9 2 3 2" xfId="25135"/>
    <cellStyle name="Normal 9 2 3 2 2" xfId="25136"/>
    <cellStyle name="Normal 9 2 3 2 3" xfId="25137"/>
    <cellStyle name="Normal 9 2 3 2 4" xfId="25138"/>
    <cellStyle name="Normal 9 2 3 3" xfId="25139"/>
    <cellStyle name="Normal 9 2 3 3 2" xfId="25140"/>
    <cellStyle name="Normal 9 2 3 3 3" xfId="25141"/>
    <cellStyle name="Normal 9 2 3 4" xfId="25142"/>
    <cellStyle name="Normal 9 2 3 4 2" xfId="25143"/>
    <cellStyle name="Normal 9 2 3 5" xfId="25144"/>
    <cellStyle name="Normal 9 2 3 5 2" xfId="25145"/>
    <cellStyle name="Normal 9 2 3 6" xfId="25146"/>
    <cellStyle name="Normal 9 2 3 6 2" xfId="25147"/>
    <cellStyle name="Normal 9 2 3 7" xfId="25148"/>
    <cellStyle name="Normal 9 2 3 8" xfId="25149"/>
    <cellStyle name="Normal 9 2 4" xfId="25150"/>
    <cellStyle name="Normal 9 2 4 2" xfId="25151"/>
    <cellStyle name="Normal 9 2 4 2 2" xfId="25152"/>
    <cellStyle name="Normal 9 2 4 2 3" xfId="25153"/>
    <cellStyle name="Normal 9 2 4 2 4" xfId="25154"/>
    <cellStyle name="Normal 9 2 4 3" xfId="25155"/>
    <cellStyle name="Normal 9 2 4 3 2" xfId="25156"/>
    <cellStyle name="Normal 9 2 4 3 3" xfId="25157"/>
    <cellStyle name="Normal 9 2 4 4" xfId="25158"/>
    <cellStyle name="Normal 9 2 4 4 2" xfId="25159"/>
    <cellStyle name="Normal 9 2 4 5" xfId="25160"/>
    <cellStyle name="Normal 9 2 4 5 2" xfId="25161"/>
    <cellStyle name="Normal 9 2 4 6" xfId="25162"/>
    <cellStyle name="Normal 9 2 4 7" xfId="25163"/>
    <cellStyle name="Normal 9 2 5" xfId="25164"/>
    <cellStyle name="Normal 9 2 5 2" xfId="25165"/>
    <cellStyle name="Normal 9 2 5 2 2" xfId="25166"/>
    <cellStyle name="Normal 9 2 5 2 3" xfId="25167"/>
    <cellStyle name="Normal 9 2 5 2 4" xfId="25168"/>
    <cellStyle name="Normal 9 2 5 3" xfId="25169"/>
    <cellStyle name="Normal 9 2 5 3 2" xfId="25170"/>
    <cellStyle name="Normal 9 2 5 3 3" xfId="25171"/>
    <cellStyle name="Normal 9 2 5 4" xfId="25172"/>
    <cellStyle name="Normal 9 2 5 5" xfId="25173"/>
    <cellStyle name="Normal 9 2 6" xfId="25174"/>
    <cellStyle name="Normal 9 2 6 2" xfId="25175"/>
    <cellStyle name="Normal 9 2 6 2 2" xfId="25176"/>
    <cellStyle name="Normal 9 2 6 2 3" xfId="25177"/>
    <cellStyle name="Normal 9 2 6 3" xfId="25178"/>
    <cellStyle name="Normal 9 2 6 3 2" xfId="25179"/>
    <cellStyle name="Normal 9 2 6 4" xfId="25180"/>
    <cellStyle name="Normal 9 2 7" xfId="25181"/>
    <cellStyle name="Normal 9 2 7 2" xfId="25182"/>
    <cellStyle name="Normal 9 2 7 2 2" xfId="25183"/>
    <cellStyle name="Normal 9 2 7 2 3" xfId="25184"/>
    <cellStyle name="Normal 9 2 7 3" xfId="25185"/>
    <cellStyle name="Normal 9 2 7 3 2" xfId="25186"/>
    <cellStyle name="Normal 9 2 7 4" xfId="25187"/>
    <cellStyle name="Normal 9 3" xfId="25188"/>
    <cellStyle name="Normal 9 3 10" xfId="25189"/>
    <cellStyle name="Normal 9 3 2" xfId="25190"/>
    <cellStyle name="Normal 9 3 2 2" xfId="25191"/>
    <cellStyle name="Normal 9 3 2 2 2" xfId="25192"/>
    <cellStyle name="Normal 9 3 2 2 3" xfId="25193"/>
    <cellStyle name="Normal 9 3 2 2 4" xfId="25194"/>
    <cellStyle name="Normal 9 3 2 3" xfId="25195"/>
    <cellStyle name="Normal 9 3 2 3 2" xfId="25196"/>
    <cellStyle name="Normal 9 3 2 3 3" xfId="25197"/>
    <cellStyle name="Normal 9 3 2 4" xfId="25198"/>
    <cellStyle name="Normal 9 3 2 4 2" xfId="25199"/>
    <cellStyle name="Normal 9 3 2 5" xfId="25200"/>
    <cellStyle name="Normal 9 3 2 5 2" xfId="25201"/>
    <cellStyle name="Normal 9 3 2 6" xfId="25202"/>
    <cellStyle name="Normal 9 3 2 6 2" xfId="25203"/>
    <cellStyle name="Normal 9 3 2 7" xfId="25204"/>
    <cellStyle name="Normal 9 3 2 8" xfId="25205"/>
    <cellStyle name="Normal 9 3 3" xfId="25206"/>
    <cellStyle name="Normal 9 3 3 2" xfId="25207"/>
    <cellStyle name="Normal 9 3 3 2 2" xfId="25208"/>
    <cellStyle name="Normal 9 3 3 2 3" xfId="25209"/>
    <cellStyle name="Normal 9 3 3 2 4" xfId="25210"/>
    <cellStyle name="Normal 9 3 3 3" xfId="25211"/>
    <cellStyle name="Normal 9 3 3 3 2" xfId="25212"/>
    <cellStyle name="Normal 9 3 3 3 3" xfId="25213"/>
    <cellStyle name="Normal 9 3 3 4" xfId="25214"/>
    <cellStyle name="Normal 9 3 3 4 2" xfId="25215"/>
    <cellStyle name="Normal 9 3 3 5" xfId="25216"/>
    <cellStyle name="Normal 9 3 3 5 2" xfId="25217"/>
    <cellStyle name="Normal 9 3 3 6" xfId="25218"/>
    <cellStyle name="Normal 9 3 3 6 2" xfId="25219"/>
    <cellStyle name="Normal 9 3 3 7" xfId="25220"/>
    <cellStyle name="Normal 9 3 3 8" xfId="25221"/>
    <cellStyle name="Normal 9 3 4" xfId="25222"/>
    <cellStyle name="Normal 9 3 4 2" xfId="25223"/>
    <cellStyle name="Normal 9 3 4 2 2" xfId="25224"/>
    <cellStyle name="Normal 9 3 4 2 3" xfId="25225"/>
    <cellStyle name="Normal 9 3 4 2 4" xfId="25226"/>
    <cellStyle name="Normal 9 3 4 3" xfId="25227"/>
    <cellStyle name="Normal 9 3 4 3 2" xfId="25228"/>
    <cellStyle name="Normal 9 3 4 3 3" xfId="25229"/>
    <cellStyle name="Normal 9 3 4 4" xfId="25230"/>
    <cellStyle name="Normal 9 3 4 4 2" xfId="25231"/>
    <cellStyle name="Normal 9 3 4 5" xfId="25232"/>
    <cellStyle name="Normal 9 3 4 6" xfId="25233"/>
    <cellStyle name="Normal 9 3 5" xfId="25234"/>
    <cellStyle name="Normal 9 3 5 2" xfId="25235"/>
    <cellStyle name="Normal 9 3 5 2 2" xfId="25236"/>
    <cellStyle name="Normal 9 3 5 2 3" xfId="25237"/>
    <cellStyle name="Normal 9 3 5 2 4" xfId="25238"/>
    <cellStyle name="Normal 9 3 5 3" xfId="25239"/>
    <cellStyle name="Normal 9 3 5 3 2" xfId="25240"/>
    <cellStyle name="Normal 9 3 5 4" xfId="25241"/>
    <cellStyle name="Normal 9 3 6" xfId="25242"/>
    <cellStyle name="Normal 9 3 6 2" xfId="25243"/>
    <cellStyle name="Normal 9 3 6 2 2" xfId="25244"/>
    <cellStyle name="Normal 9 3 6 2 3" xfId="25245"/>
    <cellStyle name="Normal 9 3 6 3" xfId="25246"/>
    <cellStyle name="Normal 9 3 6 3 2" xfId="25247"/>
    <cellStyle name="Normal 9 3 6 4" xfId="25248"/>
    <cellStyle name="Normal 9 3 7" xfId="25249"/>
    <cellStyle name="Normal 9 3 7 2" xfId="25250"/>
    <cellStyle name="Normal 9 3 7 3" xfId="25251"/>
    <cellStyle name="Normal 9 3 7 4" xfId="25252"/>
    <cellStyle name="Normal 9 3 8" xfId="25253"/>
    <cellStyle name="Normal 9 3 8 2" xfId="25254"/>
    <cellStyle name="Normal 9 3 8 3" xfId="25255"/>
    <cellStyle name="Normal 9 3 9" xfId="25256"/>
    <cellStyle name="Normal 9 4" xfId="25257"/>
    <cellStyle name="Normal 9 4 2" xfId="25258"/>
    <cellStyle name="Normal 9 4 2 2" xfId="25259"/>
    <cellStyle name="Normal 9 4 2 3" xfId="25260"/>
    <cellStyle name="Normal 9 4 3" xfId="25261"/>
    <cellStyle name="Normal 9 4 3 2" xfId="25262"/>
    <cellStyle name="Normal 9 4 4" xfId="25263"/>
    <cellStyle name="Normal 9 5" xfId="25264"/>
    <cellStyle name="Normal 9 5 2" xfId="25265"/>
    <cellStyle name="Normal 9 6" xfId="25266"/>
    <cellStyle name="Normal 9 6 2" xfId="25267"/>
    <cellStyle name="Normal 90" xfId="25268"/>
    <cellStyle name="Normal 90 2" xfId="25269"/>
    <cellStyle name="Normal 90 2 2" xfId="25270"/>
    <cellStyle name="Normal 90 2 2 2" xfId="25271"/>
    <cellStyle name="Normal 90 2 2 2 2" xfId="25272"/>
    <cellStyle name="Normal 90 2 2 2 3" xfId="25273"/>
    <cellStyle name="Normal 90 2 2 2 4" xfId="25274"/>
    <cellStyle name="Normal 90 2 2 3" xfId="25275"/>
    <cellStyle name="Normal 90 2 2 3 2" xfId="25276"/>
    <cellStyle name="Normal 90 2 2 4" xfId="25277"/>
    <cellStyle name="Normal 90 2 3" xfId="25278"/>
    <cellStyle name="Normal 90 2 3 2" xfId="25279"/>
    <cellStyle name="Normal 90 2 3 3" xfId="25280"/>
    <cellStyle name="Normal 90 2 3 4" xfId="25281"/>
    <cellStyle name="Normal 90 2 4" xfId="25282"/>
    <cellStyle name="Normal 90 2 4 2" xfId="25283"/>
    <cellStyle name="Normal 90 2 4 3" xfId="25284"/>
    <cellStyle name="Normal 90 2 5" xfId="25285"/>
    <cellStyle name="Normal 90 2 5 2" xfId="25286"/>
    <cellStyle name="Normal 90 2 6" xfId="25287"/>
    <cellStyle name="Normal 90 2 6 2" xfId="25288"/>
    <cellStyle name="Normal 90 2 7" xfId="25289"/>
    <cellStyle name="Normal 90 2 7 2" xfId="25290"/>
    <cellStyle name="Normal 90 2 8" xfId="25291"/>
    <cellStyle name="Normal 90 2 9" xfId="25292"/>
    <cellStyle name="Normal 90 3" xfId="25293"/>
    <cellStyle name="Normal 90 3 2" xfId="25294"/>
    <cellStyle name="Normal 90 3 2 2" xfId="25295"/>
    <cellStyle name="Normal 90 3 2 3" xfId="25296"/>
    <cellStyle name="Normal 90 3 2 4" xfId="25297"/>
    <cellStyle name="Normal 90 3 3" xfId="25298"/>
    <cellStyle name="Normal 90 3 3 2" xfId="25299"/>
    <cellStyle name="Normal 90 3 3 3" xfId="25300"/>
    <cellStyle name="Normal 90 3 4" xfId="25301"/>
    <cellStyle name="Normal 90 3 4 2" xfId="25302"/>
    <cellStyle name="Normal 90 3 5" xfId="25303"/>
    <cellStyle name="Normal 90 3 5 2" xfId="25304"/>
    <cellStyle name="Normal 90 3 6" xfId="25305"/>
    <cellStyle name="Normal 90 3 6 2" xfId="25306"/>
    <cellStyle name="Normal 90 3 7" xfId="25307"/>
    <cellStyle name="Normal 90 3 7 2" xfId="25308"/>
    <cellStyle name="Normal 90 3 8" xfId="25309"/>
    <cellStyle name="Normal 90 3 9" xfId="25310"/>
    <cellStyle name="Normal 90 4" xfId="25311"/>
    <cellStyle name="Normal 90 4 2" xfId="25312"/>
    <cellStyle name="Normal 90 4 2 2" xfId="25313"/>
    <cellStyle name="Normal 90 4 2 3" xfId="25314"/>
    <cellStyle name="Normal 90 4 2 4" xfId="25315"/>
    <cellStyle name="Normal 90 4 3" xfId="25316"/>
    <cellStyle name="Normal 90 4 3 2" xfId="25317"/>
    <cellStyle name="Normal 90 4 4" xfId="25318"/>
    <cellStyle name="Normal 90 4 5" xfId="25319"/>
    <cellStyle name="Normal 90 5" xfId="25320"/>
    <cellStyle name="Normal 91" xfId="25321"/>
    <cellStyle name="Normal 91 2" xfId="25322"/>
    <cellStyle name="Normal 91 2 2" xfId="25323"/>
    <cellStyle name="Normal 91 2 2 2" xfId="25324"/>
    <cellStyle name="Normal 91 2 2 2 2" xfId="25325"/>
    <cellStyle name="Normal 91 2 2 2 3" xfId="25326"/>
    <cellStyle name="Normal 91 2 2 2 4" xfId="25327"/>
    <cellStyle name="Normal 91 2 2 3" xfId="25328"/>
    <cellStyle name="Normal 91 2 2 3 2" xfId="25329"/>
    <cellStyle name="Normal 91 2 2 4" xfId="25330"/>
    <cellStyle name="Normal 91 2 3" xfId="25331"/>
    <cellStyle name="Normal 91 2 3 2" xfId="25332"/>
    <cellStyle name="Normal 91 2 3 3" xfId="25333"/>
    <cellStyle name="Normal 91 2 3 4" xfId="25334"/>
    <cellStyle name="Normal 91 2 4" xfId="25335"/>
    <cellStyle name="Normal 91 2 4 2" xfId="25336"/>
    <cellStyle name="Normal 91 2 4 3" xfId="25337"/>
    <cellStyle name="Normal 91 2 5" xfId="25338"/>
    <cellStyle name="Normal 91 2 5 2" xfId="25339"/>
    <cellStyle name="Normal 91 2 6" xfId="25340"/>
    <cellStyle name="Normal 91 2 6 2" xfId="25341"/>
    <cellStyle name="Normal 91 2 7" xfId="25342"/>
    <cellStyle name="Normal 91 2 7 2" xfId="25343"/>
    <cellStyle name="Normal 91 2 8" xfId="25344"/>
    <cellStyle name="Normal 91 2 9" xfId="25345"/>
    <cellStyle name="Normal 91 3" xfId="25346"/>
    <cellStyle name="Normal 91 3 2" xfId="25347"/>
    <cellStyle name="Normal 91 3 2 2" xfId="25348"/>
    <cellStyle name="Normal 91 3 2 3" xfId="25349"/>
    <cellStyle name="Normal 91 3 2 4" xfId="25350"/>
    <cellStyle name="Normal 91 3 3" xfId="25351"/>
    <cellStyle name="Normal 91 3 3 2" xfId="25352"/>
    <cellStyle name="Normal 91 3 3 3" xfId="25353"/>
    <cellStyle name="Normal 91 3 4" xfId="25354"/>
    <cellStyle name="Normal 91 3 4 2" xfId="25355"/>
    <cellStyle name="Normal 91 3 5" xfId="25356"/>
    <cellStyle name="Normal 91 3 5 2" xfId="25357"/>
    <cellStyle name="Normal 91 3 6" xfId="25358"/>
    <cellStyle name="Normal 91 3 6 2" xfId="25359"/>
    <cellStyle name="Normal 91 3 7" xfId="25360"/>
    <cellStyle name="Normal 91 3 7 2" xfId="25361"/>
    <cellStyle name="Normal 91 3 8" xfId="25362"/>
    <cellStyle name="Normal 91 3 9" xfId="25363"/>
    <cellStyle name="Normal 91 4" xfId="25364"/>
    <cellStyle name="Normal 91 4 2" xfId="25365"/>
    <cellStyle name="Normal 91 4 2 2" xfId="25366"/>
    <cellStyle name="Normal 91 4 2 3" xfId="25367"/>
    <cellStyle name="Normal 91 4 2 4" xfId="25368"/>
    <cellStyle name="Normal 91 4 3" xfId="25369"/>
    <cellStyle name="Normal 91 4 3 2" xfId="25370"/>
    <cellStyle name="Normal 91 4 4" xfId="25371"/>
    <cellStyle name="Normal 91 4 5" xfId="25372"/>
    <cellStyle name="Normal 91 5" xfId="25373"/>
    <cellStyle name="Normal 92" xfId="25374"/>
    <cellStyle name="Normal 92 10" xfId="25375"/>
    <cellStyle name="Normal 92 2" xfId="25376"/>
    <cellStyle name="Normal 92 2 2" xfId="25377"/>
    <cellStyle name="Normal 92 2 2 2" xfId="25378"/>
    <cellStyle name="Normal 92 2 2 2 2" xfId="25379"/>
    <cellStyle name="Normal 92 2 2 2 3" xfId="25380"/>
    <cellStyle name="Normal 92 2 2 2 4" xfId="25381"/>
    <cellStyle name="Normal 92 2 2 3" xfId="25382"/>
    <cellStyle name="Normal 92 2 2 3 2" xfId="25383"/>
    <cellStyle name="Normal 92 2 2 4" xfId="25384"/>
    <cellStyle name="Normal 92 2 3" xfId="25385"/>
    <cellStyle name="Normal 92 2 3 2" xfId="25386"/>
    <cellStyle name="Normal 92 2 3 3" xfId="25387"/>
    <cellStyle name="Normal 92 2 3 4" xfId="25388"/>
    <cellStyle name="Normal 92 2 4" xfId="25389"/>
    <cellStyle name="Normal 92 2 4 2" xfId="25390"/>
    <cellStyle name="Normal 92 2 4 3" xfId="25391"/>
    <cellStyle name="Normal 92 2 5" xfId="25392"/>
    <cellStyle name="Normal 92 2 5 2" xfId="25393"/>
    <cellStyle name="Normal 92 2 6" xfId="25394"/>
    <cellStyle name="Normal 92 2 6 2" xfId="25395"/>
    <cellStyle name="Normal 92 2 7" xfId="25396"/>
    <cellStyle name="Normal 92 2 7 2" xfId="25397"/>
    <cellStyle name="Normal 92 2 8" xfId="25398"/>
    <cellStyle name="Normal 92 2 9" xfId="25399"/>
    <cellStyle name="Normal 92 3" xfId="25400"/>
    <cellStyle name="Normal 92 3 2" xfId="25401"/>
    <cellStyle name="Normal 92 3 2 2" xfId="25402"/>
    <cellStyle name="Normal 92 3 2 3" xfId="25403"/>
    <cellStyle name="Normal 92 3 2 4" xfId="25404"/>
    <cellStyle name="Normal 92 3 3" xfId="25405"/>
    <cellStyle name="Normal 92 3 3 2" xfId="25406"/>
    <cellStyle name="Normal 92 3 4" xfId="25407"/>
    <cellStyle name="Normal 92 4" xfId="25408"/>
    <cellStyle name="Normal 92 4 2" xfId="25409"/>
    <cellStyle name="Normal 92 4 3" xfId="25410"/>
    <cellStyle name="Normal 92 4 4" xfId="25411"/>
    <cellStyle name="Normal 92 5" xfId="25412"/>
    <cellStyle name="Normal 92 5 2" xfId="25413"/>
    <cellStyle name="Normal 92 5 3" xfId="25414"/>
    <cellStyle name="Normal 92 6" xfId="25415"/>
    <cellStyle name="Normal 92 6 2" xfId="25416"/>
    <cellStyle name="Normal 92 7" xfId="25417"/>
    <cellStyle name="Normal 92 7 2" xfId="25418"/>
    <cellStyle name="Normal 92 8" xfId="25419"/>
    <cellStyle name="Normal 92 8 2" xfId="25420"/>
    <cellStyle name="Normal 92 9" xfId="25421"/>
    <cellStyle name="Normal 93" xfId="25422"/>
    <cellStyle name="Normal 93 10" xfId="25423"/>
    <cellStyle name="Normal 93 2" xfId="25424"/>
    <cellStyle name="Normal 93 2 2" xfId="25425"/>
    <cellStyle name="Normal 93 2 2 2" xfId="25426"/>
    <cellStyle name="Normal 93 2 2 2 2" xfId="25427"/>
    <cellStyle name="Normal 93 2 2 2 3" xfId="25428"/>
    <cellStyle name="Normal 93 2 2 2 4" xfId="25429"/>
    <cellStyle name="Normal 93 2 2 3" xfId="25430"/>
    <cellStyle name="Normal 93 2 2 3 2" xfId="25431"/>
    <cellStyle name="Normal 93 2 2 4" xfId="25432"/>
    <cellStyle name="Normal 93 2 3" xfId="25433"/>
    <cellStyle name="Normal 93 2 3 2" xfId="25434"/>
    <cellStyle name="Normal 93 2 3 3" xfId="25435"/>
    <cellStyle name="Normal 93 2 3 4" xfId="25436"/>
    <cellStyle name="Normal 93 2 4" xfId="25437"/>
    <cellStyle name="Normal 93 2 4 2" xfId="25438"/>
    <cellStyle name="Normal 93 2 4 3" xfId="25439"/>
    <cellStyle name="Normal 93 2 5" xfId="25440"/>
    <cellStyle name="Normal 93 2 5 2" xfId="25441"/>
    <cellStyle name="Normal 93 2 6" xfId="25442"/>
    <cellStyle name="Normal 93 2 6 2" xfId="25443"/>
    <cellStyle name="Normal 93 2 7" xfId="25444"/>
    <cellStyle name="Normal 93 2 7 2" xfId="25445"/>
    <cellStyle name="Normal 93 2 8" xfId="25446"/>
    <cellStyle name="Normal 93 2 9" xfId="25447"/>
    <cellStyle name="Normal 93 3" xfId="25448"/>
    <cellStyle name="Normal 93 3 2" xfId="25449"/>
    <cellStyle name="Normal 93 3 2 2" xfId="25450"/>
    <cellStyle name="Normal 93 3 2 3" xfId="25451"/>
    <cellStyle name="Normal 93 3 2 4" xfId="25452"/>
    <cellStyle name="Normal 93 3 3" xfId="25453"/>
    <cellStyle name="Normal 93 3 3 2" xfId="25454"/>
    <cellStyle name="Normal 93 3 4" xfId="25455"/>
    <cellStyle name="Normal 93 4" xfId="25456"/>
    <cellStyle name="Normal 93 4 2" xfId="25457"/>
    <cellStyle name="Normal 93 4 3" xfId="25458"/>
    <cellStyle name="Normal 93 4 4" xfId="25459"/>
    <cellStyle name="Normal 93 5" xfId="25460"/>
    <cellStyle name="Normal 93 5 2" xfId="25461"/>
    <cellStyle name="Normal 93 5 3" xfId="25462"/>
    <cellStyle name="Normal 93 6" xfId="25463"/>
    <cellStyle name="Normal 93 6 2" xfId="25464"/>
    <cellStyle name="Normal 93 7" xfId="25465"/>
    <cellStyle name="Normal 93 7 2" xfId="25466"/>
    <cellStyle name="Normal 93 8" xfId="25467"/>
    <cellStyle name="Normal 93 8 2" xfId="25468"/>
    <cellStyle name="Normal 93 9" xfId="25469"/>
    <cellStyle name="Normal 94" xfId="25470"/>
    <cellStyle name="Normal 94 10" xfId="25471"/>
    <cellStyle name="Normal 94 2" xfId="25472"/>
    <cellStyle name="Normal 94 2 2" xfId="25473"/>
    <cellStyle name="Normal 94 2 2 2" xfId="25474"/>
    <cellStyle name="Normal 94 2 2 2 2" xfId="25475"/>
    <cellStyle name="Normal 94 2 2 2 3" xfId="25476"/>
    <cellStyle name="Normal 94 2 2 2 4" xfId="25477"/>
    <cellStyle name="Normal 94 2 2 3" xfId="25478"/>
    <cellStyle name="Normal 94 2 2 3 2" xfId="25479"/>
    <cellStyle name="Normal 94 2 2 4" xfId="25480"/>
    <cellStyle name="Normal 94 2 3" xfId="25481"/>
    <cellStyle name="Normal 94 2 3 2" xfId="25482"/>
    <cellStyle name="Normal 94 2 3 3" xfId="25483"/>
    <cellStyle name="Normal 94 2 3 4" xfId="25484"/>
    <cellStyle name="Normal 94 2 4" xfId="25485"/>
    <cellStyle name="Normal 94 2 4 2" xfId="25486"/>
    <cellStyle name="Normal 94 2 4 3" xfId="25487"/>
    <cellStyle name="Normal 94 2 5" xfId="25488"/>
    <cellStyle name="Normal 94 2 5 2" xfId="25489"/>
    <cellStyle name="Normal 94 2 6" xfId="25490"/>
    <cellStyle name="Normal 94 2 6 2" xfId="25491"/>
    <cellStyle name="Normal 94 2 7" xfId="25492"/>
    <cellStyle name="Normal 94 2 7 2" xfId="25493"/>
    <cellStyle name="Normal 94 2 8" xfId="25494"/>
    <cellStyle name="Normal 94 2 9" xfId="25495"/>
    <cellStyle name="Normal 94 3" xfId="25496"/>
    <cellStyle name="Normal 94 3 2" xfId="25497"/>
    <cellStyle name="Normal 94 3 2 2" xfId="25498"/>
    <cellStyle name="Normal 94 3 2 3" xfId="25499"/>
    <cellStyle name="Normal 94 3 2 4" xfId="25500"/>
    <cellStyle name="Normal 94 3 3" xfId="25501"/>
    <cellStyle name="Normal 94 3 3 2" xfId="25502"/>
    <cellStyle name="Normal 94 3 4" xfId="25503"/>
    <cellStyle name="Normal 94 4" xfId="25504"/>
    <cellStyle name="Normal 94 4 2" xfId="25505"/>
    <cellStyle name="Normal 94 4 3" xfId="25506"/>
    <cellStyle name="Normal 94 4 4" xfId="25507"/>
    <cellStyle name="Normal 94 5" xfId="25508"/>
    <cellStyle name="Normal 94 5 2" xfId="25509"/>
    <cellStyle name="Normal 94 5 3" xfId="25510"/>
    <cellStyle name="Normal 94 6" xfId="25511"/>
    <cellStyle name="Normal 94 6 2" xfId="25512"/>
    <cellStyle name="Normal 94 7" xfId="25513"/>
    <cellStyle name="Normal 94 7 2" xfId="25514"/>
    <cellStyle name="Normal 94 8" xfId="25515"/>
    <cellStyle name="Normal 94 8 2" xfId="25516"/>
    <cellStyle name="Normal 94 9" xfId="25517"/>
    <cellStyle name="Normal 95" xfId="25518"/>
    <cellStyle name="Normal 95 10" xfId="25519"/>
    <cellStyle name="Normal 95 2" xfId="25520"/>
    <cellStyle name="Normal 95 2 2" xfId="25521"/>
    <cellStyle name="Normal 95 2 2 2" xfId="25522"/>
    <cellStyle name="Normal 95 2 2 2 2" xfId="25523"/>
    <cellStyle name="Normal 95 2 2 2 3" xfId="25524"/>
    <cellStyle name="Normal 95 2 2 2 4" xfId="25525"/>
    <cellStyle name="Normal 95 2 2 3" xfId="25526"/>
    <cellStyle name="Normal 95 2 2 3 2" xfId="25527"/>
    <cellStyle name="Normal 95 2 2 4" xfId="25528"/>
    <cellStyle name="Normal 95 2 3" xfId="25529"/>
    <cellStyle name="Normal 95 2 3 2" xfId="25530"/>
    <cellStyle name="Normal 95 2 3 3" xfId="25531"/>
    <cellStyle name="Normal 95 2 3 4" xfId="25532"/>
    <cellStyle name="Normal 95 2 4" xfId="25533"/>
    <cellStyle name="Normal 95 2 4 2" xfId="25534"/>
    <cellStyle name="Normal 95 2 4 3" xfId="25535"/>
    <cellStyle name="Normal 95 2 5" xfId="25536"/>
    <cellStyle name="Normal 95 2 5 2" xfId="25537"/>
    <cellStyle name="Normal 95 2 6" xfId="25538"/>
    <cellStyle name="Normal 95 2 6 2" xfId="25539"/>
    <cellStyle name="Normal 95 2 7" xfId="25540"/>
    <cellStyle name="Normal 95 2 7 2" xfId="25541"/>
    <cellStyle name="Normal 95 2 8" xfId="25542"/>
    <cellStyle name="Normal 95 2 9" xfId="25543"/>
    <cellStyle name="Normal 95 3" xfId="25544"/>
    <cellStyle name="Normal 95 3 2" xfId="25545"/>
    <cellStyle name="Normal 95 3 2 2" xfId="25546"/>
    <cellStyle name="Normal 95 3 2 3" xfId="25547"/>
    <cellStyle name="Normal 95 3 2 4" xfId="25548"/>
    <cellStyle name="Normal 95 3 3" xfId="25549"/>
    <cellStyle name="Normal 95 3 3 2" xfId="25550"/>
    <cellStyle name="Normal 95 3 4" xfId="25551"/>
    <cellStyle name="Normal 95 4" xfId="25552"/>
    <cellStyle name="Normal 95 4 2" xfId="25553"/>
    <cellStyle name="Normal 95 4 3" xfId="25554"/>
    <cellStyle name="Normal 95 4 4" xfId="25555"/>
    <cellStyle name="Normal 95 5" xfId="25556"/>
    <cellStyle name="Normal 95 5 2" xfId="25557"/>
    <cellStyle name="Normal 95 5 3" xfId="25558"/>
    <cellStyle name="Normal 95 6" xfId="25559"/>
    <cellStyle name="Normal 95 6 2" xfId="25560"/>
    <cellStyle name="Normal 95 7" xfId="25561"/>
    <cellStyle name="Normal 95 7 2" xfId="25562"/>
    <cellStyle name="Normal 95 8" xfId="25563"/>
    <cellStyle name="Normal 95 8 2" xfId="25564"/>
    <cellStyle name="Normal 95 9" xfId="25565"/>
    <cellStyle name="Normal 96" xfId="25566"/>
    <cellStyle name="Normal 96 10" xfId="25567"/>
    <cellStyle name="Normal 96 2" xfId="25568"/>
    <cellStyle name="Normal 96 2 2" xfId="25569"/>
    <cellStyle name="Normal 96 2 2 2" xfId="25570"/>
    <cellStyle name="Normal 96 2 2 2 2" xfId="25571"/>
    <cellStyle name="Normal 96 2 2 2 3" xfId="25572"/>
    <cellStyle name="Normal 96 2 2 2 4" xfId="25573"/>
    <cellStyle name="Normal 96 2 2 3" xfId="25574"/>
    <cellStyle name="Normal 96 2 2 3 2" xfId="25575"/>
    <cellStyle name="Normal 96 2 2 4" xfId="25576"/>
    <cellStyle name="Normal 96 2 3" xfId="25577"/>
    <cellStyle name="Normal 96 2 3 2" xfId="25578"/>
    <cellStyle name="Normal 96 2 3 3" xfId="25579"/>
    <cellStyle name="Normal 96 2 3 4" xfId="25580"/>
    <cellStyle name="Normal 96 2 4" xfId="25581"/>
    <cellStyle name="Normal 96 2 4 2" xfId="25582"/>
    <cellStyle name="Normal 96 2 4 3" xfId="25583"/>
    <cellStyle name="Normal 96 2 5" xfId="25584"/>
    <cellStyle name="Normal 96 2 5 2" xfId="25585"/>
    <cellStyle name="Normal 96 2 6" xfId="25586"/>
    <cellStyle name="Normal 96 2 6 2" xfId="25587"/>
    <cellStyle name="Normal 96 2 7" xfId="25588"/>
    <cellStyle name="Normal 96 2 7 2" xfId="25589"/>
    <cellStyle name="Normal 96 2 8" xfId="25590"/>
    <cellStyle name="Normal 96 2 9" xfId="25591"/>
    <cellStyle name="Normal 96 3" xfId="25592"/>
    <cellStyle name="Normal 96 3 2" xfId="25593"/>
    <cellStyle name="Normal 96 3 2 2" xfId="25594"/>
    <cellStyle name="Normal 96 3 2 3" xfId="25595"/>
    <cellStyle name="Normal 96 3 2 4" xfId="25596"/>
    <cellStyle name="Normal 96 3 3" xfId="25597"/>
    <cellStyle name="Normal 96 3 3 2" xfId="25598"/>
    <cellStyle name="Normal 96 3 4" xfId="25599"/>
    <cellStyle name="Normal 96 4" xfId="25600"/>
    <cellStyle name="Normal 96 4 2" xfId="25601"/>
    <cellStyle name="Normal 96 4 3" xfId="25602"/>
    <cellStyle name="Normal 96 4 4" xfId="25603"/>
    <cellStyle name="Normal 96 5" xfId="25604"/>
    <cellStyle name="Normal 96 5 2" xfId="25605"/>
    <cellStyle name="Normal 96 5 3" xfId="25606"/>
    <cellStyle name="Normal 96 6" xfId="25607"/>
    <cellStyle name="Normal 96 6 2" xfId="25608"/>
    <cellStyle name="Normal 96 7" xfId="25609"/>
    <cellStyle name="Normal 96 7 2" xfId="25610"/>
    <cellStyle name="Normal 96 8" xfId="25611"/>
    <cellStyle name="Normal 96 8 2" xfId="25612"/>
    <cellStyle name="Normal 96 9" xfId="25613"/>
    <cellStyle name="Normal 97" xfId="25614"/>
    <cellStyle name="Normal 97 10" xfId="25615"/>
    <cellStyle name="Normal 97 2" xfId="25616"/>
    <cellStyle name="Normal 97 2 2" xfId="25617"/>
    <cellStyle name="Normal 97 2 2 2" xfId="25618"/>
    <cellStyle name="Normal 97 2 2 2 2" xfId="25619"/>
    <cellStyle name="Normal 97 2 2 2 3" xfId="25620"/>
    <cellStyle name="Normal 97 2 2 2 4" xfId="25621"/>
    <cellStyle name="Normal 97 2 2 3" xfId="25622"/>
    <cellStyle name="Normal 97 2 2 3 2" xfId="25623"/>
    <cellStyle name="Normal 97 2 2 4" xfId="25624"/>
    <cellStyle name="Normal 97 2 3" xfId="25625"/>
    <cellStyle name="Normal 97 2 3 2" xfId="25626"/>
    <cellStyle name="Normal 97 2 3 3" xfId="25627"/>
    <cellStyle name="Normal 97 2 3 4" xfId="25628"/>
    <cellStyle name="Normal 97 2 4" xfId="25629"/>
    <cellStyle name="Normal 97 2 4 2" xfId="25630"/>
    <cellStyle name="Normal 97 2 4 3" xfId="25631"/>
    <cellStyle name="Normal 97 2 5" xfId="25632"/>
    <cellStyle name="Normal 97 2 5 2" xfId="25633"/>
    <cellStyle name="Normal 97 2 6" xfId="25634"/>
    <cellStyle name="Normal 97 2 6 2" xfId="25635"/>
    <cellStyle name="Normal 97 2 7" xfId="25636"/>
    <cellStyle name="Normal 97 2 7 2" xfId="25637"/>
    <cellStyle name="Normal 97 2 8" xfId="25638"/>
    <cellStyle name="Normal 97 2 9" xfId="25639"/>
    <cellStyle name="Normal 97 3" xfId="25640"/>
    <cellStyle name="Normal 97 3 2" xfId="25641"/>
    <cellStyle name="Normal 97 3 2 2" xfId="25642"/>
    <cellStyle name="Normal 97 3 2 3" xfId="25643"/>
    <cellStyle name="Normal 97 3 2 4" xfId="25644"/>
    <cellStyle name="Normal 97 3 3" xfId="25645"/>
    <cellStyle name="Normal 97 3 3 2" xfId="25646"/>
    <cellStyle name="Normal 97 3 4" xfId="25647"/>
    <cellStyle name="Normal 97 4" xfId="25648"/>
    <cellStyle name="Normal 97 4 2" xfId="25649"/>
    <cellStyle name="Normal 97 4 3" xfId="25650"/>
    <cellStyle name="Normal 97 4 4" xfId="25651"/>
    <cellStyle name="Normal 97 5" xfId="25652"/>
    <cellStyle name="Normal 97 5 2" xfId="25653"/>
    <cellStyle name="Normal 97 5 3" xfId="25654"/>
    <cellStyle name="Normal 97 6" xfId="25655"/>
    <cellStyle name="Normal 97 6 2" xfId="25656"/>
    <cellStyle name="Normal 97 7" xfId="25657"/>
    <cellStyle name="Normal 97 7 2" xfId="25658"/>
    <cellStyle name="Normal 97 8" xfId="25659"/>
    <cellStyle name="Normal 97 8 2" xfId="25660"/>
    <cellStyle name="Normal 97 9" xfId="25661"/>
    <cellStyle name="Normal 98" xfId="25662"/>
    <cellStyle name="Normal 98 10" xfId="25663"/>
    <cellStyle name="Normal 98 2" xfId="25664"/>
    <cellStyle name="Normal 98 2 2" xfId="25665"/>
    <cellStyle name="Normal 98 2 2 2" xfId="25666"/>
    <cellStyle name="Normal 98 2 2 2 2" xfId="25667"/>
    <cellStyle name="Normal 98 2 2 2 3" xfId="25668"/>
    <cellStyle name="Normal 98 2 2 2 4" xfId="25669"/>
    <cellStyle name="Normal 98 2 2 3" xfId="25670"/>
    <cellStyle name="Normal 98 2 2 3 2" xfId="25671"/>
    <cellStyle name="Normal 98 2 2 4" xfId="25672"/>
    <cellStyle name="Normal 98 2 3" xfId="25673"/>
    <cellStyle name="Normal 98 2 3 2" xfId="25674"/>
    <cellStyle name="Normal 98 2 3 3" xfId="25675"/>
    <cellStyle name="Normal 98 2 3 4" xfId="25676"/>
    <cellStyle name="Normal 98 2 4" xfId="25677"/>
    <cellStyle name="Normal 98 2 4 2" xfId="25678"/>
    <cellStyle name="Normal 98 2 4 3" xfId="25679"/>
    <cellStyle name="Normal 98 2 5" xfId="25680"/>
    <cellStyle name="Normal 98 2 5 2" xfId="25681"/>
    <cellStyle name="Normal 98 2 6" xfId="25682"/>
    <cellStyle name="Normal 98 2 6 2" xfId="25683"/>
    <cellStyle name="Normal 98 2 7" xfId="25684"/>
    <cellStyle name="Normal 98 2 7 2" xfId="25685"/>
    <cellStyle name="Normal 98 2 8" xfId="25686"/>
    <cellStyle name="Normal 98 2 9" xfId="25687"/>
    <cellStyle name="Normal 98 3" xfId="25688"/>
    <cellStyle name="Normal 98 3 2" xfId="25689"/>
    <cellStyle name="Normal 98 3 2 2" xfId="25690"/>
    <cellStyle name="Normal 98 3 2 3" xfId="25691"/>
    <cellStyle name="Normal 98 3 2 4" xfId="25692"/>
    <cellStyle name="Normal 98 3 3" xfId="25693"/>
    <cellStyle name="Normal 98 3 3 2" xfId="25694"/>
    <cellStyle name="Normal 98 3 4" xfId="25695"/>
    <cellStyle name="Normal 98 4" xfId="25696"/>
    <cellStyle name="Normal 98 4 2" xfId="25697"/>
    <cellStyle name="Normal 98 4 3" xfId="25698"/>
    <cellStyle name="Normal 98 4 4" xfId="25699"/>
    <cellStyle name="Normal 98 5" xfId="25700"/>
    <cellStyle name="Normal 98 5 2" xfId="25701"/>
    <cellStyle name="Normal 98 5 3" xfId="25702"/>
    <cellStyle name="Normal 98 6" xfId="25703"/>
    <cellStyle name="Normal 98 6 2" xfId="25704"/>
    <cellStyle name="Normal 98 7" xfId="25705"/>
    <cellStyle name="Normal 98 7 2" xfId="25706"/>
    <cellStyle name="Normal 98 8" xfId="25707"/>
    <cellStyle name="Normal 98 8 2" xfId="25708"/>
    <cellStyle name="Normal 98 9" xfId="25709"/>
    <cellStyle name="Normal 99" xfId="25710"/>
    <cellStyle name="Normal 99 10" xfId="25711"/>
    <cellStyle name="Normal 99 2" xfId="25712"/>
    <cellStyle name="Normal 99 2 2" xfId="25713"/>
    <cellStyle name="Normal 99 2 2 2" xfId="25714"/>
    <cellStyle name="Normal 99 2 2 2 2" xfId="25715"/>
    <cellStyle name="Normal 99 2 2 2 3" xfId="25716"/>
    <cellStyle name="Normal 99 2 2 2 4" xfId="25717"/>
    <cellStyle name="Normal 99 2 2 3" xfId="25718"/>
    <cellStyle name="Normal 99 2 2 3 2" xfId="25719"/>
    <cellStyle name="Normal 99 2 2 4" xfId="25720"/>
    <cellStyle name="Normal 99 2 3" xfId="25721"/>
    <cellStyle name="Normal 99 2 3 2" xfId="25722"/>
    <cellStyle name="Normal 99 2 3 3" xfId="25723"/>
    <cellStyle name="Normal 99 2 3 4" xfId="25724"/>
    <cellStyle name="Normal 99 2 4" xfId="25725"/>
    <cellStyle name="Normal 99 2 4 2" xfId="25726"/>
    <cellStyle name="Normal 99 2 4 3" xfId="25727"/>
    <cellStyle name="Normal 99 2 5" xfId="25728"/>
    <cellStyle name="Normal 99 2 5 2" xfId="25729"/>
    <cellStyle name="Normal 99 2 6" xfId="25730"/>
    <cellStyle name="Normal 99 2 6 2" xfId="25731"/>
    <cellStyle name="Normal 99 2 7" xfId="25732"/>
    <cellStyle name="Normal 99 2 7 2" xfId="25733"/>
    <cellStyle name="Normal 99 2 8" xfId="25734"/>
    <cellStyle name="Normal 99 2 9" xfId="25735"/>
    <cellStyle name="Normal 99 3" xfId="25736"/>
    <cellStyle name="Normal 99 3 2" xfId="25737"/>
    <cellStyle name="Normal 99 3 2 2" xfId="25738"/>
    <cellStyle name="Normal 99 3 2 3" xfId="25739"/>
    <cellStyle name="Normal 99 3 2 4" xfId="25740"/>
    <cellStyle name="Normal 99 3 3" xfId="25741"/>
    <cellStyle name="Normal 99 3 3 2" xfId="25742"/>
    <cellStyle name="Normal 99 3 4" xfId="25743"/>
    <cellStyle name="Normal 99 4" xfId="25744"/>
    <cellStyle name="Normal 99 4 2" xfId="25745"/>
    <cellStyle name="Normal 99 4 3" xfId="25746"/>
    <cellStyle name="Normal 99 4 4" xfId="25747"/>
    <cellStyle name="Normal 99 5" xfId="25748"/>
    <cellStyle name="Normal 99 5 2" xfId="25749"/>
    <cellStyle name="Normal 99 5 3" xfId="25750"/>
    <cellStyle name="Normal 99 6" xfId="25751"/>
    <cellStyle name="Normal 99 6 2" xfId="25752"/>
    <cellStyle name="Normal 99 7" xfId="25753"/>
    <cellStyle name="Normal 99 7 2" xfId="25754"/>
    <cellStyle name="Normal 99 8" xfId="25755"/>
    <cellStyle name="Normal 99 8 2" xfId="25756"/>
    <cellStyle name="Normal 99 9" xfId="25757"/>
    <cellStyle name="Normal_New Summary Tables" xfId="133"/>
    <cellStyle name="Normal_New Summary Tables 2" xfId="359"/>
    <cellStyle name="Normal_Revised CARE Table 5C_033107" xfId="329"/>
    <cellStyle name="Normal_RRM tables" xfId="134"/>
    <cellStyle name="Note" xfId="135" builtinId="10" customBuiltin="1"/>
    <cellStyle name="Note 2" xfId="136"/>
    <cellStyle name="Note 2 2" xfId="460"/>
    <cellStyle name="Note 2 2 2" xfId="25758"/>
    <cellStyle name="Note 2 2 2 2" xfId="25759"/>
    <cellStyle name="Note 2 2 2 2 2" xfId="25760"/>
    <cellStyle name="Note 2 2 2 2 3" xfId="25761"/>
    <cellStyle name="Note 2 2 2 2 4" xfId="25762"/>
    <cellStyle name="Note 2 2 2 3" xfId="25763"/>
    <cellStyle name="Note 2 2 2 3 2" xfId="25764"/>
    <cellStyle name="Note 2 2 2 4" xfId="25765"/>
    <cellStyle name="Note 2 2 3" xfId="25766"/>
    <cellStyle name="Note 2 2 3 2" xfId="25767"/>
    <cellStyle name="Note 2 2 3 3" xfId="25768"/>
    <cellStyle name="Note 2 2 3 4" xfId="25769"/>
    <cellStyle name="Note 2 2 4" xfId="25770"/>
    <cellStyle name="Note 2 2 4 2" xfId="25771"/>
    <cellStyle name="Note 2 2 4 3" xfId="25772"/>
    <cellStyle name="Note 2 2 5" xfId="25773"/>
    <cellStyle name="Note 2 2 5 2" xfId="25774"/>
    <cellStyle name="Note 2 2 6" xfId="25775"/>
    <cellStyle name="Note 2 2 6 2" xfId="25776"/>
    <cellStyle name="Note 2 2 7" xfId="25777"/>
    <cellStyle name="Note 2 2 7 2" xfId="25778"/>
    <cellStyle name="Note 2 2 8" xfId="25779"/>
    <cellStyle name="Note 2 2 9" xfId="25780"/>
    <cellStyle name="Note 2 3" xfId="25781"/>
    <cellStyle name="Note 2 3 2" xfId="25782"/>
    <cellStyle name="Note 2 3 2 2" xfId="25783"/>
    <cellStyle name="Note 2 3 2 2 2" xfId="25784"/>
    <cellStyle name="Note 2 3 2 2 3" xfId="25785"/>
    <cellStyle name="Note 2 3 2 2 4" xfId="25786"/>
    <cellStyle name="Note 2 3 2 3" xfId="25787"/>
    <cellStyle name="Note 2 3 2 3 2" xfId="25788"/>
    <cellStyle name="Note 2 3 2 4" xfId="25789"/>
    <cellStyle name="Note 2 3 3" xfId="25790"/>
    <cellStyle name="Note 2 3 3 2" xfId="25791"/>
    <cellStyle name="Note 2 3 3 3" xfId="25792"/>
    <cellStyle name="Note 2 3 3 4" xfId="25793"/>
    <cellStyle name="Note 2 3 4" xfId="25794"/>
    <cellStyle name="Note 2 3 4 2" xfId="25795"/>
    <cellStyle name="Note 2 3 4 3" xfId="25796"/>
    <cellStyle name="Note 2 3 5" xfId="25797"/>
    <cellStyle name="Note 2 3 5 2" xfId="25798"/>
    <cellStyle name="Note 2 3 6" xfId="25799"/>
    <cellStyle name="Note 2 3 6 2" xfId="25800"/>
    <cellStyle name="Note 2 3 7" xfId="25801"/>
    <cellStyle name="Note 2 3 7 2" xfId="25802"/>
    <cellStyle name="Note 2 3 8" xfId="25803"/>
    <cellStyle name="Note 2 3 9" xfId="25804"/>
    <cellStyle name="Note 2 4" xfId="25805"/>
    <cellStyle name="Note 2 4 2" xfId="25806"/>
    <cellStyle name="Note 2 4 2 2" xfId="25807"/>
    <cellStyle name="Note 2 4 2 3" xfId="25808"/>
    <cellStyle name="Note 2 4 2 4" xfId="25809"/>
    <cellStyle name="Note 2 4 3" xfId="25810"/>
    <cellStyle name="Note 2 4 3 2" xfId="25811"/>
    <cellStyle name="Note 2 4 3 3" xfId="25812"/>
    <cellStyle name="Note 2 4 4" xfId="25813"/>
    <cellStyle name="Note 2 4 4 2" xfId="25814"/>
    <cellStyle name="Note 2 4 5" xfId="25815"/>
    <cellStyle name="Note 2 4 5 2" xfId="25816"/>
    <cellStyle name="Note 2 4 6" xfId="25817"/>
    <cellStyle name="Note 2 4 6 2" xfId="25818"/>
    <cellStyle name="Note 2 4 7" xfId="25819"/>
    <cellStyle name="Note 2 4 7 2" xfId="25820"/>
    <cellStyle name="Note 2 4 8" xfId="25821"/>
    <cellStyle name="Note 2 4 9" xfId="25822"/>
    <cellStyle name="Note 2 5" xfId="25823"/>
    <cellStyle name="Note 2 6" xfId="25824"/>
    <cellStyle name="Note 2 6 2" xfId="25825"/>
    <cellStyle name="Note 2 6 3" xfId="25826"/>
    <cellStyle name="Note 2 7" xfId="25827"/>
    <cellStyle name="Note 2 7 2" xfId="25828"/>
    <cellStyle name="Note 2 7 2 2" xfId="25829"/>
    <cellStyle name="Note 2 7 2 3" xfId="25830"/>
    <cellStyle name="Note 2 7 3" xfId="25831"/>
    <cellStyle name="Note 2 7 3 2" xfId="25832"/>
    <cellStyle name="Note 2 7 4" xfId="25833"/>
    <cellStyle name="Note 2 8" xfId="25834"/>
    <cellStyle name="Note 3" xfId="25835"/>
    <cellStyle name="Note 3 10" xfId="25836"/>
    <cellStyle name="Note 3 11" xfId="25837"/>
    <cellStyle name="Note 3 2" xfId="25838"/>
    <cellStyle name="Note 3 2 2" xfId="25839"/>
    <cellStyle name="Note 3 2 2 2" xfId="25840"/>
    <cellStyle name="Note 3 2 2 2 2" xfId="25841"/>
    <cellStyle name="Note 3 2 2 2 3" xfId="25842"/>
    <cellStyle name="Note 3 2 2 2 4" xfId="25843"/>
    <cellStyle name="Note 3 2 2 3" xfId="25844"/>
    <cellStyle name="Note 3 2 2 3 2" xfId="25845"/>
    <cellStyle name="Note 3 2 2 4" xfId="25846"/>
    <cellStyle name="Note 3 2 3" xfId="25847"/>
    <cellStyle name="Note 3 2 3 2" xfId="25848"/>
    <cellStyle name="Note 3 2 3 3" xfId="25849"/>
    <cellStyle name="Note 3 2 3 4" xfId="25850"/>
    <cellStyle name="Note 3 2 4" xfId="25851"/>
    <cellStyle name="Note 3 2 4 2" xfId="25852"/>
    <cellStyle name="Note 3 2 4 3" xfId="25853"/>
    <cellStyle name="Note 3 2 5" xfId="25854"/>
    <cellStyle name="Note 3 2 5 2" xfId="25855"/>
    <cellStyle name="Note 3 2 6" xfId="25856"/>
    <cellStyle name="Note 3 2 6 2" xfId="25857"/>
    <cellStyle name="Note 3 2 7" xfId="25858"/>
    <cellStyle name="Note 3 2 7 2" xfId="25859"/>
    <cellStyle name="Note 3 2 8" xfId="25860"/>
    <cellStyle name="Note 3 2 9" xfId="25861"/>
    <cellStyle name="Note 3 3" xfId="25862"/>
    <cellStyle name="Note 3 4" xfId="25863"/>
    <cellStyle name="Note 3 4 2" xfId="25864"/>
    <cellStyle name="Note 3 4 2 2" xfId="25865"/>
    <cellStyle name="Note 3 4 2 3" xfId="25866"/>
    <cellStyle name="Note 3 4 2 4" xfId="25867"/>
    <cellStyle name="Note 3 4 3" xfId="25868"/>
    <cellStyle name="Note 3 4 3 2" xfId="25869"/>
    <cellStyle name="Note 3 4 3 3" xfId="25870"/>
    <cellStyle name="Note 3 4 4" xfId="25871"/>
    <cellStyle name="Note 3 4 5" xfId="25872"/>
    <cellStyle name="Note 3 5" xfId="25873"/>
    <cellStyle name="Note 3 5 2" xfId="25874"/>
    <cellStyle name="Note 3 5 2 2" xfId="25875"/>
    <cellStyle name="Note 3 5 2 3" xfId="25876"/>
    <cellStyle name="Note 3 5 2 4" xfId="25877"/>
    <cellStyle name="Note 3 5 3" xfId="25878"/>
    <cellStyle name="Note 3 5 3 2" xfId="25879"/>
    <cellStyle name="Note 3 5 4" xfId="25880"/>
    <cellStyle name="Note 3 6" xfId="25881"/>
    <cellStyle name="Note 3 6 2" xfId="25882"/>
    <cellStyle name="Note 3 6 3" xfId="25883"/>
    <cellStyle name="Note 3 6 4" xfId="25884"/>
    <cellStyle name="Note 3 7" xfId="25885"/>
    <cellStyle name="Note 3 7 2" xfId="25886"/>
    <cellStyle name="Note 3 7 3" xfId="25887"/>
    <cellStyle name="Note 3 8" xfId="25888"/>
    <cellStyle name="Note 3 8 2" xfId="25889"/>
    <cellStyle name="Note 3 9" xfId="25890"/>
    <cellStyle name="Note 3 9 2" xfId="25891"/>
    <cellStyle name="Note 4" xfId="25892"/>
    <cellStyle name="Note 4 10" xfId="25893"/>
    <cellStyle name="Note 4 10 2" xfId="25894"/>
    <cellStyle name="Note 4 10 3" xfId="25895"/>
    <cellStyle name="Note 4 10 4" xfId="25896"/>
    <cellStyle name="Note 4 11" xfId="25897"/>
    <cellStyle name="Note 4 11 2" xfId="25898"/>
    <cellStyle name="Note 4 12" xfId="25899"/>
    <cellStyle name="Note 4 2" xfId="25900"/>
    <cellStyle name="Note 4 2 10" xfId="25901"/>
    <cellStyle name="Note 4 2 2" xfId="25902"/>
    <cellStyle name="Note 4 2 2 2" xfId="25903"/>
    <cellStyle name="Note 4 2 2 2 2" xfId="25904"/>
    <cellStyle name="Note 4 2 2 2 3" xfId="25905"/>
    <cellStyle name="Note 4 2 2 2 4" xfId="25906"/>
    <cellStyle name="Note 4 2 2 3" xfId="25907"/>
    <cellStyle name="Note 4 2 2 3 2" xfId="25908"/>
    <cellStyle name="Note 4 2 2 3 3" xfId="25909"/>
    <cellStyle name="Note 4 2 2 4" xfId="25910"/>
    <cellStyle name="Note 4 2 2 4 2" xfId="25911"/>
    <cellStyle name="Note 4 2 2 5" xfId="25912"/>
    <cellStyle name="Note 4 2 2 5 2" xfId="25913"/>
    <cellStyle name="Note 4 2 2 6" xfId="25914"/>
    <cellStyle name="Note 4 2 2 6 2" xfId="25915"/>
    <cellStyle name="Note 4 2 2 7" xfId="25916"/>
    <cellStyle name="Note 4 2 2 8" xfId="25917"/>
    <cellStyle name="Note 4 2 3" xfId="25918"/>
    <cellStyle name="Note 4 2 3 2" xfId="25919"/>
    <cellStyle name="Note 4 2 3 2 2" xfId="25920"/>
    <cellStyle name="Note 4 2 3 2 3" xfId="25921"/>
    <cellStyle name="Note 4 2 3 2 4" xfId="25922"/>
    <cellStyle name="Note 4 2 3 3" xfId="25923"/>
    <cellStyle name="Note 4 2 3 3 2" xfId="25924"/>
    <cellStyle name="Note 4 2 3 3 3" xfId="25925"/>
    <cellStyle name="Note 4 2 3 4" xfId="25926"/>
    <cellStyle name="Note 4 2 3 4 2" xfId="25927"/>
    <cellStyle name="Note 4 2 3 5" xfId="25928"/>
    <cellStyle name="Note 4 2 3 5 2" xfId="25929"/>
    <cellStyle name="Note 4 2 3 6" xfId="25930"/>
    <cellStyle name="Note 4 2 3 6 2" xfId="25931"/>
    <cellStyle name="Note 4 2 3 7" xfId="25932"/>
    <cellStyle name="Note 4 2 3 8" xfId="25933"/>
    <cellStyle name="Note 4 2 4" xfId="25934"/>
    <cellStyle name="Note 4 2 4 2" xfId="25935"/>
    <cellStyle name="Note 4 2 4 2 2" xfId="25936"/>
    <cellStyle name="Note 4 2 4 2 3" xfId="25937"/>
    <cellStyle name="Note 4 2 4 2 4" xfId="25938"/>
    <cellStyle name="Note 4 2 4 3" xfId="25939"/>
    <cellStyle name="Note 4 2 4 3 2" xfId="25940"/>
    <cellStyle name="Note 4 2 4 3 3" xfId="25941"/>
    <cellStyle name="Note 4 2 4 4" xfId="25942"/>
    <cellStyle name="Note 4 2 4 4 2" xfId="25943"/>
    <cellStyle name="Note 4 2 4 5" xfId="25944"/>
    <cellStyle name="Note 4 2 4 6" xfId="25945"/>
    <cellStyle name="Note 4 2 5" xfId="25946"/>
    <cellStyle name="Note 4 2 5 2" xfId="25947"/>
    <cellStyle name="Note 4 2 5 2 2" xfId="25948"/>
    <cellStyle name="Note 4 2 5 2 3" xfId="25949"/>
    <cellStyle name="Note 4 2 5 2 4" xfId="25950"/>
    <cellStyle name="Note 4 2 5 3" xfId="25951"/>
    <cellStyle name="Note 4 2 5 3 2" xfId="25952"/>
    <cellStyle name="Note 4 2 5 4" xfId="25953"/>
    <cellStyle name="Note 4 2 6" xfId="25954"/>
    <cellStyle name="Note 4 2 6 2" xfId="25955"/>
    <cellStyle name="Note 4 2 6 2 2" xfId="25956"/>
    <cellStyle name="Note 4 2 6 2 3" xfId="25957"/>
    <cellStyle name="Note 4 2 6 2 4" xfId="25958"/>
    <cellStyle name="Note 4 2 6 3" xfId="25959"/>
    <cellStyle name="Note 4 2 6 3 2" xfId="25960"/>
    <cellStyle name="Note 4 2 6 4" xfId="25961"/>
    <cellStyle name="Note 4 2 7" xfId="25962"/>
    <cellStyle name="Note 4 2 7 2" xfId="25963"/>
    <cellStyle name="Note 4 2 7 2 2" xfId="25964"/>
    <cellStyle name="Note 4 2 7 2 3" xfId="25965"/>
    <cellStyle name="Note 4 2 7 3" xfId="25966"/>
    <cellStyle name="Note 4 2 7 3 2" xfId="25967"/>
    <cellStyle name="Note 4 2 7 4" xfId="25968"/>
    <cellStyle name="Note 4 2 8" xfId="25969"/>
    <cellStyle name="Note 4 2 8 2" xfId="25970"/>
    <cellStyle name="Note 4 2 8 3" xfId="25971"/>
    <cellStyle name="Note 4 2 8 4" xfId="25972"/>
    <cellStyle name="Note 4 2 9" xfId="25973"/>
    <cellStyle name="Note 4 2 9 2" xfId="25974"/>
    <cellStyle name="Note 4 3" xfId="25975"/>
    <cellStyle name="Note 4 3 2" xfId="25976"/>
    <cellStyle name="Note 4 3 2 2" xfId="25977"/>
    <cellStyle name="Note 4 3 2 3" xfId="25978"/>
    <cellStyle name="Note 4 3 2 4" xfId="25979"/>
    <cellStyle name="Note 4 3 3" xfId="25980"/>
    <cellStyle name="Note 4 3 3 2" xfId="25981"/>
    <cellStyle name="Note 4 3 3 3" xfId="25982"/>
    <cellStyle name="Note 4 3 4" xfId="25983"/>
    <cellStyle name="Note 4 3 4 2" xfId="25984"/>
    <cellStyle name="Note 4 3 5" xfId="25985"/>
    <cellStyle name="Note 4 3 5 2" xfId="25986"/>
    <cellStyle name="Note 4 3 6" xfId="25987"/>
    <cellStyle name="Note 4 3 6 2" xfId="25988"/>
    <cellStyle name="Note 4 3 7" xfId="25989"/>
    <cellStyle name="Note 4 3 7 2" xfId="25990"/>
    <cellStyle name="Note 4 3 8" xfId="25991"/>
    <cellStyle name="Note 4 3 9" xfId="25992"/>
    <cellStyle name="Note 4 4" xfId="25993"/>
    <cellStyle name="Note 4 4 2" xfId="25994"/>
    <cellStyle name="Note 4 4 2 2" xfId="25995"/>
    <cellStyle name="Note 4 4 2 3" xfId="25996"/>
    <cellStyle name="Note 4 4 2 4" xfId="25997"/>
    <cellStyle name="Note 4 4 3" xfId="25998"/>
    <cellStyle name="Note 4 4 3 2" xfId="25999"/>
    <cellStyle name="Note 4 4 3 3" xfId="26000"/>
    <cellStyle name="Note 4 4 4" xfId="26001"/>
    <cellStyle name="Note 4 4 4 2" xfId="26002"/>
    <cellStyle name="Note 4 4 5" xfId="26003"/>
    <cellStyle name="Note 4 4 5 2" xfId="26004"/>
    <cellStyle name="Note 4 4 6" xfId="26005"/>
    <cellStyle name="Note 4 4 6 2" xfId="26006"/>
    <cellStyle name="Note 4 4 7" xfId="26007"/>
    <cellStyle name="Note 4 4 8" xfId="26008"/>
    <cellStyle name="Note 4 5" xfId="26009"/>
    <cellStyle name="Note 4 5 2" xfId="26010"/>
    <cellStyle name="Note 4 5 2 2" xfId="26011"/>
    <cellStyle name="Note 4 5 2 3" xfId="26012"/>
    <cellStyle name="Note 4 5 2 4" xfId="26013"/>
    <cellStyle name="Note 4 5 3" xfId="26014"/>
    <cellStyle name="Note 4 5 3 2" xfId="26015"/>
    <cellStyle name="Note 4 5 3 3" xfId="26016"/>
    <cellStyle name="Note 4 5 4" xfId="26017"/>
    <cellStyle name="Note 4 5 4 2" xfId="26018"/>
    <cellStyle name="Note 4 5 5" xfId="26019"/>
    <cellStyle name="Note 4 5 5 2" xfId="26020"/>
    <cellStyle name="Note 4 5 6" xfId="26021"/>
    <cellStyle name="Note 4 5 6 2" xfId="26022"/>
    <cellStyle name="Note 4 5 7" xfId="26023"/>
    <cellStyle name="Note 4 5 8" xfId="26024"/>
    <cellStyle name="Note 4 6" xfId="26025"/>
    <cellStyle name="Note 4 6 2" xfId="26026"/>
    <cellStyle name="Note 4 6 2 2" xfId="26027"/>
    <cellStyle name="Note 4 6 2 3" xfId="26028"/>
    <cellStyle name="Note 4 6 2 4" xfId="26029"/>
    <cellStyle name="Note 4 6 3" xfId="26030"/>
    <cellStyle name="Note 4 6 3 2" xfId="26031"/>
    <cellStyle name="Note 4 6 3 3" xfId="26032"/>
    <cellStyle name="Note 4 6 4" xfId="26033"/>
    <cellStyle name="Note 4 6 4 2" xfId="26034"/>
    <cellStyle name="Note 4 6 5" xfId="26035"/>
    <cellStyle name="Note 4 6 6" xfId="26036"/>
    <cellStyle name="Note 4 7" xfId="26037"/>
    <cellStyle name="Note 4 7 2" xfId="26038"/>
    <cellStyle name="Note 4 7 2 2" xfId="26039"/>
    <cellStyle name="Note 4 7 2 3" xfId="26040"/>
    <cellStyle name="Note 4 7 2 4" xfId="26041"/>
    <cellStyle name="Note 4 7 3" xfId="26042"/>
    <cellStyle name="Note 4 7 3 2" xfId="26043"/>
    <cellStyle name="Note 4 7 4" xfId="26044"/>
    <cellStyle name="Note 4 8" xfId="26045"/>
    <cellStyle name="Note 4 8 2" xfId="26046"/>
    <cellStyle name="Note 4 8 2 2" xfId="26047"/>
    <cellStyle name="Note 4 8 2 3" xfId="26048"/>
    <cellStyle name="Note 4 8 2 4" xfId="26049"/>
    <cellStyle name="Note 4 8 3" xfId="26050"/>
    <cellStyle name="Note 4 8 3 2" xfId="26051"/>
    <cellStyle name="Note 4 8 4" xfId="26052"/>
    <cellStyle name="Note 4 9" xfId="26053"/>
    <cellStyle name="Note 4 9 2" xfId="26054"/>
    <cellStyle name="Note 4 9 2 2" xfId="26055"/>
    <cellStyle name="Note 4 9 2 3" xfId="26056"/>
    <cellStyle name="Note 4 9 3" xfId="26057"/>
    <cellStyle name="Note 4 9 3 2" xfId="26058"/>
    <cellStyle name="Note 4 9 4" xfId="26059"/>
    <cellStyle name="Note 5" xfId="26060"/>
    <cellStyle name="Note 6" xfId="26061"/>
    <cellStyle name="Output" xfId="137" builtinId="21" customBuiltin="1"/>
    <cellStyle name="Output 2" xfId="461"/>
    <cellStyle name="Output 2 2" xfId="26062"/>
    <cellStyle name="Output 2 3" xfId="26063"/>
    <cellStyle name="Output 2 4" xfId="26064"/>
    <cellStyle name="Output 2 5" xfId="26065"/>
    <cellStyle name="Output 3" xfId="26066"/>
    <cellStyle name="Output 4" xfId="26067"/>
    <cellStyle name="Output 5" xfId="26068"/>
    <cellStyle name="Percent" xfId="138" builtinId="5"/>
    <cellStyle name="Percent [2]" xfId="139"/>
    <cellStyle name="Percent [2] 2" xfId="140"/>
    <cellStyle name="Percent [2] 2 2" xfId="141"/>
    <cellStyle name="Percent [2] 2 2 2" xfId="26069"/>
    <cellStyle name="Percent [2] 2 3" xfId="142"/>
    <cellStyle name="Percent [2] 2 3 2" xfId="26070"/>
    <cellStyle name="Percent [2] 2 4" xfId="26071"/>
    <cellStyle name="Percent [2] 3" xfId="143"/>
    <cellStyle name="Percent [2] 3 2" xfId="144"/>
    <cellStyle name="Percent [2] 3 2 2" xfId="26072"/>
    <cellStyle name="Percent [2] 3 3" xfId="26073"/>
    <cellStyle name="Percent [2] 4" xfId="145"/>
    <cellStyle name="Percent [2] 4 2" xfId="26074"/>
    <cellStyle name="Percent 10" xfId="146"/>
    <cellStyle name="Percent 10 2" xfId="361"/>
    <cellStyle name="Percent 10 3" xfId="26075"/>
    <cellStyle name="Percent 100" xfId="26076"/>
    <cellStyle name="Percent 101" xfId="26077"/>
    <cellStyle name="Percent 102" xfId="26078"/>
    <cellStyle name="Percent 103" xfId="26079"/>
    <cellStyle name="Percent 104" xfId="26080"/>
    <cellStyle name="Percent 105" xfId="26081"/>
    <cellStyle name="Percent 106" xfId="26082"/>
    <cellStyle name="Percent 107" xfId="26083"/>
    <cellStyle name="Percent 108" xfId="26084"/>
    <cellStyle name="Percent 109" xfId="26085"/>
    <cellStyle name="Percent 11" xfId="26086"/>
    <cellStyle name="Percent 110" xfId="26087"/>
    <cellStyle name="Percent 111" xfId="26088"/>
    <cellStyle name="Percent 112" xfId="26089"/>
    <cellStyle name="Percent 113" xfId="26090"/>
    <cellStyle name="Percent 114" xfId="26091"/>
    <cellStyle name="Percent 115" xfId="26092"/>
    <cellStyle name="Percent 116" xfId="26093"/>
    <cellStyle name="Percent 117" xfId="26094"/>
    <cellStyle name="Percent 118" xfId="26095"/>
    <cellStyle name="Percent 119" xfId="26096"/>
    <cellStyle name="Percent 12" xfId="26097"/>
    <cellStyle name="Percent 120" xfId="26098"/>
    <cellStyle name="Percent 121" xfId="26099"/>
    <cellStyle name="Percent 122" xfId="26100"/>
    <cellStyle name="Percent 123" xfId="26101"/>
    <cellStyle name="Percent 124" xfId="26102"/>
    <cellStyle name="Percent 125" xfId="26103"/>
    <cellStyle name="Percent 126" xfId="26104"/>
    <cellStyle name="Percent 127" xfId="26105"/>
    <cellStyle name="Percent 128" xfId="26106"/>
    <cellStyle name="Percent 129" xfId="26107"/>
    <cellStyle name="Percent 13" xfId="26108"/>
    <cellStyle name="Percent 130" xfId="26109"/>
    <cellStyle name="Percent 131" xfId="26110"/>
    <cellStyle name="Percent 132" xfId="26111"/>
    <cellStyle name="Percent 133" xfId="26112"/>
    <cellStyle name="Percent 134" xfId="26113"/>
    <cellStyle name="Percent 135" xfId="26114"/>
    <cellStyle name="Percent 136" xfId="26115"/>
    <cellStyle name="Percent 137" xfId="26116"/>
    <cellStyle name="Percent 138" xfId="26117"/>
    <cellStyle name="Percent 139" xfId="26118"/>
    <cellStyle name="Percent 14" xfId="26119"/>
    <cellStyle name="Percent 140" xfId="26120"/>
    <cellStyle name="Percent 141" xfId="26121"/>
    <cellStyle name="Percent 142" xfId="26122"/>
    <cellStyle name="Percent 143" xfId="26123"/>
    <cellStyle name="Percent 144" xfId="26124"/>
    <cellStyle name="Percent 145" xfId="26125"/>
    <cellStyle name="Percent 146" xfId="26126"/>
    <cellStyle name="Percent 147" xfId="26127"/>
    <cellStyle name="Percent 148" xfId="26128"/>
    <cellStyle name="Percent 149" xfId="26129"/>
    <cellStyle name="Percent 15" xfId="26130"/>
    <cellStyle name="Percent 15 2" xfId="26131"/>
    <cellStyle name="Percent 150" xfId="26132"/>
    <cellStyle name="Percent 151" xfId="26133"/>
    <cellStyle name="Percent 152" xfId="26134"/>
    <cellStyle name="Percent 153" xfId="26135"/>
    <cellStyle name="Percent 154" xfId="26136"/>
    <cellStyle name="Percent 155" xfId="26137"/>
    <cellStyle name="Percent 156" xfId="26138"/>
    <cellStyle name="Percent 157" xfId="26139"/>
    <cellStyle name="Percent 158" xfId="26140"/>
    <cellStyle name="Percent 159" xfId="26141"/>
    <cellStyle name="Percent 16" xfId="26142"/>
    <cellStyle name="Percent 160" xfId="26143"/>
    <cellStyle name="Percent 161" xfId="26144"/>
    <cellStyle name="Percent 162" xfId="26145"/>
    <cellStyle name="Percent 163" xfId="26146"/>
    <cellStyle name="Percent 164" xfId="26147"/>
    <cellStyle name="Percent 165" xfId="26148"/>
    <cellStyle name="Percent 166" xfId="26149"/>
    <cellStyle name="Percent 167" xfId="26977"/>
    <cellStyle name="Percent 17" xfId="26150"/>
    <cellStyle name="Percent 18" xfId="26151"/>
    <cellStyle name="Percent 19" xfId="26152"/>
    <cellStyle name="Percent 19 2" xfId="26153"/>
    <cellStyle name="Percent 19 2 2" xfId="26154"/>
    <cellStyle name="Percent 19 2 2 2" xfId="26155"/>
    <cellStyle name="Percent 19 2 2 3" xfId="26156"/>
    <cellStyle name="Percent 19 2 2 4" xfId="26157"/>
    <cellStyle name="Percent 19 2 3" xfId="26158"/>
    <cellStyle name="Percent 19 2 3 2" xfId="26159"/>
    <cellStyle name="Percent 19 2 3 3" xfId="26160"/>
    <cellStyle name="Percent 19 2 4" xfId="26161"/>
    <cellStyle name="Percent 19 2 4 2" xfId="26162"/>
    <cellStyle name="Percent 19 2 5" xfId="26163"/>
    <cellStyle name="Percent 19 2 5 2" xfId="26164"/>
    <cellStyle name="Percent 19 2 6" xfId="26165"/>
    <cellStyle name="Percent 19 2 6 2" xfId="26166"/>
    <cellStyle name="Percent 19 2 7" xfId="26167"/>
    <cellStyle name="Percent 19 2 7 2" xfId="26168"/>
    <cellStyle name="Percent 19 2 8" xfId="26169"/>
    <cellStyle name="Percent 19 2 9" xfId="26170"/>
    <cellStyle name="Percent 19 3" xfId="26171"/>
    <cellStyle name="Percent 19 3 2" xfId="26172"/>
    <cellStyle name="Percent 19 3 2 2" xfId="26173"/>
    <cellStyle name="Percent 19 3 2 3" xfId="26174"/>
    <cellStyle name="Percent 19 3 3" xfId="26175"/>
    <cellStyle name="Percent 19 3 3 2" xfId="26176"/>
    <cellStyle name="Percent 19 3 4" xfId="26177"/>
    <cellStyle name="Percent 19 4" xfId="26178"/>
    <cellStyle name="Percent 2" xfId="147"/>
    <cellStyle name="Percent 2 2" xfId="148"/>
    <cellStyle name="Percent 2 2 2" xfId="462"/>
    <cellStyle name="Percent 2 2 2 10" xfId="26179"/>
    <cellStyle name="Percent 2 2 2 2" xfId="26180"/>
    <cellStyle name="Percent 2 2 2 3" xfId="26181"/>
    <cellStyle name="Percent 2 2 2 3 2" xfId="26182"/>
    <cellStyle name="Percent 2 2 2 3 2 2" xfId="26183"/>
    <cellStyle name="Percent 2 2 2 3 2 3" xfId="26184"/>
    <cellStyle name="Percent 2 2 2 3 2 4" xfId="26185"/>
    <cellStyle name="Percent 2 2 2 3 3" xfId="26186"/>
    <cellStyle name="Percent 2 2 2 3 3 2" xfId="26187"/>
    <cellStyle name="Percent 2 2 2 3 3 3" xfId="26188"/>
    <cellStyle name="Percent 2 2 2 3 4" xfId="26189"/>
    <cellStyle name="Percent 2 2 2 3 5" xfId="26190"/>
    <cellStyle name="Percent 2 2 2 4" xfId="26191"/>
    <cellStyle name="Percent 2 2 2 4 2" xfId="26192"/>
    <cellStyle name="Percent 2 2 2 4 2 2" xfId="26193"/>
    <cellStyle name="Percent 2 2 2 4 2 3" xfId="26194"/>
    <cellStyle name="Percent 2 2 2 4 2 4" xfId="26195"/>
    <cellStyle name="Percent 2 2 2 4 3" xfId="26196"/>
    <cellStyle name="Percent 2 2 2 4 3 2" xfId="26197"/>
    <cellStyle name="Percent 2 2 2 4 4" xfId="26198"/>
    <cellStyle name="Percent 2 2 2 5" xfId="26199"/>
    <cellStyle name="Percent 2 2 2 5 2" xfId="26200"/>
    <cellStyle name="Percent 2 2 2 5 3" xfId="26201"/>
    <cellStyle name="Percent 2 2 2 5 4" xfId="26202"/>
    <cellStyle name="Percent 2 2 2 6" xfId="26203"/>
    <cellStyle name="Percent 2 2 2 6 2" xfId="26204"/>
    <cellStyle name="Percent 2 2 2 6 3" xfId="26205"/>
    <cellStyle name="Percent 2 2 2 7" xfId="26206"/>
    <cellStyle name="Percent 2 2 2 7 2" xfId="26207"/>
    <cellStyle name="Percent 2 2 2 8" xfId="26208"/>
    <cellStyle name="Percent 2 2 2 8 2" xfId="26209"/>
    <cellStyle name="Percent 2 2 2 9" xfId="26210"/>
    <cellStyle name="Percent 2 2 3" xfId="26211"/>
    <cellStyle name="Percent 2 3" xfId="149"/>
    <cellStyle name="Percent 2 3 2" xfId="26212"/>
    <cellStyle name="Percent 2 3 2 2" xfId="26213"/>
    <cellStyle name="Percent 2 3 2 2 2" xfId="26214"/>
    <cellStyle name="Percent 2 3 2 2 3" xfId="26215"/>
    <cellStyle name="Percent 2 3 2 2 4" xfId="26216"/>
    <cellStyle name="Percent 2 3 2 3" xfId="26217"/>
    <cellStyle name="Percent 2 3 2 3 2" xfId="26218"/>
    <cellStyle name="Percent 2 3 2 3 3" xfId="26219"/>
    <cellStyle name="Percent 2 3 2 4" xfId="26220"/>
    <cellStyle name="Percent 2 3 2 4 2" xfId="26221"/>
    <cellStyle name="Percent 2 3 2 5" xfId="26222"/>
    <cellStyle name="Percent 2 3 2 5 2" xfId="26223"/>
    <cellStyle name="Percent 2 3 2 6" xfId="26224"/>
    <cellStyle name="Percent 2 3 2 6 2" xfId="26225"/>
    <cellStyle name="Percent 2 3 2 7" xfId="26226"/>
    <cellStyle name="Percent 2 3 2 7 2" xfId="26227"/>
    <cellStyle name="Percent 2 3 2 8" xfId="26228"/>
    <cellStyle name="Percent 2 3 2 9" xfId="26229"/>
    <cellStyle name="Percent 2 3 3" xfId="26230"/>
    <cellStyle name="Percent 2 3 4" xfId="26231"/>
    <cellStyle name="Percent 2 3 4 2" xfId="26232"/>
    <cellStyle name="Percent 2 3 4 2 2" xfId="26233"/>
    <cellStyle name="Percent 2 3 4 2 3" xfId="26234"/>
    <cellStyle name="Percent 2 3 4 3" xfId="26235"/>
    <cellStyle name="Percent 2 3 4 3 2" xfId="26236"/>
    <cellStyle name="Percent 2 3 4 4" xfId="26237"/>
    <cellStyle name="Percent 2 3 5" xfId="26238"/>
    <cellStyle name="Percent 2 3 6" xfId="26239"/>
    <cellStyle name="Percent 2 4" xfId="463"/>
    <cellStyle name="Percent 2 4 2" xfId="26240"/>
    <cellStyle name="Percent 2 4 3" xfId="26241"/>
    <cellStyle name="Percent 2 4 4" xfId="26242"/>
    <cellStyle name="Percent 2 5" xfId="26243"/>
    <cellStyle name="Percent 2 6" xfId="26244"/>
    <cellStyle name="Percent 2 7" xfId="26245"/>
    <cellStyle name="Percent 20" xfId="26246"/>
    <cellStyle name="Percent 20 2" xfId="26247"/>
    <cellStyle name="Percent 20 2 2" xfId="26248"/>
    <cellStyle name="Percent 20 2 2 2" xfId="26249"/>
    <cellStyle name="Percent 20 2 2 3" xfId="26250"/>
    <cellStyle name="Percent 20 2 2 4" xfId="26251"/>
    <cellStyle name="Percent 20 2 3" xfId="26252"/>
    <cellStyle name="Percent 20 2 3 2" xfId="26253"/>
    <cellStyle name="Percent 20 2 3 3" xfId="26254"/>
    <cellStyle name="Percent 20 2 4" xfId="26255"/>
    <cellStyle name="Percent 20 2 4 2" xfId="26256"/>
    <cellStyle name="Percent 20 2 5" xfId="26257"/>
    <cellStyle name="Percent 20 2 5 2" xfId="26258"/>
    <cellStyle name="Percent 20 2 6" xfId="26259"/>
    <cellStyle name="Percent 20 2 6 2" xfId="26260"/>
    <cellStyle name="Percent 20 2 7" xfId="26261"/>
    <cellStyle name="Percent 20 2 7 2" xfId="26262"/>
    <cellStyle name="Percent 20 2 8" xfId="26263"/>
    <cellStyle name="Percent 20 2 9" xfId="26264"/>
    <cellStyle name="Percent 20 3" xfId="26265"/>
    <cellStyle name="Percent 20 3 2" xfId="26266"/>
    <cellStyle name="Percent 20 3 2 2" xfId="26267"/>
    <cellStyle name="Percent 20 3 2 3" xfId="26268"/>
    <cellStyle name="Percent 20 3 3" xfId="26269"/>
    <cellStyle name="Percent 20 3 3 2" xfId="26270"/>
    <cellStyle name="Percent 20 3 4" xfId="26271"/>
    <cellStyle name="Percent 20 4" xfId="26272"/>
    <cellStyle name="Percent 21" xfId="26273"/>
    <cellStyle name="Percent 21 2" xfId="26274"/>
    <cellStyle name="Percent 21 2 2" xfId="26275"/>
    <cellStyle name="Percent 21 2 2 2" xfId="26276"/>
    <cellStyle name="Percent 21 2 2 3" xfId="26277"/>
    <cellStyle name="Percent 21 2 2 4" xfId="26278"/>
    <cellStyle name="Percent 21 2 3" xfId="26279"/>
    <cellStyle name="Percent 21 2 3 2" xfId="26280"/>
    <cellStyle name="Percent 21 2 3 3" xfId="26281"/>
    <cellStyle name="Percent 21 2 4" xfId="26282"/>
    <cellStyle name="Percent 21 2 4 2" xfId="26283"/>
    <cellStyle name="Percent 21 2 5" xfId="26284"/>
    <cellStyle name="Percent 21 2 5 2" xfId="26285"/>
    <cellStyle name="Percent 21 2 6" xfId="26286"/>
    <cellStyle name="Percent 21 2 6 2" xfId="26287"/>
    <cellStyle name="Percent 21 2 7" xfId="26288"/>
    <cellStyle name="Percent 21 2 7 2" xfId="26289"/>
    <cellStyle name="Percent 21 2 8" xfId="26290"/>
    <cellStyle name="Percent 21 2 9" xfId="26291"/>
    <cellStyle name="Percent 21 3" xfId="26292"/>
    <cellStyle name="Percent 21 3 2" xfId="26293"/>
    <cellStyle name="Percent 21 3 2 2" xfId="26294"/>
    <cellStyle name="Percent 21 3 2 3" xfId="26295"/>
    <cellStyle name="Percent 21 3 3" xfId="26296"/>
    <cellStyle name="Percent 21 3 3 2" xfId="26297"/>
    <cellStyle name="Percent 21 3 4" xfId="26298"/>
    <cellStyle name="Percent 21 4" xfId="26299"/>
    <cellStyle name="Percent 22" xfId="26300"/>
    <cellStyle name="Percent 22 2" xfId="26301"/>
    <cellStyle name="Percent 22 2 2" xfId="26302"/>
    <cellStyle name="Percent 22 2 2 2" xfId="26303"/>
    <cellStyle name="Percent 22 2 2 3" xfId="26304"/>
    <cellStyle name="Percent 22 2 2 4" xfId="26305"/>
    <cellStyle name="Percent 22 2 3" xfId="26306"/>
    <cellStyle name="Percent 22 2 3 2" xfId="26307"/>
    <cellStyle name="Percent 22 2 3 3" xfId="26308"/>
    <cellStyle name="Percent 22 2 4" xfId="26309"/>
    <cellStyle name="Percent 22 2 4 2" xfId="26310"/>
    <cellStyle name="Percent 22 2 5" xfId="26311"/>
    <cellStyle name="Percent 22 2 5 2" xfId="26312"/>
    <cellStyle name="Percent 22 2 6" xfId="26313"/>
    <cellStyle name="Percent 22 2 6 2" xfId="26314"/>
    <cellStyle name="Percent 22 2 7" xfId="26315"/>
    <cellStyle name="Percent 22 2 7 2" xfId="26316"/>
    <cellStyle name="Percent 22 2 8" xfId="26317"/>
    <cellStyle name="Percent 22 2 9" xfId="26318"/>
    <cellStyle name="Percent 22 3" xfId="26319"/>
    <cellStyle name="Percent 22 3 2" xfId="26320"/>
    <cellStyle name="Percent 22 3 2 2" xfId="26321"/>
    <cellStyle name="Percent 22 3 2 3" xfId="26322"/>
    <cellStyle name="Percent 22 3 3" xfId="26323"/>
    <cellStyle name="Percent 22 3 3 2" xfId="26324"/>
    <cellStyle name="Percent 22 3 4" xfId="26325"/>
    <cellStyle name="Percent 22 4" xfId="26326"/>
    <cellStyle name="Percent 23" xfId="26327"/>
    <cellStyle name="Percent 23 2" xfId="26328"/>
    <cellStyle name="Percent 23 2 2" xfId="26329"/>
    <cellStyle name="Percent 23 2 2 2" xfId="26330"/>
    <cellStyle name="Percent 23 2 2 3" xfId="26331"/>
    <cellStyle name="Percent 23 2 2 4" xfId="26332"/>
    <cellStyle name="Percent 23 2 3" xfId="26333"/>
    <cellStyle name="Percent 23 2 3 2" xfId="26334"/>
    <cellStyle name="Percent 23 2 3 3" xfId="26335"/>
    <cellStyle name="Percent 23 2 4" xfId="26336"/>
    <cellStyle name="Percent 23 2 4 2" xfId="26337"/>
    <cellStyle name="Percent 23 2 5" xfId="26338"/>
    <cellStyle name="Percent 23 2 5 2" xfId="26339"/>
    <cellStyle name="Percent 23 2 6" xfId="26340"/>
    <cellStyle name="Percent 23 2 6 2" xfId="26341"/>
    <cellStyle name="Percent 23 2 7" xfId="26342"/>
    <cellStyle name="Percent 23 2 7 2" xfId="26343"/>
    <cellStyle name="Percent 23 2 8" xfId="26344"/>
    <cellStyle name="Percent 23 2 9" xfId="26345"/>
    <cellStyle name="Percent 23 3" xfId="26346"/>
    <cellStyle name="Percent 23 3 2" xfId="26347"/>
    <cellStyle name="Percent 23 3 2 2" xfId="26348"/>
    <cellStyle name="Percent 23 3 2 3" xfId="26349"/>
    <cellStyle name="Percent 23 3 3" xfId="26350"/>
    <cellStyle name="Percent 23 3 3 2" xfId="26351"/>
    <cellStyle name="Percent 23 3 4" xfId="26352"/>
    <cellStyle name="Percent 23 4" xfId="26353"/>
    <cellStyle name="Percent 24" xfId="26354"/>
    <cellStyle name="Percent 24 2" xfId="26355"/>
    <cellStyle name="Percent 24 2 2" xfId="26356"/>
    <cellStyle name="Percent 24 2 2 2" xfId="26357"/>
    <cellStyle name="Percent 24 2 2 3" xfId="26358"/>
    <cellStyle name="Percent 24 2 2 4" xfId="26359"/>
    <cellStyle name="Percent 24 2 3" xfId="26360"/>
    <cellStyle name="Percent 24 2 3 2" xfId="26361"/>
    <cellStyle name="Percent 24 2 3 3" xfId="26362"/>
    <cellStyle name="Percent 24 2 4" xfId="26363"/>
    <cellStyle name="Percent 24 2 4 2" xfId="26364"/>
    <cellStyle name="Percent 24 2 5" xfId="26365"/>
    <cellStyle name="Percent 24 2 5 2" xfId="26366"/>
    <cellStyle name="Percent 24 2 6" xfId="26367"/>
    <cellStyle name="Percent 24 2 6 2" xfId="26368"/>
    <cellStyle name="Percent 24 2 7" xfId="26369"/>
    <cellStyle name="Percent 24 2 7 2" xfId="26370"/>
    <cellStyle name="Percent 24 2 8" xfId="26371"/>
    <cellStyle name="Percent 24 2 9" xfId="26372"/>
    <cellStyle name="Percent 24 3" xfId="26373"/>
    <cellStyle name="Percent 24 3 2" xfId="26374"/>
    <cellStyle name="Percent 24 3 2 2" xfId="26375"/>
    <cellStyle name="Percent 24 3 2 3" xfId="26376"/>
    <cellStyle name="Percent 24 3 3" xfId="26377"/>
    <cellStyle name="Percent 24 3 3 2" xfId="26378"/>
    <cellStyle name="Percent 24 3 4" xfId="26379"/>
    <cellStyle name="Percent 24 4" xfId="26380"/>
    <cellStyle name="Percent 25" xfId="26381"/>
    <cellStyle name="Percent 25 2" xfId="26382"/>
    <cellStyle name="Percent 25 2 2" xfId="26383"/>
    <cellStyle name="Percent 25 2 2 2" xfId="26384"/>
    <cellStyle name="Percent 25 2 2 3" xfId="26385"/>
    <cellStyle name="Percent 25 2 2 4" xfId="26386"/>
    <cellStyle name="Percent 25 2 3" xfId="26387"/>
    <cellStyle name="Percent 25 2 3 2" xfId="26388"/>
    <cellStyle name="Percent 25 2 3 3" xfId="26389"/>
    <cellStyle name="Percent 25 2 4" xfId="26390"/>
    <cellStyle name="Percent 25 2 4 2" xfId="26391"/>
    <cellStyle name="Percent 25 2 5" xfId="26392"/>
    <cellStyle name="Percent 25 2 5 2" xfId="26393"/>
    <cellStyle name="Percent 25 2 6" xfId="26394"/>
    <cellStyle name="Percent 25 2 6 2" xfId="26395"/>
    <cellStyle name="Percent 25 2 7" xfId="26396"/>
    <cellStyle name="Percent 25 2 7 2" xfId="26397"/>
    <cellStyle name="Percent 25 2 8" xfId="26398"/>
    <cellStyle name="Percent 25 2 9" xfId="26399"/>
    <cellStyle name="Percent 25 3" xfId="26400"/>
    <cellStyle name="Percent 25 3 2" xfId="26401"/>
    <cellStyle name="Percent 25 3 2 2" xfId="26402"/>
    <cellStyle name="Percent 25 3 2 3" xfId="26403"/>
    <cellStyle name="Percent 25 3 3" xfId="26404"/>
    <cellStyle name="Percent 25 3 3 2" xfId="26405"/>
    <cellStyle name="Percent 25 3 4" xfId="26406"/>
    <cellStyle name="Percent 25 4" xfId="26407"/>
    <cellStyle name="Percent 26" xfId="26408"/>
    <cellStyle name="Percent 26 2" xfId="26409"/>
    <cellStyle name="Percent 26 2 2" xfId="26410"/>
    <cellStyle name="Percent 26 2 2 2" xfId="26411"/>
    <cellStyle name="Percent 26 2 2 3" xfId="26412"/>
    <cellStyle name="Percent 26 2 2 4" xfId="26413"/>
    <cellStyle name="Percent 26 2 3" xfId="26414"/>
    <cellStyle name="Percent 26 2 3 2" xfId="26415"/>
    <cellStyle name="Percent 26 2 3 3" xfId="26416"/>
    <cellStyle name="Percent 26 2 4" xfId="26417"/>
    <cellStyle name="Percent 26 2 4 2" xfId="26418"/>
    <cellStyle name="Percent 26 2 5" xfId="26419"/>
    <cellStyle name="Percent 26 2 5 2" xfId="26420"/>
    <cellStyle name="Percent 26 2 6" xfId="26421"/>
    <cellStyle name="Percent 26 2 6 2" xfId="26422"/>
    <cellStyle name="Percent 26 2 7" xfId="26423"/>
    <cellStyle name="Percent 26 2 7 2" xfId="26424"/>
    <cellStyle name="Percent 26 2 8" xfId="26425"/>
    <cellStyle name="Percent 26 2 9" xfId="26426"/>
    <cellStyle name="Percent 26 3" xfId="26427"/>
    <cellStyle name="Percent 26 3 2" xfId="26428"/>
    <cellStyle name="Percent 26 3 2 2" xfId="26429"/>
    <cellStyle name="Percent 26 3 2 3" xfId="26430"/>
    <cellStyle name="Percent 26 3 3" xfId="26431"/>
    <cellStyle name="Percent 26 3 3 2" xfId="26432"/>
    <cellStyle name="Percent 26 3 4" xfId="26433"/>
    <cellStyle name="Percent 26 4" xfId="26434"/>
    <cellStyle name="Percent 27" xfId="26435"/>
    <cellStyle name="Percent 27 2" xfId="26436"/>
    <cellStyle name="Percent 27 2 2" xfId="26437"/>
    <cellStyle name="Percent 27 2 2 2" xfId="26438"/>
    <cellStyle name="Percent 27 2 2 3" xfId="26439"/>
    <cellStyle name="Percent 27 2 2 4" xfId="26440"/>
    <cellStyle name="Percent 27 2 3" xfId="26441"/>
    <cellStyle name="Percent 27 2 3 2" xfId="26442"/>
    <cellStyle name="Percent 27 2 3 3" xfId="26443"/>
    <cellStyle name="Percent 27 2 4" xfId="26444"/>
    <cellStyle name="Percent 27 2 4 2" xfId="26445"/>
    <cellStyle name="Percent 27 2 5" xfId="26446"/>
    <cellStyle name="Percent 27 2 5 2" xfId="26447"/>
    <cellStyle name="Percent 27 2 6" xfId="26448"/>
    <cellStyle name="Percent 27 2 6 2" xfId="26449"/>
    <cellStyle name="Percent 27 2 7" xfId="26450"/>
    <cellStyle name="Percent 27 2 7 2" xfId="26451"/>
    <cellStyle name="Percent 27 2 8" xfId="26452"/>
    <cellStyle name="Percent 27 2 9" xfId="26453"/>
    <cellStyle name="Percent 27 3" xfId="26454"/>
    <cellStyle name="Percent 27 3 2" xfId="26455"/>
    <cellStyle name="Percent 27 3 2 2" xfId="26456"/>
    <cellStyle name="Percent 27 3 2 3" xfId="26457"/>
    <cellStyle name="Percent 27 3 3" xfId="26458"/>
    <cellStyle name="Percent 27 3 3 2" xfId="26459"/>
    <cellStyle name="Percent 27 3 4" xfId="26460"/>
    <cellStyle name="Percent 27 4" xfId="26461"/>
    <cellStyle name="Percent 28" xfId="26462"/>
    <cellStyle name="Percent 29" xfId="26463"/>
    <cellStyle name="Percent 3" xfId="150"/>
    <cellStyle name="Percent 3 2" xfId="151"/>
    <cellStyle name="Percent 3 2 2" xfId="26464"/>
    <cellStyle name="Percent 3 2 2 2" xfId="26465"/>
    <cellStyle name="Percent 3 2 2 2 2" xfId="26466"/>
    <cellStyle name="Percent 3 2 2 2 3" xfId="26467"/>
    <cellStyle name="Percent 3 2 2 2 4" xfId="26468"/>
    <cellStyle name="Percent 3 2 2 3" xfId="26469"/>
    <cellStyle name="Percent 3 2 2 3 2" xfId="26470"/>
    <cellStyle name="Percent 3 2 2 3 3" xfId="26471"/>
    <cellStyle name="Percent 3 2 2 4" xfId="26472"/>
    <cellStyle name="Percent 3 2 2 4 2" xfId="26473"/>
    <cellStyle name="Percent 3 2 2 5" xfId="26474"/>
    <cellStyle name="Percent 3 2 2 5 2" xfId="26475"/>
    <cellStyle name="Percent 3 2 2 6" xfId="26476"/>
    <cellStyle name="Percent 3 2 2 6 2" xfId="26477"/>
    <cellStyle name="Percent 3 2 2 7" xfId="26478"/>
    <cellStyle name="Percent 3 2 2 7 2" xfId="26479"/>
    <cellStyle name="Percent 3 2 2 8" xfId="26480"/>
    <cellStyle name="Percent 3 2 2 9" xfId="26481"/>
    <cellStyle name="Percent 3 2 3" xfId="26482"/>
    <cellStyle name="Percent 3 2 4" xfId="26483"/>
    <cellStyle name="Percent 3 2 4 2" xfId="26484"/>
    <cellStyle name="Percent 3 2 4 2 2" xfId="26485"/>
    <cellStyle name="Percent 3 2 4 2 3" xfId="26486"/>
    <cellStyle name="Percent 3 2 4 3" xfId="26487"/>
    <cellStyle name="Percent 3 2 4 3 2" xfId="26488"/>
    <cellStyle name="Percent 3 2 4 4" xfId="26489"/>
    <cellStyle name="Percent 3 2 5" xfId="26490"/>
    <cellStyle name="Percent 3 2 6" xfId="26491"/>
    <cellStyle name="Percent 3 3" xfId="152"/>
    <cellStyle name="Percent 3 3 2" xfId="26492"/>
    <cellStyle name="Percent 3 3 3" xfId="26493"/>
    <cellStyle name="Percent 3 4" xfId="464"/>
    <cellStyle name="Percent 3 4 2" xfId="26494"/>
    <cellStyle name="Percent 3 4 2 2" xfId="26495"/>
    <cellStyle name="Percent 3 4 2 3" xfId="26496"/>
    <cellStyle name="Percent 3 4 2 4" xfId="26497"/>
    <cellStyle name="Percent 3 4 3" xfId="26498"/>
    <cellStyle name="Percent 3 4 3 2" xfId="26499"/>
    <cellStyle name="Percent 3 4 3 3" xfId="26500"/>
    <cellStyle name="Percent 3 4 4" xfId="26501"/>
    <cellStyle name="Percent 3 4 4 2" xfId="26502"/>
    <cellStyle name="Percent 3 4 5" xfId="26503"/>
    <cellStyle name="Percent 3 4 5 2" xfId="26504"/>
    <cellStyle name="Percent 3 4 6" xfId="26505"/>
    <cellStyle name="Percent 3 4 6 2" xfId="26506"/>
    <cellStyle name="Percent 3 4 7" xfId="26507"/>
    <cellStyle name="Percent 3 4 7 2" xfId="26508"/>
    <cellStyle name="Percent 3 4 8" xfId="26509"/>
    <cellStyle name="Percent 3 4 9" xfId="26510"/>
    <cellStyle name="Percent 3 5" xfId="26511"/>
    <cellStyle name="Percent 3 6" xfId="26512"/>
    <cellStyle name="Percent 3 6 2" xfId="26513"/>
    <cellStyle name="Percent 3 6 2 2" xfId="26514"/>
    <cellStyle name="Percent 3 6 2 3" xfId="26515"/>
    <cellStyle name="Percent 3 6 3" xfId="26516"/>
    <cellStyle name="Percent 3 6 3 2" xfId="26517"/>
    <cellStyle name="Percent 3 6 4" xfId="26518"/>
    <cellStyle name="Percent 3 7" xfId="26519"/>
    <cellStyle name="Percent 30" xfId="26520"/>
    <cellStyle name="Percent 31" xfId="26521"/>
    <cellStyle name="Percent 32" xfId="26522"/>
    <cellStyle name="Percent 33" xfId="26523"/>
    <cellStyle name="Percent 34" xfId="26524"/>
    <cellStyle name="Percent 35" xfId="26525"/>
    <cellStyle name="Percent 36" xfId="26526"/>
    <cellStyle name="Percent 37" xfId="26527"/>
    <cellStyle name="Percent 38" xfId="26528"/>
    <cellStyle name="Percent 39" xfId="26529"/>
    <cellStyle name="Percent 4" xfId="153"/>
    <cellStyle name="Percent 4 2" xfId="26530"/>
    <cellStyle name="Percent 4 3" xfId="26531"/>
    <cellStyle name="Percent 4 4" xfId="26532"/>
    <cellStyle name="Percent 4 5" xfId="26533"/>
    <cellStyle name="Percent 4 6" xfId="26534"/>
    <cellStyle name="Percent 40" xfId="26535"/>
    <cellStyle name="Percent 41" xfId="26536"/>
    <cellStyle name="Percent 42" xfId="26537"/>
    <cellStyle name="Percent 43" xfId="26538"/>
    <cellStyle name="Percent 44" xfId="26539"/>
    <cellStyle name="Percent 45" xfId="26540"/>
    <cellStyle name="Percent 46" xfId="26541"/>
    <cellStyle name="Percent 47" xfId="26542"/>
    <cellStyle name="Percent 48" xfId="26543"/>
    <cellStyle name="Percent 49" xfId="26544"/>
    <cellStyle name="Percent 5" xfId="154"/>
    <cellStyle name="Percent 5 2" xfId="26545"/>
    <cellStyle name="Percent 5 2 2" xfId="26546"/>
    <cellStyle name="Percent 5 3" xfId="26547"/>
    <cellStyle name="Percent 50" xfId="26548"/>
    <cellStyle name="Percent 51" xfId="26549"/>
    <cellStyle name="Percent 52" xfId="26550"/>
    <cellStyle name="Percent 53" xfId="26551"/>
    <cellStyle name="Percent 54" xfId="26552"/>
    <cellStyle name="Percent 55" xfId="26553"/>
    <cellStyle name="Percent 56" xfId="26554"/>
    <cellStyle name="Percent 57" xfId="26555"/>
    <cellStyle name="Percent 58" xfId="26556"/>
    <cellStyle name="Percent 59" xfId="26557"/>
    <cellStyle name="Percent 6" xfId="155"/>
    <cellStyle name="Percent 6 2" xfId="26558"/>
    <cellStyle name="Percent 6 2 2" xfId="26559"/>
    <cellStyle name="Percent 6 2 2 2" xfId="26560"/>
    <cellStyle name="Percent 6 2 2 2 2" xfId="26561"/>
    <cellStyle name="Percent 6 2 2 2 3" xfId="26562"/>
    <cellStyle name="Percent 6 2 2 2 4" xfId="26563"/>
    <cellStyle name="Percent 6 2 2 3" xfId="26564"/>
    <cellStyle name="Percent 6 2 2 3 2" xfId="26565"/>
    <cellStyle name="Percent 6 2 2 3 3" xfId="26566"/>
    <cellStyle name="Percent 6 2 2 4" xfId="26567"/>
    <cellStyle name="Percent 6 2 2 4 2" xfId="26568"/>
    <cellStyle name="Percent 6 2 2 5" xfId="26569"/>
    <cellStyle name="Percent 6 2 2 5 2" xfId="26570"/>
    <cellStyle name="Percent 6 2 2 6" xfId="26571"/>
    <cellStyle name="Percent 6 2 2 6 2" xfId="26572"/>
    <cellStyle name="Percent 6 2 2 7" xfId="26573"/>
    <cellStyle name="Percent 6 2 2 8" xfId="26574"/>
    <cellStyle name="Percent 6 2 3" xfId="26575"/>
    <cellStyle name="Percent 6 2 3 2" xfId="26576"/>
    <cellStyle name="Percent 6 2 3 2 2" xfId="26577"/>
    <cellStyle name="Percent 6 2 3 2 3" xfId="26578"/>
    <cellStyle name="Percent 6 2 3 2 4" xfId="26579"/>
    <cellStyle name="Percent 6 2 3 3" xfId="26580"/>
    <cellStyle name="Percent 6 2 3 3 2" xfId="26581"/>
    <cellStyle name="Percent 6 2 3 3 3" xfId="26582"/>
    <cellStyle name="Percent 6 2 3 4" xfId="26583"/>
    <cellStyle name="Percent 6 2 3 4 2" xfId="26584"/>
    <cellStyle name="Percent 6 2 3 5" xfId="26585"/>
    <cellStyle name="Percent 6 2 3 5 2" xfId="26586"/>
    <cellStyle name="Percent 6 2 3 6" xfId="26587"/>
    <cellStyle name="Percent 6 2 3 7" xfId="26588"/>
    <cellStyle name="Percent 6 2 4" xfId="26589"/>
    <cellStyle name="Percent 6 2 4 2" xfId="26590"/>
    <cellStyle name="Percent 6 2 4 2 2" xfId="26591"/>
    <cellStyle name="Percent 6 2 4 2 3" xfId="26592"/>
    <cellStyle name="Percent 6 2 4 2 4" xfId="26593"/>
    <cellStyle name="Percent 6 2 4 3" xfId="26594"/>
    <cellStyle name="Percent 6 2 4 3 2" xfId="26595"/>
    <cellStyle name="Percent 6 2 4 3 3" xfId="26596"/>
    <cellStyle name="Percent 6 2 4 4" xfId="26597"/>
    <cellStyle name="Percent 6 2 4 5" xfId="26598"/>
    <cellStyle name="Percent 6 2 5" xfId="26599"/>
    <cellStyle name="Percent 6 2 5 2" xfId="26600"/>
    <cellStyle name="Percent 6 2 5 2 2" xfId="26601"/>
    <cellStyle name="Percent 6 2 5 2 3" xfId="26602"/>
    <cellStyle name="Percent 6 2 5 3" xfId="26603"/>
    <cellStyle name="Percent 6 2 5 3 2" xfId="26604"/>
    <cellStyle name="Percent 6 2 5 4" xfId="26605"/>
    <cellStyle name="Percent 6 2 6" xfId="26606"/>
    <cellStyle name="Percent 6 2 6 2" xfId="26607"/>
    <cellStyle name="Percent 6 2 6 2 2" xfId="26608"/>
    <cellStyle name="Percent 6 2 6 2 3" xfId="26609"/>
    <cellStyle name="Percent 6 2 6 3" xfId="26610"/>
    <cellStyle name="Percent 6 2 6 3 2" xfId="26611"/>
    <cellStyle name="Percent 6 2 6 4" xfId="26612"/>
    <cellStyle name="Percent 6 3" xfId="26613"/>
    <cellStyle name="Percent 6 3 2" xfId="26614"/>
    <cellStyle name="Percent 6 3 2 2" xfId="26615"/>
    <cellStyle name="Percent 6 3 2 3" xfId="26616"/>
    <cellStyle name="Percent 6 3 2 4" xfId="26617"/>
    <cellStyle name="Percent 6 3 3" xfId="26618"/>
    <cellStyle name="Percent 6 3 3 2" xfId="26619"/>
    <cellStyle name="Percent 6 3 3 3" xfId="26620"/>
    <cellStyle name="Percent 6 3 4" xfId="26621"/>
    <cellStyle name="Percent 6 3 4 2" xfId="26622"/>
    <cellStyle name="Percent 6 3 5" xfId="26623"/>
    <cellStyle name="Percent 6 3 5 2" xfId="26624"/>
    <cellStyle name="Percent 6 3 6" xfId="26625"/>
    <cellStyle name="Percent 6 3 6 2" xfId="26626"/>
    <cellStyle name="Percent 6 3 7" xfId="26627"/>
    <cellStyle name="Percent 6 3 7 2" xfId="26628"/>
    <cellStyle name="Percent 6 3 8" xfId="26629"/>
    <cellStyle name="Percent 6 3 9" xfId="26630"/>
    <cellStyle name="Percent 6 4" xfId="26631"/>
    <cellStyle name="Percent 6 4 2" xfId="26632"/>
    <cellStyle name="Percent 6 4 2 2" xfId="26633"/>
    <cellStyle name="Percent 6 4 2 3" xfId="26634"/>
    <cellStyle name="Percent 6 4 2 4" xfId="26635"/>
    <cellStyle name="Percent 6 4 3" xfId="26636"/>
    <cellStyle name="Percent 6 4 3 2" xfId="26637"/>
    <cellStyle name="Percent 6 4 3 3" xfId="26638"/>
    <cellStyle name="Percent 6 4 4" xfId="26639"/>
    <cellStyle name="Percent 6 4 4 2" xfId="26640"/>
    <cellStyle name="Percent 6 4 5" xfId="26641"/>
    <cellStyle name="Percent 6 4 5 2" xfId="26642"/>
    <cellStyle name="Percent 6 4 6" xfId="26643"/>
    <cellStyle name="Percent 6 4 6 2" xfId="26644"/>
    <cellStyle name="Percent 6 4 7" xfId="26645"/>
    <cellStyle name="Percent 6 4 8" xfId="26646"/>
    <cellStyle name="Percent 6 5" xfId="26647"/>
    <cellStyle name="Percent 6 5 2" xfId="26648"/>
    <cellStyle name="Percent 6 5 2 2" xfId="26649"/>
    <cellStyle name="Percent 6 5 2 3" xfId="26650"/>
    <cellStyle name="Percent 6 5 2 4" xfId="26651"/>
    <cellStyle name="Percent 6 5 3" xfId="26652"/>
    <cellStyle name="Percent 6 5 3 2" xfId="26653"/>
    <cellStyle name="Percent 6 5 3 3" xfId="26654"/>
    <cellStyle name="Percent 6 5 4" xfId="26655"/>
    <cellStyle name="Percent 6 5 4 2" xfId="26656"/>
    <cellStyle name="Percent 6 5 5" xfId="26657"/>
    <cellStyle name="Percent 6 5 5 2" xfId="26658"/>
    <cellStyle name="Percent 6 5 6" xfId="26659"/>
    <cellStyle name="Percent 6 5 7" xfId="26660"/>
    <cellStyle name="Percent 6 6" xfId="26661"/>
    <cellStyle name="Percent 6 6 2" xfId="26662"/>
    <cellStyle name="Percent 6 6 2 2" xfId="26663"/>
    <cellStyle name="Percent 6 6 2 3" xfId="26664"/>
    <cellStyle name="Percent 6 6 2 4" xfId="26665"/>
    <cellStyle name="Percent 6 6 3" xfId="26666"/>
    <cellStyle name="Percent 6 6 3 2" xfId="26667"/>
    <cellStyle name="Percent 6 6 3 3" xfId="26668"/>
    <cellStyle name="Percent 6 6 4" xfId="26669"/>
    <cellStyle name="Percent 6 6 5" xfId="26670"/>
    <cellStyle name="Percent 6 7" xfId="26671"/>
    <cellStyle name="Percent 6 7 2" xfId="26672"/>
    <cellStyle name="Percent 6 7 2 2" xfId="26673"/>
    <cellStyle name="Percent 6 7 2 3" xfId="26674"/>
    <cellStyle name="Percent 6 7 3" xfId="26675"/>
    <cellStyle name="Percent 6 7 3 2" xfId="26676"/>
    <cellStyle name="Percent 6 7 4" xfId="26677"/>
    <cellStyle name="Percent 6 8" xfId="26678"/>
    <cellStyle name="Percent 6 8 2" xfId="26679"/>
    <cellStyle name="Percent 6 8 2 2" xfId="26680"/>
    <cellStyle name="Percent 6 8 2 3" xfId="26681"/>
    <cellStyle name="Percent 6 8 3" xfId="26682"/>
    <cellStyle name="Percent 6 8 3 2" xfId="26683"/>
    <cellStyle name="Percent 6 8 4" xfId="26684"/>
    <cellStyle name="Percent 6 9" xfId="26685"/>
    <cellStyle name="Percent 60" xfId="26686"/>
    <cellStyle name="Percent 61" xfId="332"/>
    <cellStyle name="Percent 62" xfId="26687"/>
    <cellStyle name="Percent 63" xfId="26688"/>
    <cellStyle name="Percent 64" xfId="26689"/>
    <cellStyle name="Percent 65" xfId="26690"/>
    <cellStyle name="Percent 66" xfId="26691"/>
    <cellStyle name="Percent 67" xfId="26692"/>
    <cellStyle name="Percent 68" xfId="26693"/>
    <cellStyle name="Percent 69" xfId="26694"/>
    <cellStyle name="Percent 7" xfId="156"/>
    <cellStyle name="Percent 7 2" xfId="26695"/>
    <cellStyle name="Percent 70" xfId="26696"/>
    <cellStyle name="Percent 71" xfId="26697"/>
    <cellStyle name="Percent 72" xfId="26698"/>
    <cellStyle name="Percent 73" xfId="26699"/>
    <cellStyle name="Percent 74" xfId="26700"/>
    <cellStyle name="Percent 75" xfId="26701"/>
    <cellStyle name="Percent 76" xfId="26702"/>
    <cellStyle name="Percent 77" xfId="26703"/>
    <cellStyle name="Percent 78" xfId="26704"/>
    <cellStyle name="Percent 79" xfId="26705"/>
    <cellStyle name="Percent 8" xfId="157"/>
    <cellStyle name="Percent 8 2" xfId="26706"/>
    <cellStyle name="Percent 80" xfId="26707"/>
    <cellStyle name="Percent 81" xfId="26708"/>
    <cellStyle name="Percent 82" xfId="26709"/>
    <cellStyle name="Percent 83" xfId="26710"/>
    <cellStyle name="Percent 84" xfId="26711"/>
    <cellStyle name="Percent 85" xfId="26712"/>
    <cellStyle name="Percent 86" xfId="26713"/>
    <cellStyle name="Percent 87" xfId="26714"/>
    <cellStyle name="Percent 88" xfId="26715"/>
    <cellStyle name="Percent 89" xfId="26716"/>
    <cellStyle name="Percent 9" xfId="158"/>
    <cellStyle name="Percent 9 2" xfId="26717"/>
    <cellStyle name="Percent 90" xfId="26718"/>
    <cellStyle name="Percent 91" xfId="26719"/>
    <cellStyle name="Percent 92" xfId="26720"/>
    <cellStyle name="Percent 93" xfId="26721"/>
    <cellStyle name="Percent 94" xfId="26722"/>
    <cellStyle name="Percent 95" xfId="26723"/>
    <cellStyle name="Percent 96" xfId="26724"/>
    <cellStyle name="Percent 97" xfId="26725"/>
    <cellStyle name="Percent 98" xfId="26726"/>
    <cellStyle name="Percent 99" xfId="26727"/>
    <cellStyle name="Revenue" xfId="26728"/>
    <cellStyle name="SAPBEXaggData" xfId="159"/>
    <cellStyle name="SAPBEXaggData 2" xfId="160"/>
    <cellStyle name="SAPBEXaggData 2 2" xfId="161"/>
    <cellStyle name="SAPBEXaggData 2 3" xfId="26729"/>
    <cellStyle name="SAPBEXaggData 2 4" xfId="26730"/>
    <cellStyle name="SAPBEXaggData 3" xfId="162"/>
    <cellStyle name="SAPBEXaggData 4" xfId="163"/>
    <cellStyle name="SAPBEXaggData 4 2" xfId="26731"/>
    <cellStyle name="SAPBEXaggData 4 2 2" xfId="26732"/>
    <cellStyle name="SAPBEXaggData 4 3" xfId="26733"/>
    <cellStyle name="SAPBEXaggData 4 4" xfId="26734"/>
    <cellStyle name="SAPBEXaggData 5" xfId="26735"/>
    <cellStyle name="SAPBEXaggData 6" xfId="26736"/>
    <cellStyle name="SAPBEXaggData_Sept 2011 Total BW Data" xfId="164"/>
    <cellStyle name="SAPBEXaggDataEmph" xfId="165"/>
    <cellStyle name="SAPBEXaggDataEmph 2" xfId="26737"/>
    <cellStyle name="SAPBEXaggDataEmph 3" xfId="26738"/>
    <cellStyle name="SAPBEXaggExc1" xfId="166"/>
    <cellStyle name="SAPBEXaggExc1Emph" xfId="167"/>
    <cellStyle name="SAPBEXaggExc2" xfId="168"/>
    <cellStyle name="SAPBEXaggExc2Emph" xfId="169"/>
    <cellStyle name="SAPBEXaggItem" xfId="170"/>
    <cellStyle name="SAPBEXaggItem 2" xfId="171"/>
    <cellStyle name="SAPBEXaggItem 2 2" xfId="172"/>
    <cellStyle name="SAPBEXaggItem 2 3" xfId="26739"/>
    <cellStyle name="SAPBEXaggItem 2 4" xfId="26740"/>
    <cellStyle name="SAPBEXaggItem 3" xfId="173"/>
    <cellStyle name="SAPBEXaggItem 4" xfId="174"/>
    <cellStyle name="SAPBEXaggItem 4 2" xfId="26741"/>
    <cellStyle name="SAPBEXaggItem 4 2 2" xfId="26742"/>
    <cellStyle name="SAPBEXaggItem 4 3" xfId="26743"/>
    <cellStyle name="SAPBEXaggItem 4 4" xfId="26744"/>
    <cellStyle name="SAPBEXaggItem 5" xfId="26745"/>
    <cellStyle name="SAPBEXaggItem 6" xfId="26746"/>
    <cellStyle name="SAPBEXaggItem_Sept 2011 Total BW Data" xfId="175"/>
    <cellStyle name="SAPBEXaggItemX" xfId="176"/>
    <cellStyle name="SAPBEXaggItemX 2" xfId="26747"/>
    <cellStyle name="SAPBEXaggItemX 3" xfId="26748"/>
    <cellStyle name="SAPBEXaggItemX 4" xfId="26749"/>
    <cellStyle name="SAPBEXchaText" xfId="177"/>
    <cellStyle name="SAPBEXchaText 2" xfId="178"/>
    <cellStyle name="SAPBEXchaText 2 2" xfId="26750"/>
    <cellStyle name="SAPBEXchaText 2 2 2" xfId="26751"/>
    <cellStyle name="SAPBEXchaText 2 3" xfId="26752"/>
    <cellStyle name="SAPBEXchaText 2 4" xfId="26753"/>
    <cellStyle name="SAPBEXchaText 3" xfId="26754"/>
    <cellStyle name="SAPBEXchaText 3 2" xfId="26755"/>
    <cellStyle name="SAPBEXchaText 3 3" xfId="26756"/>
    <cellStyle name="SAPBEXchaText 4" xfId="26757"/>
    <cellStyle name="SAPBEXchaText 5" xfId="26758"/>
    <cellStyle name="SAPBEXchaText 6" xfId="26759"/>
    <cellStyle name="SAPBEXchaText 7" xfId="26760"/>
    <cellStyle name="SAPBEXchaText 8" xfId="26761"/>
    <cellStyle name="SAPBEXColoum_Header_SA" xfId="179"/>
    <cellStyle name="SAPBEXexcBad" xfId="26762"/>
    <cellStyle name="SAPBEXexcBad7" xfId="180"/>
    <cellStyle name="SAPBEXexcBad7 2" xfId="181"/>
    <cellStyle name="SAPBEXexcBad8" xfId="182"/>
    <cellStyle name="SAPBEXexcBad8 2" xfId="183"/>
    <cellStyle name="SAPBEXexcBad9" xfId="184"/>
    <cellStyle name="SAPBEXexcBad9 2" xfId="185"/>
    <cellStyle name="SAPBEXexcCritical" xfId="26763"/>
    <cellStyle name="SAPBEXexcCritical4" xfId="186"/>
    <cellStyle name="SAPBEXexcCritical4 2" xfId="187"/>
    <cellStyle name="SAPBEXexcCritical5" xfId="188"/>
    <cellStyle name="SAPBEXexcCritical5 2" xfId="189"/>
    <cellStyle name="SAPBEXexcCritical6" xfId="190"/>
    <cellStyle name="SAPBEXexcCritical6 2" xfId="191"/>
    <cellStyle name="SAPBEXexcGood" xfId="26764"/>
    <cellStyle name="SAPBEXexcGood1" xfId="192"/>
    <cellStyle name="SAPBEXexcGood1 2" xfId="193"/>
    <cellStyle name="SAPBEXexcGood2" xfId="194"/>
    <cellStyle name="SAPBEXexcGood2 2" xfId="195"/>
    <cellStyle name="SAPBEXexcGood3" xfId="196"/>
    <cellStyle name="SAPBEXexcGood3 2" xfId="197"/>
    <cellStyle name="SAPBEXexcVeryBad" xfId="26765"/>
    <cellStyle name="SAPBEXfilterDrill" xfId="198"/>
    <cellStyle name="SAPBEXfilterDrill 2" xfId="199"/>
    <cellStyle name="SAPBEXfilterDrill 2 2" xfId="26766"/>
    <cellStyle name="SAPBEXfilterDrill 3" xfId="26767"/>
    <cellStyle name="SAPBEXfilterItem" xfId="200"/>
    <cellStyle name="SAPBEXfilterItem 2" xfId="201"/>
    <cellStyle name="SAPBEXfilterItem 3" xfId="202"/>
    <cellStyle name="SAPBEXfilterItem 3 2" xfId="26768"/>
    <cellStyle name="SAPBEXfilterItem 4" xfId="26769"/>
    <cellStyle name="SAPBEXfilterItem_2011-10 LIEE Table 6 (2)" xfId="203"/>
    <cellStyle name="SAPBEXfilterText" xfId="204"/>
    <cellStyle name="SAPBEXfilterText 2" xfId="205"/>
    <cellStyle name="SAPBEXfilterText 2 2" xfId="26770"/>
    <cellStyle name="SAPBEXfilterText 3" xfId="206"/>
    <cellStyle name="SAPBEXfilterText 3 2" xfId="26771"/>
    <cellStyle name="SAPBEXfilterText 3 3" xfId="26772"/>
    <cellStyle name="SAPBEXfilterText 4" xfId="26773"/>
    <cellStyle name="SAPBEXfilterText_2011-12 LIEE Table 1 Updated budget" xfId="207"/>
    <cellStyle name="SAPBEXformats" xfId="208"/>
    <cellStyle name="SAPBEXformats 2" xfId="209"/>
    <cellStyle name="SAPBEXformats 2 2" xfId="26774"/>
    <cellStyle name="SAPBEXformats 3" xfId="26775"/>
    <cellStyle name="SAPBEXheaderData" xfId="210"/>
    <cellStyle name="SAPBEXheaderData 2" xfId="26776"/>
    <cellStyle name="SAPBEXheaderData 3" xfId="26777"/>
    <cellStyle name="SAPBEXheaderItem" xfId="211"/>
    <cellStyle name="SAPBEXheaderItem 2" xfId="212"/>
    <cellStyle name="SAPBEXheaderItem 2 2" xfId="213"/>
    <cellStyle name="SAPBEXheaderItem 3" xfId="214"/>
    <cellStyle name="SAPBEXheaderItem 3 2" xfId="26778"/>
    <cellStyle name="SAPBEXheaderItem 3 3" xfId="26779"/>
    <cellStyle name="SAPBEXheaderItem 4" xfId="26780"/>
    <cellStyle name="SAPBEXheaderItem_2011-10 LIEE Table 6 (2)" xfId="215"/>
    <cellStyle name="SAPBEXheaderText" xfId="216"/>
    <cellStyle name="SAPBEXheaderText 2" xfId="217"/>
    <cellStyle name="SAPBEXheaderText 2 2" xfId="218"/>
    <cellStyle name="SAPBEXheaderText 3" xfId="219"/>
    <cellStyle name="SAPBEXheaderText 3 2" xfId="26781"/>
    <cellStyle name="SAPBEXheaderText 3 3" xfId="26782"/>
    <cellStyle name="SAPBEXheaderText 4" xfId="26783"/>
    <cellStyle name="SAPBEXheaderText_2011-10 LIEE Table 6 (2)" xfId="220"/>
    <cellStyle name="SAPBEXHLevel0" xfId="221"/>
    <cellStyle name="SAPBEXHLevel0 2" xfId="222"/>
    <cellStyle name="SAPBEXHLevel0 2 2" xfId="223"/>
    <cellStyle name="SAPBEXHLevel0 2 2 2" xfId="26784"/>
    <cellStyle name="SAPBEXHLevel0 2 3" xfId="26785"/>
    <cellStyle name="SAPBEXHLevel0 2 4" xfId="26786"/>
    <cellStyle name="SAPBEXHLevel0 3" xfId="224"/>
    <cellStyle name="SAPBEXHLevel0 3 2" xfId="26787"/>
    <cellStyle name="SAPBEXHLevel0 3 3" xfId="26788"/>
    <cellStyle name="SAPBEXHLevel0 4" xfId="26789"/>
    <cellStyle name="SAPBEXHLevel0_2011-10 LIEE Table 6 (2)" xfId="225"/>
    <cellStyle name="SAPBEXHLevel0X" xfId="226"/>
    <cellStyle name="SAPBEXHLevel0X 2" xfId="227"/>
    <cellStyle name="SAPBEXHLevel0X 2 2" xfId="228"/>
    <cellStyle name="SAPBEXHLevel0X 2 2 2" xfId="26790"/>
    <cellStyle name="SAPBEXHLevel0X 2 2 3" xfId="26791"/>
    <cellStyle name="SAPBEXHLevel0X 2 3" xfId="26792"/>
    <cellStyle name="SAPBEXHLevel0X 2 4" xfId="26793"/>
    <cellStyle name="SAPBEXHLevel0X 3" xfId="229"/>
    <cellStyle name="SAPBEXHLevel0X 3 2" xfId="26794"/>
    <cellStyle name="SAPBEXHLevel0X 3 3" xfId="26795"/>
    <cellStyle name="SAPBEXHLevel0X 3 4" xfId="26796"/>
    <cellStyle name="SAPBEXHLevel0X 4" xfId="230"/>
    <cellStyle name="SAPBEXHLevel0X 4 2" xfId="26797"/>
    <cellStyle name="SAPBEXHLevel0X 4 3" xfId="26798"/>
    <cellStyle name="SAPBEXHLevel0X 5" xfId="231"/>
    <cellStyle name="SAPBEXHLevel0X 5 2" xfId="26799"/>
    <cellStyle name="SAPBEXHLevel0X 6" xfId="232"/>
    <cellStyle name="SAPBEXHLevel0X 6 2" xfId="26800"/>
    <cellStyle name="SAPBEXHLevel0X 6 3" xfId="26801"/>
    <cellStyle name="SAPBEXHLevel0X 7" xfId="26802"/>
    <cellStyle name="SAPBEXHLevel1" xfId="233"/>
    <cellStyle name="SAPBEXHLevel1 2" xfId="234"/>
    <cellStyle name="SAPBEXHLevel1 2 2" xfId="26803"/>
    <cellStyle name="SAPBEXHLevel1 2 3" xfId="26804"/>
    <cellStyle name="SAPBEXHLevel1 2 4" xfId="26805"/>
    <cellStyle name="SAPBEXHLevel1 3" xfId="235"/>
    <cellStyle name="SAPBEXHLevel1 3 2" xfId="26806"/>
    <cellStyle name="SAPBEXHLevel1 3 3" xfId="26807"/>
    <cellStyle name="SAPBEXHLevel1 4" xfId="26808"/>
    <cellStyle name="SAPBEXHLevel1_2011-12 LIEE Table 1 Updated budget" xfId="236"/>
    <cellStyle name="SAPBEXHLevel1X" xfId="237"/>
    <cellStyle name="SAPBEXHLevel1X 2" xfId="238"/>
    <cellStyle name="SAPBEXHLevel1X 2 2" xfId="239"/>
    <cellStyle name="SAPBEXHLevel1X 2 2 2" xfId="26809"/>
    <cellStyle name="SAPBEXHLevel1X 2 2 3" xfId="26810"/>
    <cellStyle name="SAPBEXHLevel1X 2 3" xfId="26811"/>
    <cellStyle name="SAPBEXHLevel1X 2 4" xfId="26812"/>
    <cellStyle name="SAPBEXHLevel1X 3" xfId="240"/>
    <cellStyle name="SAPBEXHLevel1X 3 2" xfId="26813"/>
    <cellStyle name="SAPBEXHLevel1X 3 3" xfId="26814"/>
    <cellStyle name="SAPBEXHLevel1X 3 4" xfId="26815"/>
    <cellStyle name="SAPBEXHLevel1X 4" xfId="241"/>
    <cellStyle name="SAPBEXHLevel1X 4 2" xfId="26816"/>
    <cellStyle name="SAPBEXHLevel1X 4 3" xfId="26817"/>
    <cellStyle name="SAPBEXHLevel1X 5" xfId="242"/>
    <cellStyle name="SAPBEXHLevel1X 5 2" xfId="26818"/>
    <cellStyle name="SAPBEXHLevel1X 6" xfId="243"/>
    <cellStyle name="SAPBEXHLevel1X 6 2" xfId="26819"/>
    <cellStyle name="SAPBEXHLevel1X 6 3" xfId="26820"/>
    <cellStyle name="SAPBEXHLevel1X 7" xfId="26821"/>
    <cellStyle name="SAPBEXHLevel2" xfId="244"/>
    <cellStyle name="SAPBEXHLevel2 2" xfId="245"/>
    <cellStyle name="SAPBEXHLevel2 2 2" xfId="26822"/>
    <cellStyle name="SAPBEXHLevel2 2 3" xfId="26823"/>
    <cellStyle name="SAPBEXHLevel2 2 4" xfId="26824"/>
    <cellStyle name="SAPBEXHLevel2 3" xfId="246"/>
    <cellStyle name="SAPBEXHLevel2 3 2" xfId="26825"/>
    <cellStyle name="SAPBEXHLevel2 3 3" xfId="26826"/>
    <cellStyle name="SAPBEXHLevel2 4" xfId="26827"/>
    <cellStyle name="SAPBEXHLevel2_2011-12 LIEE Table 1 Updated budget" xfId="247"/>
    <cellStyle name="SAPBEXHLevel2X" xfId="248"/>
    <cellStyle name="SAPBEXHLevel2X 2" xfId="249"/>
    <cellStyle name="SAPBEXHLevel2X 2 2" xfId="250"/>
    <cellStyle name="SAPBEXHLevel2X 2 2 2" xfId="26828"/>
    <cellStyle name="SAPBEXHLevel2X 2 2 3" xfId="26829"/>
    <cellStyle name="SAPBEXHLevel2X 2 3" xfId="26830"/>
    <cellStyle name="SAPBEXHLevel2X 2 4" xfId="26831"/>
    <cellStyle name="SAPBEXHLevel2X 3" xfId="251"/>
    <cellStyle name="SAPBEXHLevel2X 3 2" xfId="26832"/>
    <cellStyle name="SAPBEXHLevel2X 3 3" xfId="26833"/>
    <cellStyle name="SAPBEXHLevel2X 3 4" xfId="26834"/>
    <cellStyle name="SAPBEXHLevel2X 4" xfId="252"/>
    <cellStyle name="SAPBEXHLevel2X 4 2" xfId="26835"/>
    <cellStyle name="SAPBEXHLevel2X 4 3" xfId="26836"/>
    <cellStyle name="SAPBEXHLevel2X 5" xfId="253"/>
    <cellStyle name="SAPBEXHLevel2X 5 2" xfId="26837"/>
    <cellStyle name="SAPBEXHLevel2X 6" xfId="254"/>
    <cellStyle name="SAPBEXHLevel2X 6 2" xfId="26838"/>
    <cellStyle name="SAPBEXHLevel2X 6 3" xfId="26839"/>
    <cellStyle name="SAPBEXHLevel2X 7" xfId="26840"/>
    <cellStyle name="SAPBEXHLevel3" xfId="255"/>
    <cellStyle name="SAPBEXHLevel3 2" xfId="256"/>
    <cellStyle name="SAPBEXHLevel3 2 2" xfId="26841"/>
    <cellStyle name="SAPBEXHLevel3 2 3" xfId="26842"/>
    <cellStyle name="SAPBEXHLevel3 2 4" xfId="26843"/>
    <cellStyle name="SAPBEXHLevel3 3" xfId="257"/>
    <cellStyle name="SAPBEXHLevel3 3 2" xfId="26844"/>
    <cellStyle name="SAPBEXHLevel3 3 3" xfId="26845"/>
    <cellStyle name="SAPBEXHLevel3 4" xfId="26846"/>
    <cellStyle name="SAPBEXHLevel3_2011-12 LIEE Table 1 Updated budget" xfId="258"/>
    <cellStyle name="SAPBEXHLevel3X" xfId="259"/>
    <cellStyle name="SAPBEXHLevel3X 2" xfId="260"/>
    <cellStyle name="SAPBEXHLevel3X 2 2" xfId="261"/>
    <cellStyle name="SAPBEXHLevel3X 2 2 2" xfId="26847"/>
    <cellStyle name="SAPBEXHLevel3X 2 2 3" xfId="26848"/>
    <cellStyle name="SAPBEXHLevel3X 2 3" xfId="26849"/>
    <cellStyle name="SAPBEXHLevel3X 2 4" xfId="26850"/>
    <cellStyle name="SAPBEXHLevel3X 3" xfId="262"/>
    <cellStyle name="SAPBEXHLevel3X 3 2" xfId="26851"/>
    <cellStyle name="SAPBEXHLevel3X 3 3" xfId="26852"/>
    <cellStyle name="SAPBEXHLevel3X 3 4" xfId="26853"/>
    <cellStyle name="SAPBEXHLevel3X 4" xfId="263"/>
    <cellStyle name="SAPBEXHLevel3X 4 2" xfId="26854"/>
    <cellStyle name="SAPBEXHLevel3X 4 3" xfId="26855"/>
    <cellStyle name="SAPBEXHLevel3X 5" xfId="264"/>
    <cellStyle name="SAPBEXHLevel3X 5 2" xfId="26856"/>
    <cellStyle name="SAPBEXHLevel3X 6" xfId="265"/>
    <cellStyle name="SAPBEXHLevel3X 6 2" xfId="26857"/>
    <cellStyle name="SAPBEXHLevel3X 6 3" xfId="26858"/>
    <cellStyle name="SAPBEXHLevel3X 7" xfId="26859"/>
    <cellStyle name="SAPBEXinputData" xfId="357"/>
    <cellStyle name="SAPBEXresData" xfId="266"/>
    <cellStyle name="SAPBEXresData 2" xfId="267"/>
    <cellStyle name="SAPBEXresData 3" xfId="26860"/>
    <cellStyle name="SAPBEXresData 4" xfId="26861"/>
    <cellStyle name="SAPBEXresDataEmph" xfId="268"/>
    <cellStyle name="SAPBEXresDataEmph 2" xfId="26862"/>
    <cellStyle name="SAPBEXresDataEmph 3" xfId="26863"/>
    <cellStyle name="SAPBEXresExc1" xfId="269"/>
    <cellStyle name="SAPBEXresExc1Emph" xfId="270"/>
    <cellStyle name="SAPBEXresExc2" xfId="271"/>
    <cellStyle name="SAPBEXresExc2Emph" xfId="272"/>
    <cellStyle name="SAPBEXresItem" xfId="273"/>
    <cellStyle name="SAPBEXresItem 2" xfId="26864"/>
    <cellStyle name="SAPBEXresItem 3" xfId="26865"/>
    <cellStyle name="SAPBEXresItemX" xfId="274"/>
    <cellStyle name="SAPBEXresItemX 2" xfId="275"/>
    <cellStyle name="SAPBEXresItemX 2 2" xfId="26866"/>
    <cellStyle name="SAPBEXresItemX 3" xfId="26867"/>
    <cellStyle name="SAPBEXresItemX 4" xfId="26868"/>
    <cellStyle name="SAPBEXRow_Headings_SA" xfId="276"/>
    <cellStyle name="SAPBEXRowResults_SA" xfId="277"/>
    <cellStyle name="SAPBEXstdData" xfId="278"/>
    <cellStyle name="SAPBEXstdData 2" xfId="279"/>
    <cellStyle name="SAPBEXstdData 2 2" xfId="280"/>
    <cellStyle name="SAPBEXstdData 2 3" xfId="26869"/>
    <cellStyle name="SAPBEXstdData 2 4" xfId="26870"/>
    <cellStyle name="SAPBEXstdData 3" xfId="281"/>
    <cellStyle name="SAPBEXstdData 4" xfId="26871"/>
    <cellStyle name="SAPBEXstdData 4 2" xfId="26872"/>
    <cellStyle name="SAPBEXstdData 4 3" xfId="26873"/>
    <cellStyle name="SAPBEXstdData 4 4" xfId="26874"/>
    <cellStyle name="SAPBEXstdData 5" xfId="26875"/>
    <cellStyle name="SAPBEXstdData 6" xfId="26876"/>
    <cellStyle name="SAPBEXstdData_Sept 2011 Total BW Data" xfId="282"/>
    <cellStyle name="SAPBEXstdDataEmph" xfId="283"/>
    <cellStyle name="SAPBEXstdDataEmph 2" xfId="26877"/>
    <cellStyle name="SAPBEXstdDataEmph 3" xfId="26878"/>
    <cellStyle name="SAPBEXstdExc1" xfId="284"/>
    <cellStyle name="SAPBEXstdExc1Emph" xfId="285"/>
    <cellStyle name="SAPBEXstdExc2" xfId="286"/>
    <cellStyle name="SAPBEXstdExc2Emph" xfId="287"/>
    <cellStyle name="SAPBEXstdItem" xfId="288"/>
    <cellStyle name="SAPBEXstdItem 2" xfId="289"/>
    <cellStyle name="SAPBEXstdItem 2 2" xfId="290"/>
    <cellStyle name="SAPBEXstdItem 2 3" xfId="26879"/>
    <cellStyle name="SAPBEXstdItem 2 4" xfId="26880"/>
    <cellStyle name="SAPBEXstdItem 3" xfId="291"/>
    <cellStyle name="SAPBEXstdItem 3 2" xfId="26881"/>
    <cellStyle name="SAPBEXstdItem 3 2 2" xfId="26882"/>
    <cellStyle name="SAPBEXstdItem 3 2 3" xfId="26883"/>
    <cellStyle name="SAPBEXstdItem 3 3" xfId="26884"/>
    <cellStyle name="SAPBEXstdItem 3 4" xfId="26885"/>
    <cellStyle name="SAPBEXstdItem 3 5" xfId="26886"/>
    <cellStyle name="SAPBEXstdItem 4" xfId="292"/>
    <cellStyle name="SAPBEXstdItem 4 2" xfId="26887"/>
    <cellStyle name="SAPBEXstdItem 4 3" xfId="26888"/>
    <cellStyle name="SAPBEXstdItem 5" xfId="293"/>
    <cellStyle name="SAPBEXstdItem 5 2" xfId="26889"/>
    <cellStyle name="SAPBEXstdItem 5 2 2" xfId="26890"/>
    <cellStyle name="SAPBEXstdItem 5 3" xfId="26891"/>
    <cellStyle name="SAPBEXstdItem 5 3 2" xfId="26892"/>
    <cellStyle name="SAPBEXstdItem 5 4" xfId="26893"/>
    <cellStyle name="SAPBEXstdItem 6" xfId="26894"/>
    <cellStyle name="SAPBEXstdItem 7" xfId="26895"/>
    <cellStyle name="SAPBEXstdItem 8" xfId="26896"/>
    <cellStyle name="SAPBEXstdItem_Sept 2011 Total BW Data" xfId="294"/>
    <cellStyle name="SAPBEXstdItemX" xfId="295"/>
    <cellStyle name="SAPBEXstdItemX 2" xfId="296"/>
    <cellStyle name="SAPBEXstdItemX 2 2" xfId="26897"/>
    <cellStyle name="SAPBEXstdItemX 3" xfId="26898"/>
    <cellStyle name="SAPBEXstdItemX 3 2" xfId="26899"/>
    <cellStyle name="SAPBEXstdItemX 3 3" xfId="26900"/>
    <cellStyle name="SAPBEXstdItemX 4" xfId="26901"/>
    <cellStyle name="SAPBEXstdItemX 5" xfId="26902"/>
    <cellStyle name="SAPBEXstdItemX 6" xfId="26903"/>
    <cellStyle name="SAPBEXstdItemX 7" xfId="26904"/>
    <cellStyle name="SAPBEXsubData" xfId="297"/>
    <cellStyle name="SAPBEXsubData 2" xfId="26905"/>
    <cellStyle name="SAPBEXsubData 3" xfId="26906"/>
    <cellStyle name="SAPBEXsubDataEmph" xfId="298"/>
    <cellStyle name="SAPBEXsubDataEmph 2" xfId="26907"/>
    <cellStyle name="SAPBEXsubDataEmph 3" xfId="26908"/>
    <cellStyle name="SAPBEXsubExc1" xfId="299"/>
    <cellStyle name="SAPBEXsubExc1Emph" xfId="300"/>
    <cellStyle name="SAPBEXsubExc2" xfId="301"/>
    <cellStyle name="SAPBEXsubExc2Emph" xfId="302"/>
    <cellStyle name="SAPBEXsubItem" xfId="303"/>
    <cellStyle name="SAPBEXsubItem 2" xfId="26909"/>
    <cellStyle name="SAPBEXsubItem 3" xfId="26910"/>
    <cellStyle name="SAPBEXtitle" xfId="304"/>
    <cellStyle name="SAPBEXtitle 2" xfId="26911"/>
    <cellStyle name="SAPBEXtitle 3" xfId="26912"/>
    <cellStyle name="SAPBEXundefined" xfId="305"/>
    <cellStyle name="SAPBEXundefined 2" xfId="306"/>
    <cellStyle name="SAPBEXundefined 2 2" xfId="26913"/>
    <cellStyle name="SAPBEXundefined 3" xfId="26914"/>
    <cellStyle name="SAPBEXundefined 4" xfId="26915"/>
    <cellStyle name="SAPBEXundefined_Sheet2" xfId="26916"/>
    <cellStyle name="SEM-BPS-input-on" xfId="307"/>
    <cellStyle name="SEM-BPS-input-on 2" xfId="26917"/>
    <cellStyle name="SEM-BPS-key" xfId="308"/>
    <cellStyle name="SEM-BPS-key 2" xfId="26918"/>
    <cellStyle name="Sheet Title" xfId="358"/>
    <cellStyle name="Style 1" xfId="309"/>
    <cellStyle name="Style 1 2" xfId="26919"/>
    <cellStyle name="Style 26" xfId="310"/>
    <cellStyle name="Style 26 2" xfId="311"/>
    <cellStyle name="Style 26 2 2" xfId="26920"/>
    <cellStyle name="Style 26 2 3" xfId="26921"/>
    <cellStyle name="Style 26 2 3 2" xfId="26922"/>
    <cellStyle name="Style 26 3" xfId="26923"/>
    <cellStyle name="Style 26 4" xfId="26924"/>
    <cellStyle name="Style 26 5" xfId="26925"/>
    <cellStyle name="Table reference" xfId="26926"/>
    <cellStyle name="Title" xfId="312" builtinId="15" customBuiltin="1"/>
    <cellStyle name="TITLE 10" xfId="26927"/>
    <cellStyle name="Title 11" xfId="26928"/>
    <cellStyle name="Title 12" xfId="26929"/>
    <cellStyle name="TITLE 13" xfId="26930"/>
    <cellStyle name="Title 14" xfId="26931"/>
    <cellStyle name="Title 15" xfId="26932"/>
    <cellStyle name="Title 2" xfId="465"/>
    <cellStyle name="Title 2 2" xfId="26933"/>
    <cellStyle name="Title 2 3" xfId="26934"/>
    <cellStyle name="Title 2 4" xfId="26935"/>
    <cellStyle name="Title 2 5" xfId="26936"/>
    <cellStyle name="Title 3" xfId="26937"/>
    <cellStyle name="Title 4" xfId="26938"/>
    <cellStyle name="Title 5" xfId="26939"/>
    <cellStyle name="TITLE 5 2" xfId="26940"/>
    <cellStyle name="TITLE 6" xfId="26941"/>
    <cellStyle name="TITLE 7" xfId="26942"/>
    <cellStyle name="TITLE 8" xfId="26943"/>
    <cellStyle name="TITLE 9" xfId="26944"/>
    <cellStyle name="Total" xfId="313" builtinId="25" customBuiltin="1"/>
    <cellStyle name="Total 2" xfId="314"/>
    <cellStyle name="Total 2 2" xfId="315"/>
    <cellStyle name="Total 2 2 2" xfId="26945"/>
    <cellStyle name="Total 2 2 3" xfId="26946"/>
    <cellStyle name="Total 2 3" xfId="316"/>
    <cellStyle name="Total 2 3 2" xfId="26947"/>
    <cellStyle name="Total 2 3 3" xfId="26948"/>
    <cellStyle name="Total 2 4" xfId="466"/>
    <cellStyle name="Total 2 5" xfId="26949"/>
    <cellStyle name="Total 2 6" xfId="26950"/>
    <cellStyle name="Total 3" xfId="317"/>
    <cellStyle name="Total 3 2" xfId="318"/>
    <cellStyle name="Total 3 2 2" xfId="26951"/>
    <cellStyle name="Total 3 2 3" xfId="26952"/>
    <cellStyle name="Total 3 3" xfId="26953"/>
    <cellStyle name="Total 3 4" xfId="26954"/>
    <cellStyle name="Total 3 5" xfId="26955"/>
    <cellStyle name="Total 4" xfId="26956"/>
    <cellStyle name="Total 4 2" xfId="26957"/>
    <cellStyle name="Total 4 3" xfId="26958"/>
    <cellStyle name="Total 5" xfId="26959"/>
    <cellStyle name="Total 5 2" xfId="26960"/>
    <cellStyle name="Total 6" xfId="26961"/>
    <cellStyle name="Total 7" xfId="26962"/>
    <cellStyle name="totals" xfId="26963"/>
    <cellStyle name="Unprot" xfId="319"/>
    <cellStyle name="Unprot 2" xfId="320"/>
    <cellStyle name="Unprot 2 2" xfId="26964"/>
    <cellStyle name="Unprot 3" xfId="321"/>
    <cellStyle name="Unprot$" xfId="322"/>
    <cellStyle name="Unprot$ 2" xfId="323"/>
    <cellStyle name="Unprot$ 2 2" xfId="324"/>
    <cellStyle name="Unprot$ 2 3" xfId="26965"/>
    <cellStyle name="Unprot$_2011-10 LIEE Table 6 (2)" xfId="325"/>
    <cellStyle name="Unprot_08-11 SCG LIEE Monthly Table 1L" xfId="26966"/>
    <cellStyle name="Unprotect" xfId="326"/>
    <cellStyle name="Warning Text" xfId="327" builtinId="11" customBuiltin="1"/>
    <cellStyle name="Warning Text 2" xfId="467"/>
    <cellStyle name="Warning Text 2 2" xfId="26967"/>
    <cellStyle name="Warning Text 2 3" xfId="26968"/>
    <cellStyle name="Warning Text 2 4" xfId="26969"/>
    <cellStyle name="Warning Text 2 5" xfId="26970"/>
    <cellStyle name="Warning Text 3" xfId="26971"/>
    <cellStyle name="Warning Text 4" xfId="26972"/>
    <cellStyle name="year (column)" xfId="26973"/>
  </cellStyles>
  <dxfs count="0"/>
  <tableStyles count="0" defaultTableStyle="TableStyleMedium2" defaultPivotStyle="PivotStyleLight16"/>
  <colors>
    <mruColors>
      <color rgb="FF060A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8.xml"/><Relationship Id="rId47" Type="http://schemas.openxmlformats.org/officeDocument/2006/relationships/externalLink" Target="externalLinks/externalLink13.xml"/><Relationship Id="rId50" Type="http://schemas.openxmlformats.org/officeDocument/2006/relationships/externalLink" Target="externalLinks/externalLink16.xml"/><Relationship Id="rId55" Type="http://schemas.openxmlformats.org/officeDocument/2006/relationships/externalLink" Target="externalLinks/externalLink21.xml"/><Relationship Id="rId63" Type="http://schemas.openxmlformats.org/officeDocument/2006/relationships/externalLink" Target="externalLinks/externalLink29.xml"/><Relationship Id="rId68" Type="http://schemas.openxmlformats.org/officeDocument/2006/relationships/externalLink" Target="externalLinks/externalLink34.xml"/><Relationship Id="rId76" Type="http://schemas.openxmlformats.org/officeDocument/2006/relationships/customXml" Target="../customXml/item4.xml"/><Relationship Id="rId7" Type="http://schemas.openxmlformats.org/officeDocument/2006/relationships/worksheet" Target="worksheets/sheet7.xml"/><Relationship Id="rId71"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externalLink" Target="externalLinks/externalLink6.xml"/><Relationship Id="rId45" Type="http://schemas.openxmlformats.org/officeDocument/2006/relationships/externalLink" Target="externalLinks/externalLink11.xml"/><Relationship Id="rId53" Type="http://schemas.openxmlformats.org/officeDocument/2006/relationships/externalLink" Target="externalLinks/externalLink19.xml"/><Relationship Id="rId58" Type="http://schemas.openxmlformats.org/officeDocument/2006/relationships/externalLink" Target="externalLinks/externalLink24.xml"/><Relationship Id="rId66" Type="http://schemas.openxmlformats.org/officeDocument/2006/relationships/externalLink" Target="externalLinks/externalLink32.xml"/><Relationship Id="rId7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49" Type="http://schemas.openxmlformats.org/officeDocument/2006/relationships/externalLink" Target="externalLinks/externalLink15.xml"/><Relationship Id="rId57" Type="http://schemas.openxmlformats.org/officeDocument/2006/relationships/externalLink" Target="externalLinks/externalLink23.xml"/><Relationship Id="rId61" Type="http://schemas.openxmlformats.org/officeDocument/2006/relationships/externalLink" Target="externalLinks/externalLink2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10.xml"/><Relationship Id="rId52" Type="http://schemas.openxmlformats.org/officeDocument/2006/relationships/externalLink" Target="externalLinks/externalLink18.xml"/><Relationship Id="rId60" Type="http://schemas.openxmlformats.org/officeDocument/2006/relationships/externalLink" Target="externalLinks/externalLink26.xml"/><Relationship Id="rId65" Type="http://schemas.openxmlformats.org/officeDocument/2006/relationships/externalLink" Target="externalLinks/externalLink31.xml"/><Relationship Id="rId73"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43" Type="http://schemas.openxmlformats.org/officeDocument/2006/relationships/externalLink" Target="externalLinks/externalLink9.xml"/><Relationship Id="rId48" Type="http://schemas.openxmlformats.org/officeDocument/2006/relationships/externalLink" Target="externalLinks/externalLink14.xml"/><Relationship Id="rId56" Type="http://schemas.openxmlformats.org/officeDocument/2006/relationships/externalLink" Target="externalLinks/externalLink22.xml"/><Relationship Id="rId64" Type="http://schemas.openxmlformats.org/officeDocument/2006/relationships/externalLink" Target="externalLinks/externalLink30.xml"/><Relationship Id="rId69" Type="http://schemas.openxmlformats.org/officeDocument/2006/relationships/theme" Target="theme/theme1.xml"/><Relationship Id="rId77" Type="http://schemas.openxmlformats.org/officeDocument/2006/relationships/customXml" Target="../customXml/item5.xml"/><Relationship Id="rId8" Type="http://schemas.openxmlformats.org/officeDocument/2006/relationships/worksheet" Target="worksheets/sheet8.xml"/><Relationship Id="rId51" Type="http://schemas.openxmlformats.org/officeDocument/2006/relationships/externalLink" Target="externalLinks/externalLink17.xml"/><Relationship Id="rId72"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 Id="rId46" Type="http://schemas.openxmlformats.org/officeDocument/2006/relationships/externalLink" Target="externalLinks/externalLink12.xml"/><Relationship Id="rId59" Type="http://schemas.openxmlformats.org/officeDocument/2006/relationships/externalLink" Target="externalLinks/externalLink25.xml"/><Relationship Id="rId67" Type="http://schemas.openxmlformats.org/officeDocument/2006/relationships/externalLink" Target="externalLinks/externalLink33.xml"/><Relationship Id="rId20" Type="http://schemas.openxmlformats.org/officeDocument/2006/relationships/worksheet" Target="worksheets/sheet20.xml"/><Relationship Id="rId41" Type="http://schemas.openxmlformats.org/officeDocument/2006/relationships/externalLink" Target="externalLinks/externalLink7.xml"/><Relationship Id="rId54" Type="http://schemas.openxmlformats.org/officeDocument/2006/relationships/externalLink" Target="externalLinks/externalLink20.xml"/><Relationship Id="rId62" Type="http://schemas.openxmlformats.org/officeDocument/2006/relationships/externalLink" Target="externalLinks/externalLink28.xml"/><Relationship Id="rId70" Type="http://schemas.openxmlformats.org/officeDocument/2006/relationships/styles" Target="styles.xml"/><Relationship Id="rId75"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xdr:from>
      <xdr:col>0</xdr:col>
      <xdr:colOff>238125</xdr:colOff>
      <xdr:row>44</xdr:row>
      <xdr:rowOff>0</xdr:rowOff>
    </xdr:from>
    <xdr:to>
      <xdr:col>23</xdr:col>
      <xdr:colOff>428625</xdr:colOff>
      <xdr:row>44</xdr:row>
      <xdr:rowOff>0</xdr:rowOff>
    </xdr:to>
    <xdr:sp macro="" textlink="">
      <xdr:nvSpPr>
        <xdr:cNvPr id="2" name="Text Box 1"/>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3" name="Text Box 2"/>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4" name="Text Box 3"/>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twoCellAnchor>
    <xdr:from>
      <xdr:col>0</xdr:col>
      <xdr:colOff>238125</xdr:colOff>
      <xdr:row>44</xdr:row>
      <xdr:rowOff>0</xdr:rowOff>
    </xdr:from>
    <xdr:to>
      <xdr:col>23</xdr:col>
      <xdr:colOff>428625</xdr:colOff>
      <xdr:row>44</xdr:row>
      <xdr:rowOff>0</xdr:rowOff>
    </xdr:to>
    <xdr:sp macro="" textlink="">
      <xdr:nvSpPr>
        <xdr:cNvPr id="5" name="Text Box 4"/>
        <xdr:cNvSpPr txBox="1">
          <a:spLocks noChangeArrowheads="1"/>
        </xdr:cNvSpPr>
      </xdr:nvSpPr>
      <xdr:spPr bwMode="auto">
        <a:xfrm>
          <a:off x="238125" y="8201025"/>
          <a:ext cx="18497550" cy="0"/>
        </a:xfrm>
        <a:prstGeom prst="rect">
          <a:avLst/>
        </a:prstGeom>
        <a:solidFill>
          <a:srgbClr val="FFFFFF"/>
        </a:solidFill>
        <a:ln>
          <a:noFill/>
        </a:ln>
        <a:extLst>
          <a:ext uri="{91240B29-F687-4F45-9708-019B960494DF}">
            <a14:hiddenLine xmlns:a14="http://schemas.microsoft.com/office/drawing/2010/main" w="9525">
              <a:solidFill>
                <a:srgbClr val="0000FF"/>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5</xdr:col>
      <xdr:colOff>698209</xdr:colOff>
      <xdr:row>18</xdr:row>
      <xdr:rowOff>126498</xdr:rowOff>
    </xdr:from>
    <xdr:ext cx="184730" cy="937629"/>
    <xdr:sp macro="" textlink="">
      <xdr:nvSpPr>
        <xdr:cNvPr id="2" name="Rectangle 1"/>
        <xdr:cNvSpPr/>
      </xdr:nvSpPr>
      <xdr:spPr>
        <a:xfrm>
          <a:off x="3746209" y="3144018"/>
          <a:ext cx="184730" cy="937629"/>
        </a:xfrm>
        <a:prstGeom prst="rect">
          <a:avLst/>
        </a:prstGeom>
        <a:noFill/>
      </xdr:spPr>
      <xdr:txBody>
        <a:bodyPr wrap="none" lIns="91440" tIns="45720" rIns="91440" bIns="45720">
          <a:spAutoFit/>
        </a:bodyPr>
        <a:lstStyle/>
        <a:p>
          <a:pPr algn="ctr"/>
          <a:endParaRPr lang="en-US" sz="5400" b="1" cap="none" spc="0">
            <a:ln w="10541" cmpd="sng">
              <a:solidFill>
                <a:schemeClr val="accent1">
                  <a:shade val="88000"/>
                  <a:satMod val="110000"/>
                </a:schemeClr>
              </a:solidFill>
              <a:prstDash val="solid"/>
            </a:ln>
            <a:gradFill>
              <a:gsLst>
                <a:gs pos="0">
                  <a:schemeClr val="accent1">
                    <a:tint val="40000"/>
                    <a:satMod val="250000"/>
                  </a:schemeClr>
                </a:gs>
                <a:gs pos="9000">
                  <a:schemeClr val="accent1">
                    <a:tint val="52000"/>
                    <a:satMod val="300000"/>
                  </a:schemeClr>
                </a:gs>
                <a:gs pos="50000">
                  <a:schemeClr val="accent1">
                    <a:shade val="20000"/>
                    <a:satMod val="300000"/>
                  </a:schemeClr>
                </a:gs>
                <a:gs pos="79000">
                  <a:schemeClr val="accent1">
                    <a:tint val="52000"/>
                    <a:satMod val="300000"/>
                  </a:schemeClr>
                </a:gs>
                <a:gs pos="100000">
                  <a:schemeClr val="accent1">
                    <a:tint val="40000"/>
                    <a:satMod val="250000"/>
                  </a:schemeClr>
                </a:gs>
              </a:gsLst>
              <a:lin ang="5400000"/>
            </a:gradFill>
            <a:effectLst/>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J:\Financial%20Systems%20Client%20Support%20-%20South\HAnderso\COA%20project\Accts%20closed%201-5-0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https://edisonintl.sharepoint.com/October%202002/windows/TEMP/Tables%204%20&amp;%205%20Updated%20for%20October.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https://edisonintl.sharepoint.com/DOCUME~1/vjw3/LOCALS~1/Temp/BillSavingsJuly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https://edisonintl.sharepoint.com/October%202002/DOCUME~1/vjw3/LOCALS~1/Temp/BillSavingsJuly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ttps://edisonintl.sharepoint.com/DATA/Interim-RD/Interim-Rates(filed3).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https://edisonintl.sharepoint.com/Documents%20and%20Settings/tangdc/My%20Documents/2003-GRC%20(Application)/Errata/Marginal%20Customer%20Costs%20UPDATE.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https://edisonintl.sharepoint.com/DOCUME~1/pardor/LOCALS~1/Temp/notesFFF692/~535519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edisonintl.sharepoint.com/Documents%20and%20Settings/pardor/My%20Documents/Data/PRR's/2008/04-01-2008/FINAL%20-%202008-ERRA-RATEDESIGN%20(3-25-08).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https://edisonintl.sharepoint.com/Documents%20and%20Settings/lpc2/Local%20Settings/Temporary%20Internet%20Files/OLK83/BillSavingsSep01.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https://edisonintl.sharepoint.com/DOCUME~1/tangdc/LOCALS~1/Temp/C.Lotus.Notes.Data/NCO%20method%20rebuttal%20with%20new%20cust%20forecast.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https://edisonintl.sharepoint.com/windows/TEMP/C.Lotus.Notes.Data/RCN-20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https://edisonintl.sharepoint.com/October%202002/DOCUME~1/vjw3/LOCALS~1/Temp/BillSavingsJune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https://edisonintl.sharepoint.com/DOCUME~1/vjw3/LOCALS~1/Temp/BillSavingsJune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https://unet.sempra.com/Documents%20and%20Settings/kdonalso/Local%20Settings/Temporary%20Internet%20Files/OLK29/QTR105ALLOC_SDGE.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https://edisonintl.sharepoint.com/2001%20ACRA-RACRA/Summary%20to%20PUC.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F:\TEMP\BillSavingsSep0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disonintl.sharepoint.com/DOCUME~1/loisk/LOCALS~1/Temp/notesE1EF34/SCE%20Bill%20Savings%20V1.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https://edisonintl.sharepoint.com/windows/TEMP/C.Lotus.Notes.Data/Post-Settlement%20-%20Rate%20Design%20(Temp).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https://edisonintl.sharepoint.com/October%202002/WINDOWS/TEMP/BillSavingsAug01.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https://edisonintl.sharepoint.com/WINDOWS/TEMP/BillSavingsAug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F:\2016%20ESA%20Annual%20Report\2016CARE%20&amp;%20ESA%20Annual%20Report,%2004-12-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unet.sempra.com/Data/2004%20DAP%20-%20SDG&amp;E/SDGE%20Instructions%20for%20running%20RD%20reports.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edisonintl.sharepoint.com/Data/CPP/LargePower_2003/AG_Account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edisonintl.sharepoint.com/October%202002/TEMP/BillSavingsSep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https://edisonintl.sharepoint.com/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edisonintl.sharepoint.com/Documents%20and%20Settings/edw9/Desktop/Annual%20LIEE_CARE%20Reports%20and%20Tables_09-11%20(04-21-09)_Final%20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 val=" MI 04"/>
      <sheetName val="Costs 2004"/>
    </sheetNames>
    <sheetDataSet>
      <sheetData sheetId="0" refreshError="1"/>
      <sheetData sheetId="1" refreshError="1"/>
      <sheetData sheetId="2">
        <row r="7">
          <cell r="V7">
            <v>1</v>
          </cell>
          <cell r="W7">
            <v>0.13800000000000001</v>
          </cell>
          <cell r="X7">
            <v>0.85599999999999998</v>
          </cell>
          <cell r="Z7">
            <v>1</v>
          </cell>
          <cell r="AA7">
            <v>0.11192734325171987</v>
          </cell>
          <cell r="AB7">
            <v>0.83986824617471212</v>
          </cell>
        </row>
        <row r="8">
          <cell r="V8">
            <v>2</v>
          </cell>
          <cell r="W8">
            <v>0.26942857142857146</v>
          </cell>
          <cell r="X8">
            <v>1.6712380952380954</v>
          </cell>
          <cell r="Z8">
            <v>2</v>
          </cell>
          <cell r="AA8">
            <v>0.21852481301526261</v>
          </cell>
          <cell r="AB8">
            <v>1.6397427663411048</v>
          </cell>
        </row>
        <row r="9">
          <cell r="V9">
            <v>3</v>
          </cell>
          <cell r="W9">
            <v>0.39459863945578239</v>
          </cell>
          <cell r="X9">
            <v>2.4476553287981861</v>
          </cell>
          <cell r="Z9">
            <v>3</v>
          </cell>
          <cell r="AA9">
            <v>0.32004621279006523</v>
          </cell>
          <cell r="AB9">
            <v>2.401528023642431</v>
          </cell>
        </row>
        <row r="10">
          <cell r="V10">
            <v>4</v>
          </cell>
          <cell r="W10">
            <v>0.5138082280531262</v>
          </cell>
          <cell r="X10">
            <v>3.18710031314113</v>
          </cell>
          <cell r="Z10">
            <v>4</v>
          </cell>
          <cell r="AA10">
            <v>0.41673326019463919</v>
          </cell>
          <cell r="AB10">
            <v>3.1270377925008375</v>
          </cell>
        </row>
        <row r="11">
          <cell r="V11">
            <v>5</v>
          </cell>
          <cell r="W11">
            <v>0.62734116957440578</v>
          </cell>
          <cell r="X11">
            <v>3.891333631562981</v>
          </cell>
          <cell r="Z11">
            <v>5</v>
          </cell>
          <cell r="AA11">
            <v>0.50881616248470962</v>
          </cell>
          <cell r="AB11">
            <v>3.8179994771278909</v>
          </cell>
        </row>
        <row r="12">
          <cell r="V12">
            <v>6</v>
          </cell>
          <cell r="W12">
            <v>0.7354677805470532</v>
          </cell>
          <cell r="X12">
            <v>4.5620320300599824</v>
          </cell>
          <cell r="Z12">
            <v>6</v>
          </cell>
          <cell r="AA12">
            <v>0.59651416466572904</v>
          </cell>
          <cell r="AB12">
            <v>4.4760582243917506</v>
          </cell>
        </row>
        <row r="13">
          <cell r="V13">
            <v>7</v>
          </cell>
          <cell r="W13">
            <v>0.83844550528290784</v>
          </cell>
          <cell r="X13">
            <v>5.2007924095809361</v>
          </cell>
          <cell r="Z13">
            <v>7</v>
          </cell>
          <cell r="AA13">
            <v>0.68003607150479517</v>
          </cell>
          <cell r="AB13">
            <v>5.102780840833522</v>
          </cell>
        </row>
        <row r="14">
          <cell r="V14">
            <v>8</v>
          </cell>
          <cell r="W14">
            <v>0.93651952884086476</v>
          </cell>
          <cell r="X14">
            <v>5.8091356281723208</v>
          </cell>
          <cell r="Z14">
            <v>8</v>
          </cell>
          <cell r="AA14">
            <v>0.75958074468485814</v>
          </cell>
          <cell r="AB14">
            <v>5.6996595231590188</v>
          </cell>
        </row>
        <row r="15">
          <cell r="V15">
            <v>9</v>
          </cell>
          <cell r="W15">
            <v>1.0299233608008236</v>
          </cell>
          <cell r="X15">
            <v>6.3885101220688769</v>
          </cell>
          <cell r="Z15">
            <v>9</v>
          </cell>
          <cell r="AA15">
            <v>0.83533757628491823</v>
          </cell>
          <cell r="AB15">
            <v>6.2681154110880639</v>
          </cell>
        </row>
        <row r="16">
          <cell r="V16">
            <v>10</v>
          </cell>
          <cell r="W16">
            <v>1.1188793912388797</v>
          </cell>
          <cell r="X16">
            <v>6.9402953543513117</v>
          </cell>
          <cell r="Z16">
            <v>10</v>
          </cell>
          <cell r="AA16">
            <v>0.90748693971354677</v>
          </cell>
          <cell r="AB16">
            <v>6.809501971020488</v>
          </cell>
        </row>
        <row r="17">
          <cell r="V17">
            <v>11</v>
          </cell>
          <cell r="W17">
            <v>1.2035994202275049</v>
          </cell>
          <cell r="X17">
            <v>7.4658050993822016</v>
          </cell>
          <cell r="Z17">
            <v>11</v>
          </cell>
          <cell r="AA17">
            <v>0.97620061916938361</v>
          </cell>
          <cell r="AB17">
            <v>7.3251082185751777</v>
          </cell>
        </row>
        <row r="18">
          <cell r="V18">
            <v>12</v>
          </cell>
          <cell r="W18">
            <v>1.2842851621214333</v>
          </cell>
          <cell r="X18">
            <v>7.9662905708401928</v>
          </cell>
          <cell r="Z18">
            <v>12</v>
          </cell>
          <cell r="AA18">
            <v>1.0416422186511329</v>
          </cell>
          <cell r="AB18">
            <v>7.8161617876748828</v>
          </cell>
        </row>
        <row r="19">
          <cell r="V19">
            <v>13</v>
          </cell>
          <cell r="W19">
            <v>1.3611287258299365</v>
          </cell>
          <cell r="X19">
            <v>8.4429434008001838</v>
          </cell>
          <cell r="Z19">
            <v>13</v>
          </cell>
          <cell r="AA19">
            <v>1.1039675514908942</v>
          </cell>
          <cell r="AB19">
            <v>8.2838318534841235</v>
          </cell>
        </row>
        <row r="20">
          <cell r="V20">
            <v>14</v>
          </cell>
          <cell r="W20">
            <v>1.4343130722189872</v>
          </cell>
          <cell r="X20">
            <v>8.8968984769525559</v>
          </cell>
          <cell r="Z20">
            <v>14</v>
          </cell>
          <cell r="AA20">
            <v>1.163325011338286</v>
          </cell>
          <cell r="AB20">
            <v>8.729231916159593</v>
          </cell>
        </row>
        <row r="21">
          <cell r="V21">
            <v>15</v>
          </cell>
          <cell r="W21">
            <v>1.504012449732369</v>
          </cell>
          <cell r="X21">
            <v>9.3292366447167208</v>
          </cell>
          <cell r="Z21">
            <v>15</v>
          </cell>
          <cell r="AA21">
            <v>1.2198559254786592</v>
          </cell>
          <cell r="AB21">
            <v>9.1534224520409921</v>
          </cell>
        </row>
        <row r="22">
          <cell r="V22">
            <v>16</v>
          </cell>
          <cell r="W22">
            <v>1.570392809268923</v>
          </cell>
          <cell r="X22">
            <v>9.7409872806825923</v>
          </cell>
          <cell r="Z22">
            <v>16</v>
          </cell>
          <cell r="AA22">
            <v>1.2736948913266333</v>
          </cell>
          <cell r="AB22">
            <v>9.5574134385947058</v>
          </cell>
        </row>
        <row r="23">
          <cell r="V23">
            <v>17</v>
          </cell>
          <cell r="W23">
            <v>1.6336121993037365</v>
          </cell>
          <cell r="X23">
            <v>10.133130743507232</v>
          </cell>
          <cell r="Z23">
            <v>17</v>
          </cell>
          <cell r="AA23">
            <v>1.3249700968961329</v>
          </cell>
          <cell r="AB23">
            <v>9.9421667591220508</v>
          </cell>
        </row>
        <row r="24">
          <cell r="V24">
            <v>18</v>
          </cell>
          <cell r="W24">
            <v>1.693821142194035</v>
          </cell>
          <cell r="X24">
            <v>10.506600708102127</v>
          </cell>
          <cell r="Z24">
            <v>18</v>
          </cell>
          <cell r="AA24">
            <v>1.3738036260099418</v>
          </cell>
          <cell r="AB24">
            <v>10.30859849295762</v>
          </cell>
        </row>
        <row r="25">
          <cell r="V25">
            <v>19</v>
          </cell>
          <cell r="W25">
            <v>1.7511629925657477</v>
          </cell>
          <cell r="X25">
            <v>10.862286388668695</v>
          </cell>
          <cell r="Z25">
            <v>19</v>
          </cell>
          <cell r="AA25">
            <v>1.420311748975474</v>
          </cell>
          <cell r="AB25">
            <v>10.65758109661054</v>
          </cell>
        </row>
        <row r="26">
          <cell r="V26">
            <v>20</v>
          </cell>
          <cell r="W26">
            <v>1.8057742786340456</v>
          </cell>
          <cell r="X26">
            <v>11.201034655874947</v>
          </cell>
          <cell r="Z26">
            <v>20</v>
          </cell>
          <cell r="AA26">
            <v>1.464605199418838</v>
          </cell>
          <cell r="AB26">
            <v>10.989945481041895</v>
          </cell>
        </row>
        <row r="27">
          <cell r="V27">
            <v>21</v>
          </cell>
          <cell r="W27">
            <v>1.8577850272705199</v>
          </cell>
          <cell r="X27">
            <v>11.523652053214237</v>
          </cell>
          <cell r="Z27">
            <v>21</v>
          </cell>
          <cell r="AA27">
            <v>1.5067894379363278</v>
          </cell>
          <cell r="AB27">
            <v>11.306482990024136</v>
          </cell>
        </row>
        <row r="28">
          <cell r="V28">
            <v>22</v>
          </cell>
          <cell r="W28">
            <v>1.9073190735909713</v>
          </cell>
          <cell r="X28">
            <v>11.830906717346894</v>
          </cell>
          <cell r="Z28">
            <v>22</v>
          </cell>
          <cell r="AA28">
            <v>1.5469649031910799</v>
          </cell>
          <cell r="AB28">
            <v>11.607947284292939</v>
          </cell>
        </row>
        <row r="29">
          <cell r="V29">
            <v>23</v>
          </cell>
          <cell r="W29">
            <v>1.9544943558009256</v>
          </cell>
          <cell r="X29">
            <v>12.123530206997042</v>
          </cell>
          <cell r="Z29">
            <v>23</v>
          </cell>
          <cell r="AA29">
            <v>1.5852272510527485</v>
          </cell>
          <cell r="AB29">
            <v>11.895056135977512</v>
          </cell>
        </row>
        <row r="30">
          <cell r="V30">
            <v>24</v>
          </cell>
          <cell r="W30">
            <v>1.9994231960008815</v>
          </cell>
          <cell r="X30">
            <v>12.40221924475909</v>
          </cell>
          <cell r="Z30">
            <v>24</v>
          </cell>
          <cell r="AA30">
            <v>1.6216675823495759</v>
          </cell>
          <cell r="AB30">
            <v>12.168493137581867</v>
          </cell>
        </row>
        <row r="31">
          <cell r="V31">
            <v>25</v>
          </cell>
          <cell r="W31">
            <v>2.0422125676198872</v>
          </cell>
          <cell r="X31">
            <v>12.667637375961039</v>
          </cell>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 val="Sheet1"/>
    </sheetNames>
    <sheetDataSet>
      <sheetData sheetId="0" refreshError="1"/>
      <sheetData sheetId="1">
        <row r="2">
          <cell r="A2" t="str">
            <v>SECA</v>
          </cell>
          <cell r="B2" t="str">
            <v>6211010</v>
          </cell>
        </row>
        <row r="3">
          <cell r="A3" t="str">
            <v>SECA</v>
          </cell>
          <cell r="B3" t="str">
            <v>6211015</v>
          </cell>
        </row>
        <row r="4">
          <cell r="A4" t="str">
            <v>SECA</v>
          </cell>
          <cell r="B4" t="str">
            <v>6211020</v>
          </cell>
        </row>
        <row r="5">
          <cell r="A5" t="str">
            <v>SECA</v>
          </cell>
          <cell r="B5" t="str">
            <v>6211025</v>
          </cell>
        </row>
        <row r="6">
          <cell r="A6" t="str">
            <v>SECA</v>
          </cell>
          <cell r="B6" t="str">
            <v>6211030</v>
          </cell>
        </row>
        <row r="7">
          <cell r="A7" t="str">
            <v>SECA</v>
          </cell>
          <cell r="B7" t="str">
            <v>6211055</v>
          </cell>
        </row>
        <row r="8">
          <cell r="A8" t="str">
            <v>SECA</v>
          </cell>
          <cell r="B8" t="str">
            <v>6211060</v>
          </cell>
        </row>
        <row r="9">
          <cell r="A9" t="str">
            <v>SECA</v>
          </cell>
          <cell r="B9" t="str">
            <v>6211065</v>
          </cell>
        </row>
        <row r="10">
          <cell r="A10" t="str">
            <v>SECA</v>
          </cell>
          <cell r="B10" t="str">
            <v>6211075</v>
          </cell>
        </row>
        <row r="11">
          <cell r="A11" t="str">
            <v>SECA</v>
          </cell>
          <cell r="B11" t="str">
            <v>6211080</v>
          </cell>
        </row>
        <row r="12">
          <cell r="A12" t="str">
            <v>SECA</v>
          </cell>
          <cell r="B12" t="str">
            <v>6211085</v>
          </cell>
        </row>
        <row r="13">
          <cell r="A13" t="str">
            <v>SECA</v>
          </cell>
          <cell r="B13" t="str">
            <v>6211090</v>
          </cell>
        </row>
        <row r="14">
          <cell r="A14" t="str">
            <v>SECA</v>
          </cell>
          <cell r="B14" t="str">
            <v>6211100</v>
          </cell>
        </row>
        <row r="15">
          <cell r="A15" t="str">
            <v>SECA</v>
          </cell>
          <cell r="B15" t="str">
            <v>6211105</v>
          </cell>
        </row>
        <row r="16">
          <cell r="A16" t="str">
            <v>SECA</v>
          </cell>
          <cell r="B16" t="str">
            <v>6211110</v>
          </cell>
        </row>
        <row r="17">
          <cell r="A17" t="str">
            <v>SECA</v>
          </cell>
          <cell r="B17" t="str">
            <v>6211115</v>
          </cell>
        </row>
        <row r="18">
          <cell r="A18" t="str">
            <v>SECA</v>
          </cell>
          <cell r="B18" t="str">
            <v>6211125</v>
          </cell>
        </row>
        <row r="19">
          <cell r="A19" t="str">
            <v>SECA</v>
          </cell>
          <cell r="B19" t="str">
            <v>6211135</v>
          </cell>
        </row>
        <row r="20">
          <cell r="A20" t="str">
            <v>SECA</v>
          </cell>
          <cell r="B20" t="str">
            <v>6211140</v>
          </cell>
        </row>
        <row r="21">
          <cell r="A21" t="str">
            <v>SECA</v>
          </cell>
          <cell r="B21" t="str">
            <v>6211175</v>
          </cell>
        </row>
        <row r="22">
          <cell r="A22" t="str">
            <v>SECA</v>
          </cell>
          <cell r="B22" t="str">
            <v>6211215</v>
          </cell>
        </row>
        <row r="23">
          <cell r="A23" t="str">
            <v>SECA</v>
          </cell>
          <cell r="B23" t="str">
            <v>6211230</v>
          </cell>
        </row>
        <row r="24">
          <cell r="A24" t="str">
            <v>SECA</v>
          </cell>
          <cell r="B24" t="str">
            <v>6211250</v>
          </cell>
        </row>
        <row r="25">
          <cell r="A25" t="str">
            <v>SECA</v>
          </cell>
          <cell r="B25" t="str">
            <v>6211260</v>
          </cell>
        </row>
        <row r="26">
          <cell r="A26" t="str">
            <v>SECA</v>
          </cell>
          <cell r="B26" t="str">
            <v>6211280</v>
          </cell>
        </row>
        <row r="27">
          <cell r="A27" t="str">
            <v>SECA</v>
          </cell>
          <cell r="B27" t="str">
            <v>6211290</v>
          </cell>
        </row>
        <row r="28">
          <cell r="A28" t="str">
            <v>SECA</v>
          </cell>
          <cell r="B28" t="str">
            <v>6211295</v>
          </cell>
        </row>
        <row r="29">
          <cell r="A29" t="str">
            <v>SECA</v>
          </cell>
          <cell r="B29" t="str">
            <v>6211335</v>
          </cell>
        </row>
        <row r="30">
          <cell r="A30" t="str">
            <v>SECA</v>
          </cell>
          <cell r="B30" t="str">
            <v>6211355</v>
          </cell>
        </row>
        <row r="31">
          <cell r="A31" t="str">
            <v>SECA</v>
          </cell>
          <cell r="B31" t="str">
            <v>6211360</v>
          </cell>
        </row>
        <row r="32">
          <cell r="A32" t="str">
            <v>SECA</v>
          </cell>
          <cell r="B32" t="str">
            <v>6211390</v>
          </cell>
        </row>
        <row r="33">
          <cell r="A33" t="str">
            <v>SECA</v>
          </cell>
          <cell r="B33" t="str">
            <v>6211445</v>
          </cell>
        </row>
        <row r="34">
          <cell r="A34" t="str">
            <v>SECA</v>
          </cell>
          <cell r="B34" t="str">
            <v>6211455</v>
          </cell>
        </row>
        <row r="35">
          <cell r="A35" t="str">
            <v>SECA</v>
          </cell>
          <cell r="B35" t="str">
            <v>6211495</v>
          </cell>
        </row>
        <row r="36">
          <cell r="A36" t="str">
            <v>SECA</v>
          </cell>
          <cell r="B36" t="str">
            <v>6211505</v>
          </cell>
        </row>
        <row r="37">
          <cell r="A37" t="str">
            <v>SECA</v>
          </cell>
          <cell r="B37" t="str">
            <v>6211525</v>
          </cell>
        </row>
        <row r="38">
          <cell r="A38" t="str">
            <v>SECA</v>
          </cell>
          <cell r="B38" t="str">
            <v>6211530</v>
          </cell>
        </row>
        <row r="39">
          <cell r="A39" t="str">
            <v>SECA</v>
          </cell>
          <cell r="B39" t="str">
            <v>6211540</v>
          </cell>
        </row>
        <row r="40">
          <cell r="A40" t="str">
            <v>SECA</v>
          </cell>
          <cell r="B40" t="str">
            <v>6211550</v>
          </cell>
        </row>
        <row r="41">
          <cell r="A41" t="str">
            <v>SECA</v>
          </cell>
          <cell r="B41" t="str">
            <v>6211560</v>
          </cell>
        </row>
        <row r="42">
          <cell r="A42" t="str">
            <v>SECA</v>
          </cell>
          <cell r="B42" t="str">
            <v>6211680</v>
          </cell>
        </row>
        <row r="43">
          <cell r="A43" t="str">
            <v>SECA</v>
          </cell>
          <cell r="B43" t="str">
            <v>6221030</v>
          </cell>
        </row>
        <row r="44">
          <cell r="A44" t="str">
            <v>SECA</v>
          </cell>
          <cell r="B44" t="str">
            <v>6221031</v>
          </cell>
        </row>
        <row r="45">
          <cell r="A45" t="str">
            <v>SECA</v>
          </cell>
          <cell r="B45" t="str">
            <v>6221032</v>
          </cell>
        </row>
        <row r="46">
          <cell r="A46" t="str">
            <v>SECA</v>
          </cell>
          <cell r="B46" t="str">
            <v>6221033</v>
          </cell>
        </row>
        <row r="47">
          <cell r="A47" t="str">
            <v>SECA</v>
          </cell>
          <cell r="B47" t="str">
            <v>6221035</v>
          </cell>
        </row>
        <row r="48">
          <cell r="A48" t="str">
            <v>SECA</v>
          </cell>
          <cell r="B48" t="str">
            <v>6221036</v>
          </cell>
        </row>
        <row r="49">
          <cell r="A49" t="str">
            <v>SECA</v>
          </cell>
          <cell r="B49" t="str">
            <v>6230000</v>
          </cell>
        </row>
        <row r="50">
          <cell r="A50" t="str">
            <v>SECA</v>
          </cell>
          <cell r="B50" t="str">
            <v>6230001</v>
          </cell>
        </row>
        <row r="51">
          <cell r="A51" t="str">
            <v>SECA</v>
          </cell>
          <cell r="B51" t="str">
            <v>6230002</v>
          </cell>
        </row>
        <row r="52">
          <cell r="A52" t="str">
            <v>SECA</v>
          </cell>
          <cell r="B52" t="str">
            <v>6230003</v>
          </cell>
        </row>
        <row r="53">
          <cell r="A53" t="str">
            <v>SECA</v>
          </cell>
          <cell r="B53" t="str">
            <v>6230004</v>
          </cell>
        </row>
        <row r="54">
          <cell r="A54" t="str">
            <v>SECA</v>
          </cell>
          <cell r="B54" t="str">
            <v>6230005</v>
          </cell>
        </row>
        <row r="55">
          <cell r="A55" t="str">
            <v>SECA</v>
          </cell>
          <cell r="B55" t="str">
            <v>6230006</v>
          </cell>
        </row>
        <row r="56">
          <cell r="A56" t="str">
            <v>SECA</v>
          </cell>
          <cell r="B56" t="str">
            <v>6230007</v>
          </cell>
        </row>
        <row r="57">
          <cell r="A57" t="str">
            <v>SECA</v>
          </cell>
          <cell r="B57" t="str">
            <v>6230009</v>
          </cell>
        </row>
        <row r="58">
          <cell r="A58" t="str">
            <v>SECA</v>
          </cell>
          <cell r="B58" t="str">
            <v>6230010</v>
          </cell>
        </row>
        <row r="59">
          <cell r="A59" t="str">
            <v>SECA</v>
          </cell>
          <cell r="B59" t="str">
            <v>6230020</v>
          </cell>
        </row>
        <row r="60">
          <cell r="A60" t="str">
            <v>SECA</v>
          </cell>
          <cell r="B60" t="str">
            <v>6230042</v>
          </cell>
        </row>
        <row r="61">
          <cell r="A61" t="str">
            <v>SECA</v>
          </cell>
          <cell r="B61" t="str">
            <v>6230045</v>
          </cell>
        </row>
        <row r="62">
          <cell r="A62" t="str">
            <v>SECA</v>
          </cell>
          <cell r="B62" t="str">
            <v>6230050</v>
          </cell>
        </row>
        <row r="63">
          <cell r="A63" t="str">
            <v>SECA</v>
          </cell>
          <cell r="B63" t="str">
            <v>6230060</v>
          </cell>
        </row>
        <row r="64">
          <cell r="A64" t="str">
            <v>SECA</v>
          </cell>
          <cell r="B64" t="str">
            <v>6230061</v>
          </cell>
        </row>
        <row r="65">
          <cell r="A65" t="str">
            <v>SECA</v>
          </cell>
          <cell r="B65" t="str">
            <v>6230062</v>
          </cell>
        </row>
        <row r="66">
          <cell r="A66" t="str">
            <v>SECA</v>
          </cell>
          <cell r="B66" t="str">
            <v>6230063</v>
          </cell>
        </row>
        <row r="67">
          <cell r="A67" t="str">
            <v>SECA</v>
          </cell>
          <cell r="B67" t="str">
            <v>6230064</v>
          </cell>
        </row>
        <row r="68">
          <cell r="A68" t="str">
            <v>SECA</v>
          </cell>
          <cell r="B68" t="str">
            <v>6230070</v>
          </cell>
        </row>
        <row r="69">
          <cell r="A69" t="str">
            <v>SECA</v>
          </cell>
          <cell r="B69" t="str">
            <v>6230080</v>
          </cell>
        </row>
        <row r="70">
          <cell r="A70" t="str">
            <v>SECA</v>
          </cell>
          <cell r="B70" t="str">
            <v>6230090</v>
          </cell>
        </row>
        <row r="71">
          <cell r="A71" t="str">
            <v>SECA</v>
          </cell>
          <cell r="B71" t="str">
            <v>6230110</v>
          </cell>
        </row>
        <row r="72">
          <cell r="A72" t="str">
            <v>SECA</v>
          </cell>
          <cell r="B72" t="str">
            <v>6230115</v>
          </cell>
        </row>
        <row r="73">
          <cell r="A73" t="str">
            <v>SECA</v>
          </cell>
          <cell r="B73" t="str">
            <v>6230130</v>
          </cell>
        </row>
        <row r="74">
          <cell r="A74" t="str">
            <v>SECA</v>
          </cell>
          <cell r="B74" t="str">
            <v>6230245</v>
          </cell>
        </row>
        <row r="75">
          <cell r="A75" t="str">
            <v>SECA</v>
          </cell>
          <cell r="B75" t="str">
            <v>6230391</v>
          </cell>
        </row>
        <row r="76">
          <cell r="A76" t="str">
            <v>SECA</v>
          </cell>
          <cell r="B76" t="str">
            <v>6230392</v>
          </cell>
        </row>
        <row r="77">
          <cell r="A77" t="str">
            <v>SECA</v>
          </cell>
          <cell r="B77" t="str">
            <v>6230393</v>
          </cell>
        </row>
        <row r="78">
          <cell r="A78" t="str">
            <v>SECA</v>
          </cell>
          <cell r="B78" t="str">
            <v>6230400</v>
          </cell>
        </row>
        <row r="79">
          <cell r="A79" t="str">
            <v>SECA</v>
          </cell>
          <cell r="B79" t="str">
            <v>6230401</v>
          </cell>
        </row>
        <row r="80">
          <cell r="A80" t="str">
            <v>SECA</v>
          </cell>
          <cell r="B80" t="str">
            <v>6230402</v>
          </cell>
        </row>
        <row r="81">
          <cell r="A81" t="str">
            <v>SECA</v>
          </cell>
          <cell r="B81" t="str">
            <v>6230403</v>
          </cell>
        </row>
        <row r="82">
          <cell r="A82" t="str">
            <v>SECA</v>
          </cell>
          <cell r="B82" t="str">
            <v>6230404</v>
          </cell>
        </row>
        <row r="83">
          <cell r="A83" t="str">
            <v>SECA</v>
          </cell>
          <cell r="B83" t="str">
            <v>6230410</v>
          </cell>
        </row>
        <row r="84">
          <cell r="A84" t="str">
            <v>SECA</v>
          </cell>
          <cell r="B84" t="str">
            <v>6230411</v>
          </cell>
        </row>
        <row r="85">
          <cell r="A85" t="str">
            <v>SECA</v>
          </cell>
          <cell r="B85" t="str">
            <v>6230420</v>
          </cell>
        </row>
        <row r="86">
          <cell r="A86" t="str">
            <v>SECA</v>
          </cell>
          <cell r="B86" t="str">
            <v>6230421</v>
          </cell>
        </row>
        <row r="87">
          <cell r="A87" t="str">
            <v>SECA</v>
          </cell>
          <cell r="B87" t="str">
            <v>6230430</v>
          </cell>
        </row>
        <row r="88">
          <cell r="A88" t="str">
            <v>SECA</v>
          </cell>
          <cell r="B88" t="str">
            <v>6230431</v>
          </cell>
        </row>
        <row r="89">
          <cell r="A89" t="str">
            <v>SECA</v>
          </cell>
          <cell r="B89" t="str">
            <v>6230432</v>
          </cell>
        </row>
        <row r="90">
          <cell r="A90" t="str">
            <v>SECA</v>
          </cell>
          <cell r="B90" t="str">
            <v>6230433</v>
          </cell>
        </row>
        <row r="91">
          <cell r="A91" t="str">
            <v>SECA</v>
          </cell>
          <cell r="B91" t="str">
            <v>6230450</v>
          </cell>
        </row>
        <row r="92">
          <cell r="A92" t="str">
            <v>SECA</v>
          </cell>
          <cell r="B92" t="str">
            <v>6230451</v>
          </cell>
        </row>
        <row r="93">
          <cell r="A93" t="str">
            <v>SECA</v>
          </cell>
          <cell r="B93" t="str">
            <v>6230580</v>
          </cell>
        </row>
        <row r="94">
          <cell r="A94" t="str">
            <v>SECA</v>
          </cell>
          <cell r="B94" t="str">
            <v>6230640</v>
          </cell>
        </row>
        <row r="95">
          <cell r="A95" t="str">
            <v>SECA</v>
          </cell>
          <cell r="B95" t="str">
            <v>6230730</v>
          </cell>
        </row>
        <row r="96">
          <cell r="A96" t="str">
            <v>SECA</v>
          </cell>
          <cell r="B96" t="str">
            <v>6230790</v>
          </cell>
        </row>
        <row r="97">
          <cell r="A97" t="str">
            <v>SECA</v>
          </cell>
          <cell r="B97" t="str">
            <v>6230811</v>
          </cell>
        </row>
        <row r="98">
          <cell r="A98" t="str">
            <v>SECA</v>
          </cell>
          <cell r="B98" t="str">
            <v>6230855</v>
          </cell>
        </row>
        <row r="99">
          <cell r="A99" t="str">
            <v>SECA</v>
          </cell>
          <cell r="B99" t="str">
            <v>6230857</v>
          </cell>
        </row>
        <row r="100">
          <cell r="A100" t="str">
            <v>SECA</v>
          </cell>
          <cell r="B100" t="str">
            <v>6231020</v>
          </cell>
        </row>
        <row r="101">
          <cell r="A101" t="str">
            <v>SECA</v>
          </cell>
          <cell r="B101" t="str">
            <v>6211010</v>
          </cell>
        </row>
        <row r="102">
          <cell r="A102" t="str">
            <v>SECA</v>
          </cell>
          <cell r="B102" t="str">
            <v>6211015</v>
          </cell>
        </row>
        <row r="103">
          <cell r="A103" t="str">
            <v>SECA</v>
          </cell>
          <cell r="B103" t="str">
            <v>6211020</v>
          </cell>
        </row>
        <row r="104">
          <cell r="A104" t="str">
            <v>SECA</v>
          </cell>
          <cell r="B104" t="str">
            <v>6211025</v>
          </cell>
        </row>
        <row r="105">
          <cell r="A105" t="str">
            <v>SECA</v>
          </cell>
          <cell r="B105" t="str">
            <v>6211030</v>
          </cell>
        </row>
        <row r="106">
          <cell r="A106" t="str">
            <v>SECA</v>
          </cell>
          <cell r="B106" t="str">
            <v>6211055</v>
          </cell>
        </row>
        <row r="107">
          <cell r="A107" t="str">
            <v>SECA</v>
          </cell>
          <cell r="B107" t="str">
            <v>6211060</v>
          </cell>
        </row>
        <row r="108">
          <cell r="A108" t="str">
            <v>SECA</v>
          </cell>
          <cell r="B108" t="str">
            <v>6211065</v>
          </cell>
        </row>
        <row r="109">
          <cell r="A109" t="str">
            <v>SECA</v>
          </cell>
          <cell r="B109" t="str">
            <v>6211075</v>
          </cell>
        </row>
        <row r="110">
          <cell r="A110" t="str">
            <v>SECA</v>
          </cell>
          <cell r="B110" t="str">
            <v>6211080</v>
          </cell>
        </row>
        <row r="111">
          <cell r="A111" t="str">
            <v>SECA</v>
          </cell>
          <cell r="B111" t="str">
            <v>6211085</v>
          </cell>
        </row>
        <row r="112">
          <cell r="A112" t="str">
            <v>SECA</v>
          </cell>
          <cell r="B112" t="str">
            <v>6211090</v>
          </cell>
        </row>
        <row r="113">
          <cell r="A113" t="str">
            <v>SECA</v>
          </cell>
          <cell r="B113" t="str">
            <v>6211100</v>
          </cell>
        </row>
        <row r="114">
          <cell r="A114" t="str">
            <v>SECA</v>
          </cell>
          <cell r="B114" t="str">
            <v>6211105</v>
          </cell>
        </row>
        <row r="115">
          <cell r="A115" t="str">
            <v>SECA</v>
          </cell>
          <cell r="B115" t="str">
            <v>6211110</v>
          </cell>
        </row>
        <row r="116">
          <cell r="A116" t="str">
            <v>SECA</v>
          </cell>
          <cell r="B116" t="str">
            <v>6211115</v>
          </cell>
        </row>
        <row r="117">
          <cell r="A117" t="str">
            <v>SECA</v>
          </cell>
          <cell r="B117" t="str">
            <v>6211125</v>
          </cell>
        </row>
        <row r="118">
          <cell r="A118" t="str">
            <v>SECA</v>
          </cell>
          <cell r="B118" t="str">
            <v>6211135</v>
          </cell>
        </row>
        <row r="119">
          <cell r="A119" t="str">
            <v>SECA</v>
          </cell>
          <cell r="B119" t="str">
            <v>6211140</v>
          </cell>
        </row>
        <row r="120">
          <cell r="A120" t="str">
            <v>SECA</v>
          </cell>
          <cell r="B120" t="str">
            <v>6211175</v>
          </cell>
        </row>
        <row r="121">
          <cell r="A121" t="str">
            <v>SECA</v>
          </cell>
          <cell r="B121" t="str">
            <v>6211215</v>
          </cell>
        </row>
        <row r="122">
          <cell r="A122" t="str">
            <v>SECA</v>
          </cell>
          <cell r="B122" t="str">
            <v>6211230</v>
          </cell>
        </row>
        <row r="123">
          <cell r="A123" t="str">
            <v>SECA</v>
          </cell>
          <cell r="B123" t="str">
            <v>6211250</v>
          </cell>
        </row>
        <row r="124">
          <cell r="A124" t="str">
            <v>SECA</v>
          </cell>
          <cell r="B124" t="str">
            <v>6211260</v>
          </cell>
        </row>
        <row r="125">
          <cell r="A125" t="str">
            <v>SECA</v>
          </cell>
          <cell r="B125" t="str">
            <v>6211280</v>
          </cell>
        </row>
        <row r="126">
          <cell r="A126" t="str">
            <v>SECA</v>
          </cell>
          <cell r="B126" t="str">
            <v>6211290</v>
          </cell>
        </row>
        <row r="127">
          <cell r="A127" t="str">
            <v>SECA</v>
          </cell>
          <cell r="B127" t="str">
            <v>6211295</v>
          </cell>
        </row>
        <row r="128">
          <cell r="A128" t="str">
            <v>SECA</v>
          </cell>
          <cell r="B128" t="str">
            <v>6211335</v>
          </cell>
        </row>
        <row r="129">
          <cell r="A129" t="str">
            <v>SECA</v>
          </cell>
          <cell r="B129" t="str">
            <v>6211355</v>
          </cell>
        </row>
        <row r="130">
          <cell r="A130" t="str">
            <v>SECA</v>
          </cell>
          <cell r="B130" t="str">
            <v>6211360</v>
          </cell>
        </row>
        <row r="131">
          <cell r="A131" t="str">
            <v>SECA</v>
          </cell>
          <cell r="B131" t="str">
            <v>6211390</v>
          </cell>
        </row>
        <row r="132">
          <cell r="A132" t="str">
            <v>SECA</v>
          </cell>
          <cell r="B132" t="str">
            <v>6211445</v>
          </cell>
        </row>
        <row r="133">
          <cell r="A133" t="str">
            <v>SECA</v>
          </cell>
          <cell r="B133" t="str">
            <v>6211455</v>
          </cell>
        </row>
        <row r="134">
          <cell r="A134" t="str">
            <v>SECA</v>
          </cell>
          <cell r="B134" t="str">
            <v>6211495</v>
          </cell>
        </row>
        <row r="135">
          <cell r="A135" t="str">
            <v>SECA</v>
          </cell>
          <cell r="B135" t="str">
            <v>6211505</v>
          </cell>
        </row>
        <row r="136">
          <cell r="A136" t="str">
            <v>SECA</v>
          </cell>
          <cell r="B136" t="str">
            <v>6211525</v>
          </cell>
        </row>
        <row r="137">
          <cell r="A137" t="str">
            <v>SECA</v>
          </cell>
          <cell r="B137" t="str">
            <v>6211530</v>
          </cell>
        </row>
        <row r="138">
          <cell r="A138" t="str">
            <v>SECA</v>
          </cell>
          <cell r="B138" t="str">
            <v>6211540</v>
          </cell>
        </row>
        <row r="139">
          <cell r="A139" t="str">
            <v>SECA</v>
          </cell>
          <cell r="B139" t="str">
            <v>6211550</v>
          </cell>
        </row>
        <row r="140">
          <cell r="A140" t="str">
            <v>SECA</v>
          </cell>
          <cell r="B140" t="str">
            <v>6211560</v>
          </cell>
        </row>
        <row r="141">
          <cell r="A141" t="str">
            <v>SECA</v>
          </cell>
          <cell r="B141" t="str">
            <v>6211680</v>
          </cell>
        </row>
        <row r="142">
          <cell r="A142" t="str">
            <v>SECA</v>
          </cell>
          <cell r="B142" t="str">
            <v>6221030</v>
          </cell>
        </row>
        <row r="143">
          <cell r="A143" t="str">
            <v>SECA</v>
          </cell>
          <cell r="B143" t="str">
            <v>6221031</v>
          </cell>
        </row>
        <row r="144">
          <cell r="A144" t="str">
            <v>SECA</v>
          </cell>
          <cell r="B144" t="str">
            <v>6221032</v>
          </cell>
        </row>
        <row r="145">
          <cell r="A145" t="str">
            <v>SECA</v>
          </cell>
          <cell r="B145" t="str">
            <v>6221033</v>
          </cell>
        </row>
        <row r="146">
          <cell r="A146" t="str">
            <v>SECA</v>
          </cell>
          <cell r="B146" t="str">
            <v>6221035</v>
          </cell>
        </row>
        <row r="147">
          <cell r="A147" t="str">
            <v>SECA</v>
          </cell>
          <cell r="B147" t="str">
            <v>6221036</v>
          </cell>
        </row>
        <row r="148">
          <cell r="A148" t="str">
            <v>SECA</v>
          </cell>
          <cell r="B148" t="str">
            <v>6230000</v>
          </cell>
        </row>
        <row r="149">
          <cell r="A149" t="str">
            <v>SECA</v>
          </cell>
          <cell r="B149" t="str">
            <v>6230001</v>
          </cell>
        </row>
        <row r="150">
          <cell r="A150" t="str">
            <v>SECA</v>
          </cell>
          <cell r="B150" t="str">
            <v>6230002</v>
          </cell>
        </row>
        <row r="151">
          <cell r="A151" t="str">
            <v>SECA</v>
          </cell>
          <cell r="B151" t="str">
            <v>6230003</v>
          </cell>
        </row>
        <row r="152">
          <cell r="A152" t="str">
            <v>SECA</v>
          </cell>
          <cell r="B152" t="str">
            <v>6230004</v>
          </cell>
        </row>
        <row r="153">
          <cell r="A153" t="str">
            <v>SECA</v>
          </cell>
          <cell r="B153" t="str">
            <v>6230005</v>
          </cell>
        </row>
        <row r="154">
          <cell r="A154" t="str">
            <v>SECA</v>
          </cell>
          <cell r="B154" t="str">
            <v>6230006</v>
          </cell>
        </row>
        <row r="155">
          <cell r="A155" t="str">
            <v>SECA</v>
          </cell>
          <cell r="B155" t="str">
            <v>6230007</v>
          </cell>
        </row>
        <row r="156">
          <cell r="A156" t="str">
            <v>SECA</v>
          </cell>
          <cell r="B156" t="str">
            <v>6230009</v>
          </cell>
        </row>
        <row r="157">
          <cell r="A157" t="str">
            <v>SECA</v>
          </cell>
          <cell r="B157" t="str">
            <v>6230010</v>
          </cell>
        </row>
        <row r="158">
          <cell r="A158" t="str">
            <v>SECA</v>
          </cell>
          <cell r="B158" t="str">
            <v>6230020</v>
          </cell>
        </row>
        <row r="159">
          <cell r="A159" t="str">
            <v>SECA</v>
          </cell>
          <cell r="B159" t="str">
            <v>6230042</v>
          </cell>
        </row>
        <row r="160">
          <cell r="A160" t="str">
            <v>SECA</v>
          </cell>
          <cell r="B160" t="str">
            <v>6230045</v>
          </cell>
        </row>
        <row r="161">
          <cell r="A161" t="str">
            <v>SECA</v>
          </cell>
          <cell r="B161" t="str">
            <v>6230050</v>
          </cell>
        </row>
        <row r="162">
          <cell r="A162" t="str">
            <v>SECA</v>
          </cell>
          <cell r="B162" t="str">
            <v>6230060</v>
          </cell>
        </row>
        <row r="163">
          <cell r="A163" t="str">
            <v>SECA</v>
          </cell>
          <cell r="B163" t="str">
            <v>6230061</v>
          </cell>
        </row>
        <row r="164">
          <cell r="A164" t="str">
            <v>SECA</v>
          </cell>
          <cell r="B164" t="str">
            <v>6230062</v>
          </cell>
        </row>
        <row r="165">
          <cell r="A165" t="str">
            <v>SECA</v>
          </cell>
          <cell r="B165" t="str">
            <v>6230063</v>
          </cell>
        </row>
        <row r="166">
          <cell r="A166" t="str">
            <v>SECA</v>
          </cell>
          <cell r="B166" t="str">
            <v>6230064</v>
          </cell>
        </row>
        <row r="167">
          <cell r="A167" t="str">
            <v>SECA</v>
          </cell>
          <cell r="B167" t="str">
            <v>6230070</v>
          </cell>
        </row>
        <row r="168">
          <cell r="A168" t="str">
            <v>SECA</v>
          </cell>
          <cell r="B168" t="str">
            <v>6230080</v>
          </cell>
        </row>
        <row r="169">
          <cell r="A169" t="str">
            <v>SECA</v>
          </cell>
          <cell r="B169" t="str">
            <v>6230090</v>
          </cell>
        </row>
        <row r="170">
          <cell r="A170" t="str">
            <v>SECA</v>
          </cell>
          <cell r="B170" t="str">
            <v>6230110</v>
          </cell>
        </row>
        <row r="171">
          <cell r="A171" t="str">
            <v>SECA</v>
          </cell>
          <cell r="B171" t="str">
            <v>6230115</v>
          </cell>
        </row>
        <row r="172">
          <cell r="A172" t="str">
            <v>SECA</v>
          </cell>
          <cell r="B172" t="str">
            <v>6230130</v>
          </cell>
        </row>
        <row r="173">
          <cell r="A173" t="str">
            <v>SECA</v>
          </cell>
          <cell r="B173" t="str">
            <v>6230245</v>
          </cell>
        </row>
        <row r="174">
          <cell r="A174" t="str">
            <v>SECA</v>
          </cell>
          <cell r="B174" t="str">
            <v>6230391</v>
          </cell>
        </row>
        <row r="175">
          <cell r="A175" t="str">
            <v>SECA</v>
          </cell>
          <cell r="B175" t="str">
            <v>6230392</v>
          </cell>
        </row>
        <row r="176">
          <cell r="A176" t="str">
            <v>SECA</v>
          </cell>
          <cell r="B176" t="str">
            <v>6230393</v>
          </cell>
        </row>
        <row r="177">
          <cell r="A177" t="str">
            <v>SECA</v>
          </cell>
          <cell r="B177" t="str">
            <v>6230400</v>
          </cell>
        </row>
        <row r="178">
          <cell r="A178" t="str">
            <v>SECA</v>
          </cell>
          <cell r="B178" t="str">
            <v>6230401</v>
          </cell>
        </row>
        <row r="179">
          <cell r="A179" t="str">
            <v>SECA</v>
          </cell>
          <cell r="B179" t="str">
            <v>6230402</v>
          </cell>
        </row>
        <row r="180">
          <cell r="A180" t="str">
            <v>SECA</v>
          </cell>
          <cell r="B180" t="str">
            <v>6230403</v>
          </cell>
        </row>
        <row r="181">
          <cell r="A181" t="str">
            <v>SECA</v>
          </cell>
          <cell r="B181" t="str">
            <v>6230404</v>
          </cell>
        </row>
        <row r="182">
          <cell r="A182" t="str">
            <v>SECA</v>
          </cell>
          <cell r="B182" t="str">
            <v>6230410</v>
          </cell>
        </row>
        <row r="183">
          <cell r="A183" t="str">
            <v>SECA</v>
          </cell>
          <cell r="B183" t="str">
            <v>6230411</v>
          </cell>
        </row>
        <row r="184">
          <cell r="A184" t="str">
            <v>SECA</v>
          </cell>
          <cell r="B184" t="str">
            <v>6230420</v>
          </cell>
        </row>
        <row r="185">
          <cell r="A185" t="str">
            <v>SECA</v>
          </cell>
          <cell r="B185" t="str">
            <v>6230421</v>
          </cell>
        </row>
        <row r="186">
          <cell r="A186" t="str">
            <v>SECA</v>
          </cell>
          <cell r="B186" t="str">
            <v>6230430</v>
          </cell>
        </row>
        <row r="187">
          <cell r="A187" t="str">
            <v>SECA</v>
          </cell>
          <cell r="B187" t="str">
            <v>6230431</v>
          </cell>
        </row>
        <row r="188">
          <cell r="A188" t="str">
            <v>SECA</v>
          </cell>
          <cell r="B188" t="str">
            <v>6230432</v>
          </cell>
        </row>
        <row r="189">
          <cell r="A189" t="str">
            <v>SECA</v>
          </cell>
          <cell r="B189" t="str">
            <v>6230433</v>
          </cell>
        </row>
        <row r="190">
          <cell r="A190" t="str">
            <v>SECA</v>
          </cell>
          <cell r="B190" t="str">
            <v>6230450</v>
          </cell>
        </row>
        <row r="191">
          <cell r="A191" t="str">
            <v>SECA</v>
          </cell>
          <cell r="B191" t="str">
            <v>6230451</v>
          </cell>
        </row>
        <row r="192">
          <cell r="A192" t="str">
            <v>SECA</v>
          </cell>
          <cell r="B192" t="str">
            <v>6230580</v>
          </cell>
        </row>
        <row r="193">
          <cell r="A193" t="str">
            <v>SECA</v>
          </cell>
          <cell r="B193" t="str">
            <v>6230640</v>
          </cell>
        </row>
        <row r="194">
          <cell r="A194" t="str">
            <v>SECA</v>
          </cell>
          <cell r="B194" t="str">
            <v>6230730</v>
          </cell>
        </row>
        <row r="195">
          <cell r="A195" t="str">
            <v>SECA</v>
          </cell>
          <cell r="B195" t="str">
            <v>6230790</v>
          </cell>
        </row>
        <row r="196">
          <cell r="A196" t="str">
            <v>SECA</v>
          </cell>
          <cell r="B196" t="str">
            <v>6230811</v>
          </cell>
        </row>
        <row r="197">
          <cell r="A197" t="str">
            <v>SECA</v>
          </cell>
          <cell r="B197" t="str">
            <v>6230855</v>
          </cell>
        </row>
        <row r="198">
          <cell r="A198" t="str">
            <v>SECA</v>
          </cell>
          <cell r="B198" t="str">
            <v>6230857</v>
          </cell>
        </row>
        <row r="199">
          <cell r="A199" t="str">
            <v>SECA</v>
          </cell>
          <cell r="B199" t="str">
            <v>6231020</v>
          </cell>
        </row>
        <row r="201">
          <cell r="A201" t="str">
            <v>SECA</v>
          </cell>
          <cell r="B201" t="str">
            <v>6211216</v>
          </cell>
        </row>
        <row r="202">
          <cell r="A202" t="str">
            <v>SECA</v>
          </cell>
          <cell r="B202" t="str">
            <v>6211217</v>
          </cell>
        </row>
        <row r="203">
          <cell r="A203" t="str">
            <v>SECA</v>
          </cell>
          <cell r="B203" t="str">
            <v>6230251</v>
          </cell>
        </row>
        <row r="204">
          <cell r="A204" t="str">
            <v>SECA</v>
          </cell>
          <cell r="B204" t="str">
            <v>6230252</v>
          </cell>
        </row>
        <row r="205">
          <cell r="A205" t="str">
            <v>SECA</v>
          </cell>
          <cell r="B205" t="str">
            <v>6230621</v>
          </cell>
        </row>
        <row r="206">
          <cell r="A206" t="str">
            <v>SECA</v>
          </cell>
          <cell r="B206" t="str">
            <v>6230840</v>
          </cell>
        </row>
        <row r="207">
          <cell r="A207" t="str">
            <v>SECA</v>
          </cell>
          <cell r="B207" t="str">
            <v>6211056</v>
          </cell>
        </row>
        <row r="208">
          <cell r="A208" t="str">
            <v>SECA</v>
          </cell>
          <cell r="B208" t="str">
            <v>6211181</v>
          </cell>
        </row>
        <row r="209">
          <cell r="A209" t="str">
            <v>SECA</v>
          </cell>
          <cell r="B209" t="str">
            <v>6211501</v>
          </cell>
        </row>
        <row r="210">
          <cell r="A210" t="str">
            <v>SECA</v>
          </cell>
          <cell r="B210" t="str">
            <v>6220255</v>
          </cell>
        </row>
        <row r="211">
          <cell r="A211" t="str">
            <v>SECA</v>
          </cell>
          <cell r="B211" t="str">
            <v>6220256</v>
          </cell>
        </row>
        <row r="212">
          <cell r="A212" t="str">
            <v>SECA</v>
          </cell>
          <cell r="B212" t="str">
            <v>6230843</v>
          </cell>
        </row>
        <row r="213">
          <cell r="A213" t="str">
            <v>SECA</v>
          </cell>
          <cell r="B213" t="str">
            <v>6230844</v>
          </cell>
        </row>
        <row r="214">
          <cell r="A214" t="str">
            <v>SECA</v>
          </cell>
          <cell r="B214" t="str">
            <v>6230846</v>
          </cell>
        </row>
        <row r="215">
          <cell r="A215" t="str">
            <v>SECA</v>
          </cell>
          <cell r="B215" t="str">
            <v>6230847</v>
          </cell>
        </row>
        <row r="216">
          <cell r="A216" t="str">
            <v>SECA</v>
          </cell>
          <cell r="B216" t="str">
            <v>6230848</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C-Total"/>
      <sheetName val="APS&amp;Int"/>
      <sheetName val="Frozen-Rate-Adjustment"/>
      <sheetName val="1996-Def-Adj"/>
      <sheetName val="1998-Def-Adj"/>
      <sheetName val="Frozen-Rate-PRR"/>
      <sheetName val="Deficiency-RD"/>
      <sheetName val="Interim-Rates (filed)"/>
      <sheetName val="Effective-Rates"/>
      <sheetName val="Residential-RD"/>
      <sheetName val="CTC-RD"/>
      <sheetName val="Revenue-Allo"/>
      <sheetName val="RevReq"/>
      <sheetName val="Forecasted-PX"/>
      <sheetName val="Recorded-PX"/>
      <sheetName val="TRA"/>
      <sheetName val="BDefs"/>
      <sheetName val="2001-Forecast"/>
    </sheetNames>
    <sheetDataSet>
      <sheetData sheetId="0" refreshError="1"/>
      <sheetData sheetId="1" refreshError="1"/>
      <sheetData sheetId="2"/>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s>
    <sheetDataSet>
      <sheetData sheetId="0" refreshError="1">
        <row r="63">
          <cell r="C63">
            <v>1.0645256155786891</v>
          </cell>
        </row>
      </sheetData>
      <sheetData sheetId="1" refreshError="1"/>
      <sheetData sheetId="2" refreshError="1"/>
      <sheetData sheetId="3"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omer MC"/>
      <sheetName val="TOU Adder"/>
      <sheetName val="FLT O&amp;M"/>
      <sheetName val="Cust Data"/>
      <sheetName val="Sheet1"/>
      <sheetName val="testimony chart"/>
    </sheetNames>
    <sheetDataSet>
      <sheetData sheetId="0" refreshError="1">
        <row r="72">
          <cell r="C72">
            <v>1.0597790830512823</v>
          </cell>
        </row>
      </sheetData>
      <sheetData sheetId="1" refreshError="1"/>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2008 Rev Req"/>
      <sheetName val="CRS 08 (ERRA)"/>
      <sheetName val="Adjustments"/>
      <sheetName val="URG SAPC"/>
      <sheetName val="TTA Revenue"/>
      <sheetName val="Distrbn SAPC"/>
      <sheetName val="Other SAPC"/>
      <sheetName val="Unit_Charge_Current"/>
      <sheetName val="Billing-Proposed"/>
      <sheetName val="AB1x-D-DCARE"/>
      <sheetName val="Proposed_Unit_Charge"/>
      <sheetName val="Tariffs-Old"/>
      <sheetName val="Billings-Proposed"/>
      <sheetName val="Tariffs-New"/>
      <sheetName val="Tariffs-Proposed"/>
      <sheetName val="ERRA Rates"/>
      <sheetName val="Rate-Comparison"/>
      <sheetName val="PRR-Current-Bundled"/>
      <sheetName val="PRR-Current-DA"/>
      <sheetName val="PRR-Proposed-Bdl"/>
      <sheetName val="PRR-Proposed-DA"/>
      <sheetName val="Medical BL-Energy"/>
      <sheetName val="CARE-Billing"/>
      <sheetName val="CARE-Tariffs"/>
      <sheetName val="DA CRS Table 08"/>
      <sheetName val="DAEBSC CRS"/>
      <sheetName val="CCA CRS"/>
      <sheetName val="Searless"/>
      <sheetName val="TOTCA"/>
      <sheetName val="RTP2-Sec-URG"/>
      <sheetName val="RTP2-Pri-URG"/>
      <sheetName val="PA-RTP-URG"/>
      <sheetName val="RTP2-Sub-URG"/>
      <sheetName val="System-SF"/>
      <sheetName val="Bundled-SF"/>
      <sheetName val="DA-SF"/>
      <sheetName val="Error Checking"/>
      <sheetName val="Comparison"/>
    </sheetNames>
    <sheetDataSet>
      <sheetData sheetId="0" refreshError="1"/>
      <sheetData sheetId="1" refreshError="1"/>
      <sheetData sheetId="2" refreshError="1"/>
      <sheetData sheetId="3"/>
      <sheetData sheetId="4"/>
      <sheetData sheetId="5" refreshError="1"/>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sheetData sheetId="37" refreshError="1"/>
      <sheetData sheetId="38"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ust Data"/>
      <sheetName val="Sheet1"/>
      <sheetName val="Loaders"/>
    </sheetNames>
    <sheetDataSet>
      <sheetData sheetId="0"/>
      <sheetData sheetId="1"/>
      <sheetData sheetId="2" refreshError="1">
        <row r="9">
          <cell r="B9">
            <v>8.3913634788826547E-2</v>
          </cell>
        </row>
        <row r="20">
          <cell r="D20">
            <v>3.4678243280144836E-3</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CN"/>
      <sheetName val="RCN Summary"/>
      <sheetName val="RCN_MC"/>
      <sheetName val="T&amp;D O&amp;M"/>
      <sheetName val="Design Demand"/>
      <sheetName val="Dist EE"/>
      <sheetName val="Escalation"/>
      <sheetName val="Loaders"/>
      <sheetName val="Dist Summary"/>
      <sheetName val="RCN zone"/>
      <sheetName val="TD O&amp;M"/>
      <sheetName val="FLT O&amp;M"/>
      <sheetName val="RCN_MC_(OLD)"/>
    </sheetNames>
    <sheetDataSet>
      <sheetData sheetId="0" refreshError="1">
        <row r="15">
          <cell r="E15">
            <v>65596</v>
          </cell>
          <cell r="G15">
            <v>72847</v>
          </cell>
          <cell r="I15">
            <v>175405</v>
          </cell>
          <cell r="K15">
            <v>469</v>
          </cell>
          <cell r="M15">
            <v>102422</v>
          </cell>
          <cell r="O15">
            <v>202404</v>
          </cell>
          <cell r="Q15">
            <v>619143</v>
          </cell>
          <cell r="S15">
            <v>20489</v>
          </cell>
          <cell r="U15">
            <v>49483</v>
          </cell>
          <cell r="W15">
            <v>4289</v>
          </cell>
          <cell r="Y15">
            <v>11264</v>
          </cell>
          <cell r="AA15">
            <v>204739</v>
          </cell>
          <cell r="AC15">
            <v>10170</v>
          </cell>
          <cell r="AE15">
            <v>300434</v>
          </cell>
          <cell r="AG15">
            <v>122274</v>
          </cell>
          <cell r="AI15">
            <v>2130</v>
          </cell>
          <cell r="AK15">
            <v>66514</v>
          </cell>
          <cell r="AM15">
            <v>10752</v>
          </cell>
          <cell r="AO15">
            <v>5481</v>
          </cell>
          <cell r="AQ15">
            <v>5984</v>
          </cell>
          <cell r="AS15">
            <v>213135</v>
          </cell>
          <cell r="AU15">
            <v>12403</v>
          </cell>
          <cell r="AW15">
            <v>13483</v>
          </cell>
          <cell r="AY15">
            <v>1490</v>
          </cell>
          <cell r="BA15">
            <v>586</v>
          </cell>
          <cell r="BC15">
            <v>8310</v>
          </cell>
          <cell r="BE15">
            <v>65555</v>
          </cell>
          <cell r="BG15">
            <v>101827</v>
          </cell>
          <cell r="BI15">
            <v>514</v>
          </cell>
          <cell r="BK15">
            <v>857</v>
          </cell>
          <cell r="BM15">
            <v>13035</v>
          </cell>
          <cell r="BO15">
            <v>7136</v>
          </cell>
          <cell r="BQ15">
            <v>0</v>
          </cell>
          <cell r="BS15">
            <v>5786</v>
          </cell>
          <cell r="BU15">
            <v>472</v>
          </cell>
          <cell r="BW15">
            <v>451</v>
          </cell>
          <cell r="BY15">
            <v>6038</v>
          </cell>
          <cell r="CA15">
            <v>3444</v>
          </cell>
          <cell r="CC15">
            <v>37733</v>
          </cell>
          <cell r="CE15">
            <v>0</v>
          </cell>
          <cell r="CG15">
            <v>1272272</v>
          </cell>
        </row>
        <row r="23">
          <cell r="E23">
            <v>163</v>
          </cell>
          <cell r="G23">
            <v>3092</v>
          </cell>
          <cell r="I23">
            <v>320</v>
          </cell>
          <cell r="K23">
            <v>5</v>
          </cell>
          <cell r="M23">
            <v>90</v>
          </cell>
          <cell r="O23">
            <v>48</v>
          </cell>
          <cell r="Q23">
            <v>3718</v>
          </cell>
          <cell r="S23">
            <v>80</v>
          </cell>
          <cell r="U23">
            <v>3689</v>
          </cell>
          <cell r="W23">
            <v>52</v>
          </cell>
          <cell r="Y23">
            <v>2702</v>
          </cell>
          <cell r="AA23">
            <v>102</v>
          </cell>
          <cell r="AC23">
            <v>85</v>
          </cell>
          <cell r="AE23">
            <v>6710</v>
          </cell>
          <cell r="AG23">
            <v>2968</v>
          </cell>
          <cell r="AI23">
            <v>644</v>
          </cell>
          <cell r="AK23">
            <v>1567</v>
          </cell>
          <cell r="AM23">
            <v>715</v>
          </cell>
          <cell r="AO23">
            <v>1487</v>
          </cell>
          <cell r="AQ23">
            <v>3468</v>
          </cell>
          <cell r="AS23">
            <v>10849</v>
          </cell>
          <cell r="AU23">
            <v>1736</v>
          </cell>
          <cell r="AW23">
            <v>2062</v>
          </cell>
          <cell r="AY23">
            <v>357</v>
          </cell>
          <cell r="BA23">
            <v>63</v>
          </cell>
          <cell r="BC23">
            <v>4100</v>
          </cell>
          <cell r="BE23">
            <v>4727</v>
          </cell>
          <cell r="BG23">
            <v>13045</v>
          </cell>
          <cell r="BI23">
            <v>130</v>
          </cell>
          <cell r="BK23">
            <v>1595</v>
          </cell>
          <cell r="BM23">
            <v>1585</v>
          </cell>
          <cell r="BO23">
            <v>936</v>
          </cell>
          <cell r="BQ23">
            <v>0</v>
          </cell>
          <cell r="BS23">
            <v>2066</v>
          </cell>
          <cell r="BU23">
            <v>50</v>
          </cell>
          <cell r="BW23">
            <v>10</v>
          </cell>
          <cell r="BY23">
            <v>15</v>
          </cell>
          <cell r="CA23">
            <v>5861</v>
          </cell>
          <cell r="CC23">
            <v>12248</v>
          </cell>
          <cell r="CE23">
            <v>4658</v>
          </cell>
          <cell r="CG23">
            <v>51228</v>
          </cell>
        </row>
        <row r="53">
          <cell r="E53">
            <v>18807</v>
          </cell>
          <cell r="G53">
            <v>12342</v>
          </cell>
          <cell r="I53">
            <v>8868</v>
          </cell>
          <cell r="K53">
            <v>2555</v>
          </cell>
          <cell r="M53">
            <v>21356</v>
          </cell>
          <cell r="O53">
            <v>35912</v>
          </cell>
          <cell r="Q53">
            <v>99840</v>
          </cell>
          <cell r="S53">
            <v>11483</v>
          </cell>
          <cell r="U53">
            <v>20873</v>
          </cell>
          <cell r="W53">
            <v>17618</v>
          </cell>
          <cell r="Y53">
            <v>16640</v>
          </cell>
          <cell r="AA53">
            <v>11174</v>
          </cell>
          <cell r="AC53">
            <v>16195</v>
          </cell>
          <cell r="AE53">
            <v>93983</v>
          </cell>
          <cell r="AG53">
            <v>17305</v>
          </cell>
          <cell r="AI53">
            <v>14038</v>
          </cell>
          <cell r="AK53">
            <v>20247</v>
          </cell>
          <cell r="AM53">
            <v>6966</v>
          </cell>
          <cell r="AO53">
            <v>10688</v>
          </cell>
          <cell r="AQ53">
            <v>6165</v>
          </cell>
          <cell r="AS53">
            <v>75409</v>
          </cell>
          <cell r="AU53">
            <v>8698</v>
          </cell>
          <cell r="AW53">
            <v>14205</v>
          </cell>
          <cell r="AY53">
            <v>9042</v>
          </cell>
          <cell r="BA53">
            <v>4730</v>
          </cell>
          <cell r="BC53">
            <v>12822</v>
          </cell>
          <cell r="BE53">
            <v>14386</v>
          </cell>
          <cell r="BG53">
            <v>63883</v>
          </cell>
          <cell r="BI53">
            <v>4087</v>
          </cell>
          <cell r="BK53">
            <v>1999</v>
          </cell>
          <cell r="BM53">
            <v>4310</v>
          </cell>
          <cell r="BO53">
            <v>4194</v>
          </cell>
          <cell r="BQ53">
            <v>0</v>
          </cell>
          <cell r="BS53">
            <v>11924</v>
          </cell>
          <cell r="BU53">
            <v>4138</v>
          </cell>
          <cell r="BW53">
            <v>4424</v>
          </cell>
          <cell r="BY53">
            <v>9068</v>
          </cell>
          <cell r="CA53">
            <v>4073</v>
          </cell>
          <cell r="CC53">
            <v>48217</v>
          </cell>
          <cell r="CE53">
            <v>0</v>
          </cell>
          <cell r="CG53">
            <v>381332</v>
          </cell>
        </row>
        <row r="61">
          <cell r="E61">
            <v>95</v>
          </cell>
          <cell r="G61">
            <v>131</v>
          </cell>
          <cell r="I61">
            <v>136</v>
          </cell>
          <cell r="K61">
            <v>43</v>
          </cell>
          <cell r="M61">
            <v>129</v>
          </cell>
          <cell r="O61">
            <v>129</v>
          </cell>
          <cell r="Q61">
            <v>663</v>
          </cell>
          <cell r="S61">
            <v>134</v>
          </cell>
          <cell r="U61">
            <v>138</v>
          </cell>
          <cell r="W61">
            <v>85</v>
          </cell>
          <cell r="Y61">
            <v>128</v>
          </cell>
          <cell r="AA61">
            <v>97</v>
          </cell>
          <cell r="AC61">
            <v>88</v>
          </cell>
          <cell r="AE61">
            <v>670</v>
          </cell>
          <cell r="AG61">
            <v>432</v>
          </cell>
          <cell r="AI61">
            <v>452</v>
          </cell>
          <cell r="AK61">
            <v>610</v>
          </cell>
          <cell r="AM61">
            <v>205</v>
          </cell>
          <cell r="AO61">
            <v>404</v>
          </cell>
          <cell r="AQ61">
            <v>263</v>
          </cell>
          <cell r="AS61">
            <v>2366</v>
          </cell>
          <cell r="AU61">
            <v>171</v>
          </cell>
          <cell r="AW61">
            <v>417</v>
          </cell>
          <cell r="AY61">
            <v>212</v>
          </cell>
          <cell r="BA61">
            <v>86</v>
          </cell>
          <cell r="BC61">
            <v>274</v>
          </cell>
          <cell r="BE61">
            <v>162</v>
          </cell>
          <cell r="BG61">
            <v>1322</v>
          </cell>
          <cell r="BI61">
            <v>318</v>
          </cell>
          <cell r="BK61">
            <v>48</v>
          </cell>
          <cell r="BM61">
            <v>129</v>
          </cell>
          <cell r="BO61">
            <v>130</v>
          </cell>
          <cell r="BQ61">
            <v>0</v>
          </cell>
          <cell r="BS61">
            <v>255</v>
          </cell>
          <cell r="BU61">
            <v>163</v>
          </cell>
          <cell r="BW61">
            <v>85</v>
          </cell>
          <cell r="BY61">
            <v>128</v>
          </cell>
          <cell r="CA61">
            <v>175</v>
          </cell>
          <cell r="CC61">
            <v>1431</v>
          </cell>
          <cell r="CE61">
            <v>0</v>
          </cell>
          <cell r="CG61">
            <v>6452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 Calc 2005"/>
      <sheetName val="BLEND_DIFF 2005"/>
      <sheetName val="Form Back"/>
      <sheetName val="CA SURCHARGE PYMT"/>
      <sheetName val="ACT_ANAL 03"/>
      <sheetName val="ACT_ANAL 04"/>
      <sheetName val="QTRLY JE"/>
      <sheetName val="ALLOC JAN05"/>
      <sheetName val="ALLOC FEB05"/>
      <sheetName val="Sheet1"/>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posed-Excl"/>
      <sheetName val="Proposed-RTP-Scalers"/>
      <sheetName val="RTP-Template"/>
      <sheetName val="Proposed-Distb-Rates"/>
      <sheetName val="Current-RTP-Rates"/>
      <sheetName val="Current-RTP-Excl"/>
      <sheetName val="Proposed-RTP-Excl"/>
      <sheetName val="Proposed-RTP-Rates"/>
      <sheetName val="Proposed-Tariffs"/>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3-StL-Summ"/>
      <sheetName val="03-StL-Inv"/>
      <sheetName val="Avg Rate Comp Table"/>
      <sheetName val="Rev-Allo"/>
      <sheetName val="$-Per-kWh-Charges"/>
      <sheetName val="DA CRS"/>
      <sheetName val="DA % Sales"/>
      <sheetName val="2003 Rev Rqmt -Orig"/>
      <sheetName val="RevReq-Detail"/>
      <sheetName val="CurPRR-wo10%"/>
      <sheetName val="CurPRR-w10%"/>
      <sheetName val="Current-Allocators"/>
      <sheetName val="Res-kWh-Distrb"/>
      <sheetName val="03-BDet"/>
      <sheetName val="2003-SalesForecast"/>
      <sheetName val="Current Rates"/>
      <sheetName val="Adjusted-SF"/>
      <sheetName val="Residential"/>
      <sheetName val="Res-RD"/>
      <sheetName val="PRR"/>
      <sheetName val="TOTCA"/>
      <sheetName val="Proposed-TOTCA"/>
      <sheetName val="Post-SettlementRates-2003"/>
      <sheetName val="EndProact-Gen-RD "/>
      <sheetName val="Proact-Adjustments"/>
      <sheetName val="2003 Tariff"/>
      <sheetName val="2003 Tariff-Composite"/>
      <sheetName val="Tariff2003-CraigRev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TABLE"/>
      <sheetName val="ESA-Table 1"/>
      <sheetName val="ESA-Table 2"/>
      <sheetName val="ESA-Table 3"/>
      <sheetName val="ESA Table 4 "/>
      <sheetName val="ESA-Table 5"/>
      <sheetName val="ESA-Table 6"/>
      <sheetName val="ESA-Table 7"/>
      <sheetName val="ESA-Table 8"/>
      <sheetName val="ESA-Table 9"/>
      <sheetName val="ESA-Table 10"/>
      <sheetName val="ESA-Table 11"/>
      <sheetName val="ESA Table 12"/>
      <sheetName val="ESA-Table 13"/>
      <sheetName val="ESA -Table 14"/>
      <sheetName val="ESA-Table 15"/>
      <sheetName val="ESA-Table 16"/>
      <sheetName val="CARE- Table 1"/>
      <sheetName val="CARE-Table 2"/>
      <sheetName val="CARE -Table 3"/>
      <sheetName val="CARE-Table 4"/>
      <sheetName val="CARE-Table 5"/>
      <sheetName val="CARE-Table 6"/>
      <sheetName val="CARE-Table 7"/>
      <sheetName val="CARE-Table 8"/>
      <sheetName val="CARE-Table 9"/>
      <sheetName val="CARE-Table 10"/>
      <sheetName val="CARE-Table 11"/>
      <sheetName val="CARE-Table 12"/>
      <sheetName val="CARE-Table 13"/>
      <sheetName val="CARE-Table 14"/>
      <sheetName val="CARE-Table 15"/>
      <sheetName val="CARE-Table 16"/>
      <sheetName val="CARE-Table 17"/>
      <sheetName val="CARE-Table 18"/>
    </sheetNames>
    <sheetDataSet>
      <sheetData sheetId="0"/>
      <sheetData sheetId="1">
        <row r="5">
          <cell r="B5">
            <v>21018838</v>
          </cell>
          <cell r="E5">
            <v>14379892.949999999</v>
          </cell>
          <cell r="G5">
            <v>14379892.949999999</v>
          </cell>
        </row>
        <row r="6">
          <cell r="B6">
            <v>51405</v>
          </cell>
          <cell r="E6">
            <v>20558.75</v>
          </cell>
          <cell r="G6">
            <v>20558.75</v>
          </cell>
        </row>
        <row r="7">
          <cell r="B7">
            <v>267540</v>
          </cell>
          <cell r="E7">
            <v>69011.259999999995</v>
          </cell>
          <cell r="G7">
            <v>69011.259999999995</v>
          </cell>
        </row>
        <row r="8">
          <cell r="B8">
            <v>25139362</v>
          </cell>
          <cell r="E8">
            <v>22704095</v>
          </cell>
          <cell r="G8">
            <v>22704095</v>
          </cell>
        </row>
        <row r="9">
          <cell r="B9">
            <v>233333</v>
          </cell>
          <cell r="E9">
            <v>390</v>
          </cell>
          <cell r="G9">
            <v>390</v>
          </cell>
        </row>
        <row r="10">
          <cell r="B10">
            <v>3272401</v>
          </cell>
          <cell r="E10">
            <v>2868904.55</v>
          </cell>
          <cell r="G10">
            <v>2868904.55</v>
          </cell>
        </row>
        <row r="11">
          <cell r="B11">
            <v>4726931</v>
          </cell>
          <cell r="E11">
            <v>4563809.29</v>
          </cell>
          <cell r="G11">
            <v>4563809.29</v>
          </cell>
        </row>
        <row r="12">
          <cell r="B12">
            <v>5613669</v>
          </cell>
          <cell r="E12">
            <v>5131479.25</v>
          </cell>
          <cell r="G12">
            <v>5131479.25</v>
          </cell>
        </row>
        <row r="13">
          <cell r="B13">
            <v>1245405</v>
          </cell>
          <cell r="E13">
            <v>802387.5</v>
          </cell>
          <cell r="G13">
            <v>802387.5</v>
          </cell>
        </row>
        <row r="17">
          <cell r="B17">
            <v>325955</v>
          </cell>
          <cell r="E17">
            <v>114343</v>
          </cell>
        </row>
        <row r="18">
          <cell r="B18">
            <v>1579538</v>
          </cell>
          <cell r="E18">
            <v>907275</v>
          </cell>
        </row>
        <row r="19">
          <cell r="B19">
            <v>950000</v>
          </cell>
          <cell r="E19">
            <v>672207</v>
          </cell>
        </row>
        <row r="20">
          <cell r="E20">
            <v>0</v>
          </cell>
        </row>
        <row r="21">
          <cell r="B21">
            <v>200000</v>
          </cell>
          <cell r="E21">
            <v>98677</v>
          </cell>
        </row>
        <row r="22">
          <cell r="B22">
            <v>606000</v>
          </cell>
          <cell r="E22">
            <v>385242</v>
          </cell>
        </row>
        <row r="23">
          <cell r="B23">
            <v>4856000</v>
          </cell>
          <cell r="E23">
            <v>3338887</v>
          </cell>
        </row>
        <row r="24">
          <cell r="B24">
            <v>60000</v>
          </cell>
          <cell r="E24">
            <v>38809</v>
          </cell>
        </row>
      </sheetData>
      <sheetData sheetId="2">
        <row r="6">
          <cell r="C6">
            <v>13648</v>
          </cell>
        </row>
        <row r="9">
          <cell r="C9">
            <v>36</v>
          </cell>
        </row>
        <row r="10">
          <cell r="C10">
            <v>386</v>
          </cell>
        </row>
        <row r="11">
          <cell r="C11">
            <v>97</v>
          </cell>
        </row>
        <row r="12">
          <cell r="C12">
            <v>363</v>
          </cell>
        </row>
        <row r="16">
          <cell r="C16">
            <v>675</v>
          </cell>
        </row>
        <row r="17">
          <cell r="C17">
            <v>1</v>
          </cell>
        </row>
        <row r="20">
          <cell r="C20">
            <v>0</v>
          </cell>
        </row>
        <row r="21">
          <cell r="C21">
            <v>962</v>
          </cell>
        </row>
        <row r="22">
          <cell r="C22">
            <v>2933</v>
          </cell>
        </row>
        <row r="23">
          <cell r="C23">
            <v>136</v>
          </cell>
        </row>
        <row r="25">
          <cell r="C25">
            <v>10219</v>
          </cell>
        </row>
        <row r="26">
          <cell r="C26">
            <v>2864</v>
          </cell>
        </row>
        <row r="29">
          <cell r="C29">
            <v>3</v>
          </cell>
        </row>
        <row r="32">
          <cell r="C32">
            <v>287990</v>
          </cell>
        </row>
        <row r="34">
          <cell r="C34">
            <v>2537</v>
          </cell>
        </row>
        <row r="35">
          <cell r="C35">
            <v>10134</v>
          </cell>
        </row>
        <row r="39">
          <cell r="C39">
            <v>2426</v>
          </cell>
        </row>
        <row r="40">
          <cell r="C40">
            <v>39510</v>
          </cell>
        </row>
        <row r="56">
          <cell r="C56">
            <v>41070</v>
          </cell>
        </row>
      </sheetData>
      <sheetData sheetId="3"/>
      <sheetData sheetId="4">
        <row r="32">
          <cell r="G32">
            <v>55451504</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able 1"/>
      <sheetName val="May 04 Summary"/>
      <sheetName val="May 04 DAP Detail example"/>
      <sheetName val="RD Category"/>
      <sheetName val="Cost Elements "/>
      <sheetName val="DAP IO's w splits"/>
    </sheetNames>
    <sheetDataSet>
      <sheetData sheetId="0"/>
      <sheetData sheetId="1"/>
      <sheetData sheetId="2"/>
      <sheetData sheetId="3"/>
      <sheetData sheetId="4">
        <row r="2">
          <cell r="A2">
            <v>6010074</v>
          </cell>
          <cell r="B2" t="str">
            <v>CPUC</v>
          </cell>
        </row>
        <row r="3">
          <cell r="A3">
            <v>6010075</v>
          </cell>
          <cell r="B3" t="str">
            <v>CPUC</v>
          </cell>
        </row>
        <row r="4">
          <cell r="A4">
            <v>6010077</v>
          </cell>
          <cell r="B4" t="str">
            <v>CPUC</v>
          </cell>
        </row>
        <row r="5">
          <cell r="A5">
            <v>6010078</v>
          </cell>
          <cell r="B5" t="str">
            <v>CPUC</v>
          </cell>
        </row>
        <row r="6">
          <cell r="A6">
            <v>6010171</v>
          </cell>
          <cell r="B6" t="str">
            <v>Weatherization</v>
          </cell>
        </row>
        <row r="7">
          <cell r="A7">
            <v>6010172</v>
          </cell>
          <cell r="B7" t="str">
            <v>Gas Appliances</v>
          </cell>
        </row>
        <row r="8">
          <cell r="A8">
            <v>6010182</v>
          </cell>
          <cell r="B8" t="str">
            <v>Education Workshops (EELI)</v>
          </cell>
        </row>
        <row r="9">
          <cell r="A9">
            <v>6010217</v>
          </cell>
          <cell r="B9" t="str">
            <v>Electric Appliances</v>
          </cell>
        </row>
        <row r="10">
          <cell r="A10">
            <v>6010227</v>
          </cell>
          <cell r="B10" t="str">
            <v>Education Workshops (EELI)</v>
          </cell>
        </row>
        <row r="11">
          <cell r="A11">
            <v>6011566</v>
          </cell>
          <cell r="B11" t="str">
            <v>Regulatory Compliance</v>
          </cell>
        </row>
        <row r="12">
          <cell r="A12">
            <v>6011567</v>
          </cell>
          <cell r="B12" t="str">
            <v>Regulatory Compliance</v>
          </cell>
        </row>
        <row r="13">
          <cell r="A13">
            <v>7001304</v>
          </cell>
          <cell r="B13" t="str">
            <v>Regulatory Compliance</v>
          </cell>
        </row>
        <row r="14">
          <cell r="A14">
            <v>7001305</v>
          </cell>
          <cell r="B14" t="str">
            <v>Regulatory Compliance</v>
          </cell>
        </row>
        <row r="15">
          <cell r="A15">
            <v>7001307</v>
          </cell>
          <cell r="B15" t="str">
            <v>Regulatory Compliance</v>
          </cell>
        </row>
        <row r="16">
          <cell r="A16">
            <v>7001308</v>
          </cell>
          <cell r="B16" t="str">
            <v>Regulatory Compliance</v>
          </cell>
        </row>
        <row r="17">
          <cell r="A17">
            <v>7002083</v>
          </cell>
          <cell r="B17" t="str">
            <v>Inspections</v>
          </cell>
        </row>
        <row r="18">
          <cell r="A18">
            <v>7002084</v>
          </cell>
          <cell r="B18" t="str">
            <v>Inspections</v>
          </cell>
        </row>
        <row r="19">
          <cell r="A19">
            <v>7002086</v>
          </cell>
          <cell r="B19" t="str">
            <v>Outreach Pilot</v>
          </cell>
        </row>
        <row r="20">
          <cell r="A20">
            <v>7002087</v>
          </cell>
          <cell r="B20" t="str">
            <v>Outreach Pilot</v>
          </cell>
        </row>
        <row r="21">
          <cell r="A21">
            <v>7002089</v>
          </cell>
          <cell r="B21" t="str">
            <v>Advertising</v>
          </cell>
        </row>
        <row r="22">
          <cell r="A22">
            <v>7002090</v>
          </cell>
          <cell r="B22" t="str">
            <v>Advertising</v>
          </cell>
        </row>
        <row r="23">
          <cell r="A23">
            <v>7002108</v>
          </cell>
          <cell r="B23" t="str">
            <v>In Home Energy Ed</v>
          </cell>
        </row>
        <row r="24">
          <cell r="A24">
            <v>7002109</v>
          </cell>
          <cell r="B24" t="str">
            <v>In Home Energy Ed</v>
          </cell>
        </row>
        <row r="25">
          <cell r="A25">
            <v>7008240</v>
          </cell>
          <cell r="B25" t="str">
            <v>In Home Energy Ed</v>
          </cell>
        </row>
        <row r="26">
          <cell r="A26">
            <v>7008241</v>
          </cell>
          <cell r="B26" t="str">
            <v>In Home Energy Ed</v>
          </cell>
        </row>
        <row r="27">
          <cell r="A27">
            <v>7008242</v>
          </cell>
          <cell r="B27" t="str">
            <v>Outreach Pilot</v>
          </cell>
        </row>
        <row r="28">
          <cell r="A28">
            <v>7008243</v>
          </cell>
          <cell r="B28" t="str">
            <v>Outreach Pilot</v>
          </cell>
        </row>
        <row r="29">
          <cell r="A29">
            <v>7008244</v>
          </cell>
          <cell r="B29" t="str">
            <v>CPUC</v>
          </cell>
        </row>
        <row r="30">
          <cell r="A30">
            <v>7008245</v>
          </cell>
          <cell r="B30" t="str">
            <v>CPUC</v>
          </cell>
        </row>
        <row r="31">
          <cell r="A31">
            <v>7008246</v>
          </cell>
          <cell r="B31" t="str">
            <v>M&amp;E Studies</v>
          </cell>
        </row>
        <row r="32">
          <cell r="A32">
            <v>7008247</v>
          </cell>
          <cell r="B32" t="str">
            <v>M&amp;E Studies</v>
          </cell>
        </row>
        <row r="33">
          <cell r="A33">
            <v>7008248</v>
          </cell>
          <cell r="B33" t="str">
            <v>Advertising</v>
          </cell>
        </row>
        <row r="34">
          <cell r="A34">
            <v>7008249</v>
          </cell>
          <cell r="B34" t="str">
            <v>Advertising</v>
          </cell>
        </row>
        <row r="35">
          <cell r="A35">
            <v>7008250</v>
          </cell>
          <cell r="B35" t="str">
            <v>Inspections</v>
          </cell>
        </row>
        <row r="36">
          <cell r="A36">
            <v>7008251</v>
          </cell>
          <cell r="B36" t="str">
            <v>Inspections</v>
          </cell>
        </row>
        <row r="37">
          <cell r="A37">
            <v>7008252</v>
          </cell>
          <cell r="B37" t="str">
            <v>Regulatory Compliance</v>
          </cell>
        </row>
        <row r="38">
          <cell r="A38">
            <v>7008253</v>
          </cell>
          <cell r="B38" t="str">
            <v>Regulatory Compliance</v>
          </cell>
        </row>
        <row r="39">
          <cell r="A39">
            <v>7008560</v>
          </cell>
          <cell r="B39" t="str">
            <v>Regulatory Compliance</v>
          </cell>
        </row>
        <row r="40">
          <cell r="A40">
            <v>7008561</v>
          </cell>
          <cell r="B40" t="str">
            <v>Regulatory Compliance</v>
          </cell>
        </row>
      </sheetData>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2"/>
      <sheetName val="Summary"/>
      <sheetName val="SummaryPaste"/>
      <sheetName val="Accounts_100_Pct"/>
      <sheetName val="Accounts_80_Pct"/>
      <sheetName val="Accounts_50_Pct"/>
      <sheetName val="Accounts_25_Pct"/>
      <sheetName val="Accounts_0_Pct"/>
    </sheetNames>
    <sheetDataSet>
      <sheetData sheetId="0"/>
      <sheetData sheetId="1"/>
      <sheetData sheetId="2"/>
      <sheetData sheetId="3" refreshError="1"/>
      <sheetData sheetId="4" refreshError="1"/>
      <sheetData sheetId="5" refreshError="1"/>
      <sheetData sheetId="6" refreshError="1"/>
      <sheetData sheetId="7"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5">
          <cell r="D5">
            <v>342</v>
          </cell>
        </row>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E-Table 1"/>
      <sheetName val="LIEE-Table 1"/>
      <sheetName val="LIEE-Table 2"/>
      <sheetName val="LIEE-Table 3"/>
      <sheetName val="LIEE-Table 4"/>
      <sheetName val="LIEE-Table 5"/>
      <sheetName val="LIEE-Table 6"/>
      <sheetName val="LIEE-Table 7"/>
      <sheetName val="LIEE-Table 8"/>
      <sheetName val="LIEE-Table 9"/>
      <sheetName val="LIEE-Table 10"/>
      <sheetName val="LIEE-Table 11"/>
      <sheetName val="LIEE-Table 12-Whole Neighbor Ap"/>
      <sheetName val="LIEE-Table 13- CatEnrollment"/>
      <sheetName val="LIEE-Table 14-Leveraging"/>
      <sheetName val="LIEE-Table 15-Intergration"/>
      <sheetName val="LIEE-Table 16-Lighting"/>
      <sheetName val="LIEE-Table 17-Studies&amp;Pilot"/>
      <sheetName val="LIEE-Table 18-Added Measures"/>
      <sheetName val="LIEE-Table 19-Fund Shifting"/>
      <sheetName val="CARE-Table 2"/>
      <sheetName val="CARE-Table 3"/>
      <sheetName val="CARE-Table 4"/>
      <sheetName val="CARE-Table 5"/>
      <sheetName val="CARE-Table 6"/>
      <sheetName val="CARE-Table 7"/>
      <sheetName val="CARE-Table 8"/>
      <sheetName val="CARE-Table 9"/>
      <sheetName val="CARE-Table 10"/>
      <sheetName val="CARE-Table 11"/>
      <sheetName val="CARE-Table 12"/>
      <sheetName val="CARE-Table 13"/>
    </sheetNames>
    <sheetDataSet>
      <sheetData sheetId="0">
        <row r="6">
          <cell r="G6" t="str">
            <v>Authorized Budget</v>
          </cell>
        </row>
        <row r="8">
          <cell r="G8">
            <v>5850000</v>
          </cell>
        </row>
        <row r="9">
          <cell r="G9">
            <v>150000</v>
          </cell>
        </row>
        <row r="10">
          <cell r="G10">
            <v>1800000</v>
          </cell>
        </row>
        <row r="11">
          <cell r="G11">
            <v>150000</v>
          </cell>
        </row>
        <row r="12">
          <cell r="G12">
            <v>345000</v>
          </cell>
        </row>
        <row r="13">
          <cell r="G13">
            <v>0</v>
          </cell>
        </row>
        <row r="14">
          <cell r="G14">
            <v>105000</v>
          </cell>
        </row>
        <row r="15">
          <cell r="G15">
            <v>500000</v>
          </cell>
        </row>
        <row r="16">
          <cell r="G16">
            <v>206000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H1235"/>
  <sheetViews>
    <sheetView tabSelected="1" zoomScale="89" zoomScaleNormal="89" zoomScalePageLayoutView="60" workbookViewId="0">
      <selection activeCell="B5" sqref="B5"/>
    </sheetView>
  </sheetViews>
  <sheetFormatPr defaultColWidth="34.5546875" defaultRowHeight="13.8"/>
  <cols>
    <col min="1" max="1" width="27.44140625" style="4" customWidth="1"/>
    <col min="2" max="2" width="17.44140625" style="4" customWidth="1"/>
    <col min="3" max="3" width="10.5546875" style="4" customWidth="1"/>
    <col min="4" max="4" width="16.88671875" style="4" customWidth="1"/>
    <col min="5" max="5" width="15.5546875" style="4" customWidth="1"/>
    <col min="6" max="6" width="10.5546875" style="4" customWidth="1"/>
    <col min="7" max="8" width="14.44140625" style="4" customWidth="1"/>
    <col min="9" max="9" width="10.5546875" style="4" customWidth="1"/>
    <col min="10" max="10" width="12.88671875" style="4" customWidth="1"/>
    <col min="11" max="20" width="16.5546875" style="4" customWidth="1"/>
    <col min="21" max="21" width="17.5546875" style="4" customWidth="1"/>
    <col min="22" max="22" width="14.88671875" style="4" customWidth="1"/>
    <col min="23" max="23" width="14.5546875" style="4" customWidth="1"/>
    <col min="24" max="24" width="12" style="4" customWidth="1"/>
    <col min="25" max="25" width="14.5546875" style="7" customWidth="1"/>
    <col min="26" max="26" width="12.5546875" style="4" customWidth="1"/>
    <col min="27" max="27" width="11" style="4" customWidth="1"/>
    <col min="28" max="28" width="14.88671875" style="4" customWidth="1"/>
    <col min="29" max="29" width="16.5546875" style="4" customWidth="1"/>
    <col min="30" max="30" width="16.44140625" style="4" customWidth="1"/>
    <col min="31" max="31" width="15.44140625" style="4" customWidth="1"/>
    <col min="32" max="33" width="14" style="4" customWidth="1"/>
    <col min="34" max="34" width="15.44140625" style="4" customWidth="1"/>
    <col min="35" max="35" width="19.5546875" style="4" customWidth="1"/>
    <col min="36" max="36" width="12.109375" style="4" customWidth="1"/>
    <col min="37" max="37" width="12.5546875" style="4" customWidth="1"/>
    <col min="38" max="38" width="14.5546875" style="4" customWidth="1"/>
    <col min="39" max="16384" width="34.5546875" style="5"/>
  </cols>
  <sheetData>
    <row r="1" spans="1:46" s="10" customFormat="1" ht="64.349999999999994" customHeight="1">
      <c r="A1" s="957" t="s">
        <v>748</v>
      </c>
      <c r="B1" s="957"/>
      <c r="C1" s="957"/>
      <c r="D1" s="957"/>
      <c r="E1" s="957"/>
      <c r="F1" s="957"/>
      <c r="G1" s="957"/>
      <c r="H1" s="957"/>
      <c r="I1" s="957"/>
      <c r="J1" s="958"/>
      <c r="K1" s="433"/>
      <c r="L1" s="9"/>
      <c r="M1" s="9"/>
      <c r="N1" s="9"/>
      <c r="O1" s="9"/>
      <c r="P1" s="9"/>
      <c r="Q1" s="9"/>
      <c r="R1" s="9"/>
      <c r="S1" s="9"/>
      <c r="T1" s="9"/>
      <c r="U1" s="9"/>
      <c r="V1" s="9"/>
      <c r="W1" s="9"/>
      <c r="X1" s="9"/>
      <c r="Y1" s="9"/>
      <c r="Z1" s="9"/>
      <c r="AA1" s="9"/>
      <c r="AB1" s="9"/>
      <c r="AC1" s="9"/>
      <c r="AD1" s="9"/>
      <c r="AE1" s="9"/>
      <c r="AF1" s="9"/>
      <c r="AG1" s="9"/>
      <c r="AH1" s="9"/>
      <c r="AI1" s="9"/>
      <c r="AJ1" s="9"/>
      <c r="AK1" s="9"/>
      <c r="AL1" s="9"/>
      <c r="AM1" s="934"/>
      <c r="AN1" s="934"/>
      <c r="AO1" s="934"/>
      <c r="AP1" s="934"/>
      <c r="AQ1" s="934"/>
      <c r="AR1" s="934"/>
      <c r="AS1" s="934"/>
      <c r="AT1" s="934"/>
    </row>
    <row r="2" spans="1:46" ht="17.100000000000001" customHeight="1">
      <c r="A2" s="68"/>
      <c r="B2" s="126" t="s">
        <v>749</v>
      </c>
      <c r="C2" s="126"/>
      <c r="D2" s="126"/>
      <c r="E2" s="126" t="s">
        <v>750</v>
      </c>
      <c r="F2" s="126"/>
      <c r="G2" s="126"/>
      <c r="H2" s="127" t="s">
        <v>236</v>
      </c>
      <c r="I2" s="128"/>
      <c r="J2" s="129"/>
      <c r="K2" s="5"/>
      <c r="L2" s="5"/>
      <c r="M2" s="5"/>
      <c r="N2" s="5"/>
      <c r="O2" s="5"/>
      <c r="P2" s="5"/>
      <c r="Q2" s="5"/>
      <c r="R2" s="5"/>
      <c r="S2" s="5"/>
      <c r="T2" s="5"/>
      <c r="U2" s="5"/>
      <c r="V2" s="5"/>
      <c r="W2" s="5"/>
      <c r="X2" s="5"/>
      <c r="Y2" s="5"/>
      <c r="Z2" s="5"/>
      <c r="AA2" s="5"/>
      <c r="AB2" s="5"/>
      <c r="AC2" s="5"/>
      <c r="AD2" s="5"/>
      <c r="AE2" s="5"/>
      <c r="AF2" s="5"/>
      <c r="AG2" s="5"/>
      <c r="AH2" s="5"/>
      <c r="AI2" s="5"/>
      <c r="AJ2" s="5"/>
      <c r="AK2" s="5"/>
      <c r="AL2" s="5"/>
    </row>
    <row r="3" spans="1:46" s="63" customFormat="1" ht="34.5" customHeight="1">
      <c r="A3" s="68" t="s">
        <v>109</v>
      </c>
      <c r="B3" s="105" t="s">
        <v>2</v>
      </c>
      <c r="C3" s="105" t="s">
        <v>116</v>
      </c>
      <c r="D3" s="105" t="s">
        <v>50</v>
      </c>
      <c r="E3" s="105" t="s">
        <v>2</v>
      </c>
      <c r="F3" s="105" t="s">
        <v>116</v>
      </c>
      <c r="G3" s="105" t="s">
        <v>50</v>
      </c>
      <c r="H3" s="105" t="s">
        <v>2</v>
      </c>
      <c r="I3" s="105" t="s">
        <v>116</v>
      </c>
      <c r="J3" s="105" t="s">
        <v>50</v>
      </c>
    </row>
    <row r="4" spans="1:46" ht="17.100000000000001" customHeight="1">
      <c r="A4" s="106" t="s">
        <v>3</v>
      </c>
      <c r="B4" s="107"/>
      <c r="C4" s="108"/>
      <c r="D4" s="108"/>
      <c r="E4" s="108"/>
      <c r="F4" s="108"/>
      <c r="G4" s="108"/>
      <c r="H4" s="108"/>
      <c r="I4" s="108"/>
      <c r="J4" s="109"/>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46" ht="17.100000000000001" customHeight="1">
      <c r="A5" s="67" t="s">
        <v>237</v>
      </c>
      <c r="B5" s="175">
        <v>21018838</v>
      </c>
      <c r="C5" s="176"/>
      <c r="D5" s="177">
        <f>C5+B5</f>
        <v>21018838</v>
      </c>
      <c r="E5" s="771">
        <v>14379892.949999999</v>
      </c>
      <c r="F5" s="176"/>
      <c r="G5" s="177">
        <f t="shared" ref="G5:G14" si="0">F5+E5</f>
        <v>14379892.949999999</v>
      </c>
      <c r="H5" s="415">
        <f t="shared" ref="H5:H13" si="1">E5/B5</f>
        <v>0.68414309820552399</v>
      </c>
      <c r="I5" s="416"/>
      <c r="J5" s="415">
        <f>SUM(H5:I5)</f>
        <v>0.68414309820552399</v>
      </c>
      <c r="K5" s="12"/>
      <c r="L5" s="12"/>
      <c r="M5" s="12"/>
      <c r="N5" s="12"/>
      <c r="O5" s="12"/>
      <c r="P5" s="12"/>
      <c r="Q5" s="12"/>
      <c r="R5" s="12"/>
      <c r="S5" s="12"/>
      <c r="T5" s="12"/>
      <c r="U5" s="12"/>
      <c r="V5" s="12"/>
      <c r="W5" s="12"/>
      <c r="X5" s="12"/>
      <c r="Y5" s="12"/>
      <c r="Z5" s="12"/>
      <c r="AA5" s="12"/>
      <c r="AB5" s="12"/>
      <c r="AC5" s="5"/>
      <c r="AD5" s="5"/>
      <c r="AE5" s="5"/>
      <c r="AF5" s="5"/>
      <c r="AG5" s="5"/>
      <c r="AH5" s="5"/>
      <c r="AI5" s="5"/>
      <c r="AJ5" s="5"/>
      <c r="AK5" s="5"/>
      <c r="AL5" s="5"/>
    </row>
    <row r="6" spans="1:46" ht="17.100000000000001" customHeight="1">
      <c r="A6" s="67" t="s">
        <v>238</v>
      </c>
      <c r="B6" s="178">
        <v>51405</v>
      </c>
      <c r="C6" s="179"/>
      <c r="D6" s="177">
        <f t="shared" ref="D6:D14" si="2">C6+B6</f>
        <v>51405</v>
      </c>
      <c r="E6" s="177">
        <v>20558.75</v>
      </c>
      <c r="F6" s="179"/>
      <c r="G6" s="177">
        <f t="shared" si="0"/>
        <v>20558.75</v>
      </c>
      <c r="H6" s="415">
        <f t="shared" si="1"/>
        <v>0.39993677657815385</v>
      </c>
      <c r="I6" s="417"/>
      <c r="J6" s="415">
        <f>SUM(H6:I6)</f>
        <v>0.39993677657815385</v>
      </c>
      <c r="K6" s="12"/>
      <c r="L6" s="12"/>
      <c r="M6" s="12"/>
      <c r="N6" s="12"/>
      <c r="O6" s="12"/>
      <c r="P6" s="12"/>
      <c r="Q6" s="12"/>
      <c r="R6" s="12"/>
      <c r="S6" s="12"/>
      <c r="T6" s="12"/>
      <c r="U6" s="12"/>
      <c r="V6" s="12"/>
      <c r="W6" s="12"/>
      <c r="X6" s="12"/>
      <c r="Y6" s="12"/>
      <c r="Z6" s="12"/>
      <c r="AA6" s="12"/>
      <c r="AB6" s="12"/>
      <c r="AC6" s="5"/>
      <c r="AD6" s="5"/>
      <c r="AE6" s="5"/>
      <c r="AF6" s="5"/>
      <c r="AG6" s="5"/>
      <c r="AH6" s="5"/>
      <c r="AI6" s="5"/>
      <c r="AJ6" s="5"/>
      <c r="AK6" s="5"/>
      <c r="AL6" s="5"/>
    </row>
    <row r="7" spans="1:46" ht="17.100000000000001" customHeight="1">
      <c r="A7" s="67" t="s">
        <v>242</v>
      </c>
      <c r="B7" s="178">
        <v>267540</v>
      </c>
      <c r="C7" s="179"/>
      <c r="D7" s="177">
        <f t="shared" si="2"/>
        <v>267540</v>
      </c>
      <c r="E7" s="177">
        <v>69011.259999999995</v>
      </c>
      <c r="F7" s="179"/>
      <c r="G7" s="177">
        <f t="shared" si="0"/>
        <v>69011.259999999995</v>
      </c>
      <c r="H7" s="415">
        <f t="shared" si="1"/>
        <v>0.25794744711071238</v>
      </c>
      <c r="I7" s="417"/>
      <c r="J7" s="415">
        <f>SUM(H7:I7)</f>
        <v>0.25794744711071238</v>
      </c>
      <c r="K7" s="12"/>
      <c r="L7" s="12"/>
      <c r="M7" s="12"/>
      <c r="N7" s="12"/>
      <c r="O7" s="12"/>
      <c r="P7" s="12"/>
      <c r="Q7" s="12"/>
      <c r="R7" s="12"/>
      <c r="S7" s="12"/>
      <c r="T7" s="12"/>
      <c r="U7" s="12"/>
      <c r="V7" s="12"/>
      <c r="W7" s="12"/>
      <c r="X7" s="12"/>
      <c r="Y7" s="12"/>
      <c r="Z7" s="12"/>
      <c r="AA7" s="12"/>
      <c r="AB7" s="12"/>
      <c r="AC7" s="5"/>
      <c r="AD7" s="5"/>
      <c r="AE7" s="5"/>
      <c r="AF7" s="5"/>
      <c r="AG7" s="5"/>
      <c r="AH7" s="5"/>
      <c r="AI7" s="5"/>
      <c r="AJ7" s="5"/>
      <c r="AK7" s="5"/>
      <c r="AL7" s="5"/>
    </row>
    <row r="8" spans="1:46" ht="17.100000000000001" customHeight="1">
      <c r="A8" s="110" t="s">
        <v>243</v>
      </c>
      <c r="B8" s="181">
        <f>-2167253+27306615</f>
        <v>25139362</v>
      </c>
      <c r="C8" s="182"/>
      <c r="D8" s="177">
        <f t="shared" si="2"/>
        <v>25139362</v>
      </c>
      <c r="E8" s="177">
        <v>22704095</v>
      </c>
      <c r="F8" s="179"/>
      <c r="G8" s="177">
        <f t="shared" si="0"/>
        <v>22704095</v>
      </c>
      <c r="H8" s="415">
        <f t="shared" si="1"/>
        <v>0.90312932364791121</v>
      </c>
      <c r="I8" s="417"/>
      <c r="J8" s="415">
        <f t="shared" ref="J8:J14" si="3">SUM(H8:I8)</f>
        <v>0.90312932364791121</v>
      </c>
      <c r="K8" s="12"/>
      <c r="L8" s="12"/>
      <c r="M8" s="12"/>
      <c r="N8" s="12"/>
      <c r="O8" s="12"/>
      <c r="P8" s="12"/>
      <c r="Q8" s="12"/>
      <c r="R8" s="12"/>
      <c r="S8" s="12"/>
      <c r="T8" s="12"/>
      <c r="U8" s="12"/>
      <c r="V8" s="12"/>
      <c r="W8" s="12"/>
      <c r="X8" s="12"/>
      <c r="Y8" s="12"/>
      <c r="Z8" s="12"/>
      <c r="AA8" s="12"/>
      <c r="AB8" s="12"/>
      <c r="AC8" s="5"/>
      <c r="AD8" s="5"/>
      <c r="AE8" s="5"/>
      <c r="AF8" s="5"/>
      <c r="AG8" s="5"/>
      <c r="AH8" s="5"/>
      <c r="AI8" s="5"/>
      <c r="AJ8" s="5"/>
      <c r="AK8" s="5"/>
      <c r="AL8" s="5"/>
    </row>
    <row r="9" spans="1:46">
      <c r="A9" s="67" t="s">
        <v>239</v>
      </c>
      <c r="B9" s="178">
        <v>233333</v>
      </c>
      <c r="C9" s="179"/>
      <c r="D9" s="177">
        <f t="shared" si="2"/>
        <v>233333</v>
      </c>
      <c r="E9" s="177">
        <v>390</v>
      </c>
      <c r="F9" s="179"/>
      <c r="G9" s="177">
        <f t="shared" si="0"/>
        <v>390</v>
      </c>
      <c r="H9" s="415">
        <f t="shared" si="1"/>
        <v>1.6714309591870846E-3</v>
      </c>
      <c r="I9" s="417"/>
      <c r="J9" s="415">
        <f t="shared" si="3"/>
        <v>1.6714309591870846E-3</v>
      </c>
      <c r="K9" s="12"/>
      <c r="L9" s="12"/>
      <c r="M9" s="12"/>
      <c r="N9" s="12"/>
      <c r="O9" s="12"/>
      <c r="P9" s="12"/>
      <c r="Q9" s="12"/>
      <c r="R9" s="12"/>
      <c r="S9" s="12"/>
      <c r="T9" s="12"/>
      <c r="U9" s="12"/>
      <c r="V9" s="12"/>
      <c r="W9" s="12"/>
      <c r="X9" s="12"/>
      <c r="Y9" s="12"/>
      <c r="Z9" s="12"/>
      <c r="AA9" s="12"/>
      <c r="AB9" s="12"/>
      <c r="AC9" s="5"/>
      <c r="AD9" s="5"/>
      <c r="AE9" s="5"/>
      <c r="AF9" s="5"/>
      <c r="AG9" s="5"/>
      <c r="AH9" s="5"/>
      <c r="AI9" s="5"/>
      <c r="AJ9" s="5"/>
      <c r="AK9" s="5"/>
      <c r="AL9" s="5"/>
    </row>
    <row r="10" spans="1:46">
      <c r="A10" s="67" t="s">
        <v>86</v>
      </c>
      <c r="B10" s="178">
        <v>3272401</v>
      </c>
      <c r="C10" s="179"/>
      <c r="D10" s="177">
        <f t="shared" si="2"/>
        <v>3272401</v>
      </c>
      <c r="E10" s="177">
        <v>2868904.55</v>
      </c>
      <c r="F10" s="179"/>
      <c r="G10" s="177">
        <f t="shared" si="0"/>
        <v>2868904.55</v>
      </c>
      <c r="H10" s="415">
        <f t="shared" si="1"/>
        <v>0.87669712544397826</v>
      </c>
      <c r="I10" s="418"/>
      <c r="J10" s="415">
        <f t="shared" si="3"/>
        <v>0.87669712544397826</v>
      </c>
      <c r="K10" s="12"/>
      <c r="L10" s="12"/>
      <c r="M10" s="12"/>
      <c r="N10" s="12"/>
      <c r="O10" s="12"/>
      <c r="P10" s="12"/>
      <c r="Q10" s="12"/>
      <c r="R10" s="12"/>
      <c r="S10" s="12"/>
      <c r="T10" s="12"/>
      <c r="U10" s="12"/>
      <c r="V10" s="12"/>
      <c r="W10" s="12"/>
      <c r="X10" s="12"/>
      <c r="Y10" s="12"/>
      <c r="Z10" s="12"/>
      <c r="AA10" s="12"/>
      <c r="AB10" s="12"/>
      <c r="AC10" s="5"/>
      <c r="AD10" s="5"/>
      <c r="AE10" s="5"/>
      <c r="AF10" s="5"/>
      <c r="AG10" s="5"/>
      <c r="AH10" s="5"/>
      <c r="AI10" s="5"/>
      <c r="AJ10" s="5"/>
      <c r="AK10" s="5"/>
      <c r="AL10" s="5"/>
    </row>
    <row r="11" spans="1:46" ht="17.100000000000001" customHeight="1">
      <c r="A11" s="67" t="s">
        <v>244</v>
      </c>
      <c r="B11" s="179">
        <v>4726931</v>
      </c>
      <c r="C11" s="179"/>
      <c r="D11" s="177">
        <f t="shared" si="2"/>
        <v>4726931</v>
      </c>
      <c r="E11" s="177">
        <v>4563809.29</v>
      </c>
      <c r="F11" s="183"/>
      <c r="G11" s="177">
        <f t="shared" si="0"/>
        <v>4563809.29</v>
      </c>
      <c r="H11" s="415">
        <f t="shared" si="1"/>
        <v>0.96549098981982184</v>
      </c>
      <c r="I11" s="417"/>
      <c r="J11" s="415">
        <f t="shared" si="3"/>
        <v>0.96549098981982184</v>
      </c>
      <c r="K11" s="12"/>
      <c r="L11" s="12"/>
      <c r="M11" s="12"/>
      <c r="N11" s="12"/>
      <c r="O11" s="12"/>
      <c r="P11" s="12"/>
      <c r="Q11" s="12"/>
      <c r="R11" s="12"/>
      <c r="S11" s="12"/>
      <c r="T11" s="12"/>
      <c r="U11" s="12"/>
      <c r="V11" s="12"/>
      <c r="W11" s="12"/>
      <c r="X11" s="12"/>
      <c r="Y11" s="12"/>
      <c r="Z11" s="12"/>
      <c r="AA11" s="12"/>
      <c r="AB11" s="12"/>
      <c r="AC11" s="5"/>
      <c r="AD11" s="5"/>
      <c r="AE11" s="5"/>
      <c r="AF11" s="5"/>
      <c r="AG11" s="5"/>
      <c r="AH11" s="5"/>
      <c r="AI11" s="5"/>
      <c r="AJ11" s="5"/>
      <c r="AK11" s="5"/>
      <c r="AL11" s="5"/>
    </row>
    <row r="12" spans="1:46">
      <c r="A12" s="67" t="s">
        <v>95</v>
      </c>
      <c r="B12" s="178">
        <v>5613669</v>
      </c>
      <c r="C12" s="179"/>
      <c r="D12" s="177">
        <f t="shared" si="2"/>
        <v>5613669</v>
      </c>
      <c r="E12" s="177">
        <v>5131479.25</v>
      </c>
      <c r="F12" s="179"/>
      <c r="G12" s="177">
        <f t="shared" si="0"/>
        <v>5131479.25</v>
      </c>
      <c r="H12" s="415">
        <f t="shared" si="1"/>
        <v>0.91410434957957087</v>
      </c>
      <c r="I12" s="417"/>
      <c r="J12" s="415">
        <f t="shared" si="3"/>
        <v>0.91410434957957087</v>
      </c>
      <c r="K12" s="12"/>
      <c r="L12" s="12"/>
      <c r="M12" s="12"/>
      <c r="N12" s="12"/>
      <c r="O12" s="12"/>
      <c r="P12" s="12"/>
      <c r="Q12" s="12"/>
      <c r="R12" s="12"/>
      <c r="S12" s="12"/>
      <c r="T12" s="12"/>
      <c r="U12" s="12"/>
      <c r="V12" s="12"/>
      <c r="W12" s="12"/>
      <c r="X12" s="12"/>
      <c r="Y12" s="12"/>
      <c r="Z12" s="12"/>
      <c r="AA12" s="12"/>
      <c r="AB12" s="12"/>
      <c r="AC12" s="5"/>
      <c r="AD12" s="5"/>
      <c r="AE12" s="5"/>
      <c r="AF12" s="5"/>
      <c r="AG12" s="5"/>
      <c r="AH12" s="5"/>
      <c r="AI12" s="5"/>
      <c r="AJ12" s="5"/>
      <c r="AK12" s="5"/>
      <c r="AL12" s="5"/>
    </row>
    <row r="13" spans="1:46" ht="17.100000000000001" customHeight="1">
      <c r="A13" s="67" t="s">
        <v>231</v>
      </c>
      <c r="B13" s="178">
        <v>1245405</v>
      </c>
      <c r="C13" s="179"/>
      <c r="D13" s="177">
        <f t="shared" si="2"/>
        <v>1245405</v>
      </c>
      <c r="E13" s="177">
        <v>802387.5</v>
      </c>
      <c r="F13" s="179"/>
      <c r="G13" s="177">
        <f t="shared" si="0"/>
        <v>802387.5</v>
      </c>
      <c r="H13" s="415">
        <f t="shared" si="1"/>
        <v>0.64427836727811438</v>
      </c>
      <c r="I13" s="417"/>
      <c r="J13" s="415">
        <f t="shared" si="3"/>
        <v>0.64427836727811438</v>
      </c>
      <c r="K13" s="12"/>
      <c r="L13" s="12"/>
      <c r="M13" s="12"/>
      <c r="N13" s="12"/>
      <c r="O13" s="12"/>
      <c r="P13" s="12"/>
      <c r="Q13" s="12"/>
      <c r="R13" s="12"/>
      <c r="S13" s="12"/>
      <c r="T13" s="12"/>
      <c r="U13" s="12"/>
      <c r="V13" s="12"/>
      <c r="W13" s="12"/>
      <c r="X13" s="12"/>
      <c r="Y13" s="12"/>
      <c r="Z13" s="12"/>
      <c r="AA13" s="12"/>
      <c r="AB13" s="12"/>
      <c r="AC13" s="5"/>
      <c r="AD13" s="5"/>
      <c r="AE13" s="5"/>
      <c r="AF13" s="5"/>
      <c r="AG13" s="5"/>
      <c r="AH13" s="5"/>
      <c r="AI13" s="5"/>
      <c r="AJ13" s="5"/>
      <c r="AK13" s="5"/>
      <c r="AL13" s="5"/>
    </row>
    <row r="14" spans="1:46" ht="17.100000000000001" customHeight="1">
      <c r="A14" s="67" t="s">
        <v>232</v>
      </c>
      <c r="B14" s="178">
        <v>0</v>
      </c>
      <c r="C14" s="179"/>
      <c r="D14" s="177">
        <f t="shared" si="2"/>
        <v>0</v>
      </c>
      <c r="E14" s="772"/>
      <c r="F14" s="179"/>
      <c r="G14" s="177">
        <f t="shared" si="0"/>
        <v>0</v>
      </c>
      <c r="H14" s="415">
        <v>0</v>
      </c>
      <c r="I14" s="417"/>
      <c r="J14" s="415">
        <f t="shared" si="3"/>
        <v>0</v>
      </c>
      <c r="K14" s="12"/>
      <c r="L14" s="12"/>
      <c r="M14" s="12"/>
      <c r="N14" s="12"/>
      <c r="O14" s="12"/>
      <c r="P14" s="12"/>
      <c r="Q14" s="12"/>
      <c r="R14" s="12"/>
      <c r="S14" s="12"/>
      <c r="T14" s="12"/>
      <c r="U14" s="12"/>
      <c r="V14" s="12"/>
      <c r="W14" s="12"/>
      <c r="X14" s="12"/>
      <c r="Y14" s="12"/>
      <c r="Z14" s="12"/>
      <c r="AA14" s="12"/>
      <c r="AB14" s="12"/>
      <c r="AC14" s="5"/>
      <c r="AD14" s="5"/>
      <c r="AE14" s="5"/>
      <c r="AF14" s="5"/>
      <c r="AG14" s="5"/>
      <c r="AH14" s="5"/>
      <c r="AI14" s="5"/>
      <c r="AJ14" s="5"/>
      <c r="AK14" s="5"/>
      <c r="AL14" s="5"/>
    </row>
    <row r="15" spans="1:46" ht="17.100000000000001" customHeight="1">
      <c r="A15" s="111" t="s">
        <v>4</v>
      </c>
      <c r="B15" s="184">
        <f>SUM(B5:B14)</f>
        <v>61568884</v>
      </c>
      <c r="C15" s="112"/>
      <c r="D15" s="184">
        <f>SUM(D5:D14)</f>
        <v>61568884</v>
      </c>
      <c r="E15" s="773">
        <f>SUM(E5:E14)</f>
        <v>50540528.549999997</v>
      </c>
      <c r="F15" s="113"/>
      <c r="G15" s="184">
        <f>SUM(G5:G14)</f>
        <v>50540528.549999997</v>
      </c>
      <c r="H15" s="419">
        <f>E15/B15</f>
        <v>0.82087777569591802</v>
      </c>
      <c r="I15" s="417"/>
      <c r="J15" s="420">
        <f>SUM(H15:I15)</f>
        <v>0.82087777569591802</v>
      </c>
      <c r="K15" s="12"/>
      <c r="L15" s="12"/>
      <c r="M15" s="12"/>
      <c r="N15" s="12"/>
      <c r="O15" s="12"/>
      <c r="P15" s="12"/>
      <c r="Q15" s="12"/>
      <c r="R15" s="12"/>
      <c r="S15" s="12"/>
      <c r="T15" s="12"/>
      <c r="U15" s="12"/>
      <c r="V15" s="12"/>
      <c r="W15" s="12"/>
      <c r="X15" s="12"/>
      <c r="Y15" s="12"/>
      <c r="Z15" s="12"/>
      <c r="AA15" s="12"/>
      <c r="AB15" s="12"/>
      <c r="AC15" s="5"/>
      <c r="AD15" s="5"/>
      <c r="AE15" s="5"/>
      <c r="AF15" s="5"/>
      <c r="AG15" s="5"/>
      <c r="AH15" s="5"/>
      <c r="AI15" s="5"/>
      <c r="AJ15" s="5"/>
      <c r="AK15" s="5"/>
      <c r="AL15" s="5"/>
    </row>
    <row r="16" spans="1:46" ht="17.100000000000001" customHeight="1">
      <c r="A16" s="114"/>
      <c r="B16" s="115"/>
      <c r="C16" s="115"/>
      <c r="D16" s="115"/>
      <c r="E16" s="115"/>
      <c r="F16" s="115"/>
      <c r="G16" s="115"/>
      <c r="H16" s="421"/>
      <c r="I16" s="421"/>
      <c r="J16" s="422"/>
      <c r="K16" s="12"/>
      <c r="L16" s="12"/>
      <c r="M16" s="12"/>
      <c r="N16" s="12"/>
      <c r="O16" s="12"/>
      <c r="P16" s="12"/>
      <c r="Q16" s="12"/>
      <c r="R16" s="12"/>
      <c r="S16" s="12"/>
      <c r="T16" s="12"/>
      <c r="U16" s="12"/>
      <c r="V16" s="12"/>
      <c r="W16" s="12"/>
      <c r="X16" s="12"/>
      <c r="Y16" s="12"/>
      <c r="Z16" s="12"/>
      <c r="AA16" s="12"/>
      <c r="AB16" s="12"/>
      <c r="AC16" s="5"/>
      <c r="AD16" s="5"/>
      <c r="AE16" s="5"/>
      <c r="AF16" s="5"/>
      <c r="AG16" s="5"/>
      <c r="AH16" s="5"/>
      <c r="AI16" s="5"/>
      <c r="AJ16" s="5"/>
      <c r="AK16" s="5"/>
      <c r="AL16" s="5"/>
    </row>
    <row r="17" spans="1:75" ht="17.100000000000001" customHeight="1">
      <c r="A17" s="117" t="s">
        <v>5</v>
      </c>
      <c r="B17" s="175">
        <v>325955</v>
      </c>
      <c r="C17" s="176"/>
      <c r="D17" s="177">
        <f t="shared" ref="D17:D24" si="4">C17+B17</f>
        <v>325955</v>
      </c>
      <c r="E17" s="178">
        <v>114343</v>
      </c>
      <c r="F17" s="179"/>
      <c r="G17" s="177">
        <f t="shared" ref="G17:G24" si="5">F17+E17</f>
        <v>114343</v>
      </c>
      <c r="H17" s="415">
        <f t="shared" ref="H17:H26" si="6">E17/B17</f>
        <v>0.3507938212329923</v>
      </c>
      <c r="I17" s="180"/>
      <c r="J17" s="415">
        <f t="shared" ref="J17:J24" si="7">SUM(H17:I17)</f>
        <v>0.3507938212329923</v>
      </c>
      <c r="K17" s="12"/>
      <c r="L17" s="12"/>
      <c r="M17" s="12"/>
      <c r="N17" s="12"/>
      <c r="O17" s="12"/>
      <c r="P17" s="12"/>
      <c r="Q17" s="12"/>
      <c r="R17" s="12"/>
      <c r="S17" s="12"/>
      <c r="T17" s="12"/>
      <c r="U17" s="12"/>
      <c r="V17" s="12"/>
      <c r="W17" s="12"/>
      <c r="X17" s="12"/>
      <c r="Y17" s="12"/>
      <c r="Z17" s="12"/>
      <c r="AA17" s="12"/>
      <c r="AB17" s="12"/>
      <c r="AC17" s="5"/>
      <c r="AD17" s="5"/>
      <c r="AE17" s="5"/>
      <c r="AF17" s="5"/>
      <c r="AG17" s="5"/>
      <c r="AH17" s="5"/>
      <c r="AI17" s="5"/>
      <c r="AJ17" s="5"/>
      <c r="AK17" s="5"/>
      <c r="AL17" s="5"/>
    </row>
    <row r="18" spans="1:75" ht="17.100000000000001" customHeight="1">
      <c r="A18" s="67" t="s">
        <v>6</v>
      </c>
      <c r="B18" s="178">
        <v>1579538</v>
      </c>
      <c r="C18" s="179"/>
      <c r="D18" s="177">
        <f t="shared" si="4"/>
        <v>1579538</v>
      </c>
      <c r="E18" s="178">
        <v>907275</v>
      </c>
      <c r="F18" s="179"/>
      <c r="G18" s="177">
        <f t="shared" si="5"/>
        <v>907275</v>
      </c>
      <c r="H18" s="415">
        <f t="shared" si="6"/>
        <v>0.57439263886022374</v>
      </c>
      <c r="I18" s="180"/>
      <c r="J18" s="415">
        <f t="shared" si="7"/>
        <v>0.57439263886022374</v>
      </c>
      <c r="K18" s="12"/>
      <c r="L18" s="12"/>
      <c r="M18" s="12"/>
      <c r="N18" s="12"/>
      <c r="O18" s="12"/>
      <c r="P18" s="12"/>
      <c r="Q18" s="12"/>
      <c r="R18" s="12"/>
      <c r="S18" s="12"/>
      <c r="T18" s="12"/>
      <c r="U18" s="12"/>
      <c r="V18" s="12"/>
      <c r="W18" s="12"/>
      <c r="X18" s="12"/>
      <c r="Y18" s="12"/>
      <c r="Z18" s="12"/>
      <c r="AA18" s="12"/>
      <c r="AB18" s="12"/>
      <c r="AC18" s="5"/>
      <c r="AD18" s="5"/>
      <c r="AE18" s="5"/>
      <c r="AF18" s="5"/>
      <c r="AG18" s="5"/>
      <c r="AH18" s="5"/>
      <c r="AI18" s="5"/>
      <c r="AJ18" s="5"/>
      <c r="AK18" s="5"/>
      <c r="AL18" s="5"/>
    </row>
    <row r="19" spans="1:75" ht="17.100000000000001" customHeight="1">
      <c r="A19" s="67" t="s">
        <v>233</v>
      </c>
      <c r="B19" s="178">
        <v>950000</v>
      </c>
      <c r="C19" s="179"/>
      <c r="D19" s="177">
        <f t="shared" si="4"/>
        <v>950000</v>
      </c>
      <c r="E19" s="178">
        <v>672207</v>
      </c>
      <c r="F19" s="179"/>
      <c r="G19" s="177">
        <f t="shared" si="5"/>
        <v>672207</v>
      </c>
      <c r="H19" s="415">
        <f t="shared" si="6"/>
        <v>0.70758631578947373</v>
      </c>
      <c r="I19" s="180"/>
      <c r="J19" s="415">
        <f t="shared" si="7"/>
        <v>0.70758631578947373</v>
      </c>
      <c r="K19" s="12"/>
      <c r="L19" s="12"/>
      <c r="M19" s="12"/>
      <c r="N19" s="12"/>
      <c r="O19" s="12"/>
      <c r="P19" s="12"/>
      <c r="Q19" s="12"/>
      <c r="R19" s="12"/>
      <c r="S19" s="12"/>
      <c r="T19" s="12"/>
      <c r="U19" s="12"/>
      <c r="V19" s="12"/>
      <c r="W19" s="12"/>
      <c r="X19" s="12"/>
      <c r="Y19" s="12"/>
      <c r="Z19" s="12"/>
      <c r="AA19" s="12"/>
      <c r="AB19" s="12"/>
      <c r="AC19" s="5"/>
      <c r="AD19" s="5"/>
      <c r="AE19" s="5"/>
      <c r="AF19" s="5"/>
      <c r="AG19" s="5"/>
      <c r="AH19" s="5"/>
      <c r="AI19" s="5"/>
      <c r="AJ19" s="5"/>
      <c r="AK19" s="5"/>
      <c r="AL19" s="5"/>
    </row>
    <row r="20" spans="1:75" ht="27.75" customHeight="1">
      <c r="A20" s="118" t="s">
        <v>240</v>
      </c>
      <c r="B20" s="178"/>
      <c r="C20" s="179"/>
      <c r="D20" s="177">
        <f t="shared" si="4"/>
        <v>0</v>
      </c>
      <c r="E20" s="178">
        <v>0</v>
      </c>
      <c r="F20" s="179"/>
      <c r="G20" s="177">
        <f t="shared" si="5"/>
        <v>0</v>
      </c>
      <c r="H20" s="415">
        <v>0</v>
      </c>
      <c r="I20" s="180"/>
      <c r="J20" s="415">
        <f t="shared" si="7"/>
        <v>0</v>
      </c>
      <c r="K20" s="12"/>
      <c r="L20" s="12"/>
      <c r="M20" s="12"/>
      <c r="N20" s="12"/>
      <c r="O20" s="12"/>
      <c r="P20" s="12"/>
      <c r="Q20" s="12"/>
      <c r="R20" s="12"/>
      <c r="S20" s="12"/>
      <c r="T20" s="12"/>
      <c r="U20" s="12"/>
      <c r="V20" s="12"/>
      <c r="W20" s="12"/>
      <c r="X20" s="12"/>
      <c r="Y20" s="12"/>
      <c r="Z20" s="12"/>
      <c r="AA20" s="12"/>
      <c r="AB20" s="12"/>
      <c r="AC20" s="5"/>
      <c r="AD20" s="5"/>
      <c r="AE20" s="5"/>
      <c r="AF20" s="5"/>
      <c r="AG20" s="5"/>
      <c r="AH20" s="5"/>
      <c r="AI20" s="5"/>
      <c r="AJ20" s="5"/>
      <c r="AK20" s="5"/>
      <c r="AL20" s="5"/>
    </row>
    <row r="21" spans="1:75" ht="30" customHeight="1">
      <c r="A21" s="118" t="s">
        <v>241</v>
      </c>
      <c r="B21" s="178">
        <v>200000</v>
      </c>
      <c r="C21" s="179"/>
      <c r="D21" s="177">
        <f t="shared" si="4"/>
        <v>200000</v>
      </c>
      <c r="E21" s="178">
        <v>98677</v>
      </c>
      <c r="F21" s="179"/>
      <c r="G21" s="177">
        <f t="shared" si="5"/>
        <v>98677</v>
      </c>
      <c r="H21" s="415">
        <f t="shared" si="6"/>
        <v>0.49338500000000002</v>
      </c>
      <c r="I21" s="180"/>
      <c r="J21" s="415">
        <f t="shared" si="7"/>
        <v>0.49338500000000002</v>
      </c>
      <c r="K21" s="12"/>
      <c r="L21" s="12"/>
      <c r="M21" s="12"/>
      <c r="N21" s="12"/>
      <c r="O21" s="12"/>
      <c r="P21" s="12"/>
      <c r="Q21" s="12"/>
      <c r="R21" s="12"/>
      <c r="S21" s="12"/>
      <c r="T21" s="12"/>
      <c r="U21" s="12"/>
      <c r="V21" s="12"/>
      <c r="W21" s="12"/>
      <c r="X21" s="12"/>
      <c r="Y21" s="12"/>
      <c r="Z21" s="12"/>
      <c r="AA21" s="12"/>
      <c r="AB21" s="12"/>
      <c r="AC21" s="5"/>
      <c r="AD21" s="5"/>
      <c r="AE21" s="5"/>
      <c r="AF21" s="5"/>
      <c r="AG21" s="5"/>
      <c r="AH21" s="5"/>
      <c r="AI21" s="5"/>
      <c r="AJ21" s="5"/>
      <c r="AK21" s="5"/>
      <c r="AL21" s="5"/>
    </row>
    <row r="22" spans="1:75" ht="16.5" customHeight="1">
      <c r="A22" s="67" t="s">
        <v>7</v>
      </c>
      <c r="B22" s="178">
        <v>606000</v>
      </c>
      <c r="C22" s="179"/>
      <c r="D22" s="177">
        <f t="shared" si="4"/>
        <v>606000</v>
      </c>
      <c r="E22" s="178">
        <v>385242</v>
      </c>
      <c r="F22" s="179"/>
      <c r="G22" s="177">
        <f t="shared" si="5"/>
        <v>385242</v>
      </c>
      <c r="H22" s="415">
        <f t="shared" si="6"/>
        <v>0.63571287128712872</v>
      </c>
      <c r="I22" s="180"/>
      <c r="J22" s="415">
        <f t="shared" si="7"/>
        <v>0.63571287128712872</v>
      </c>
      <c r="K22" s="12"/>
      <c r="L22" s="12"/>
      <c r="M22" s="12"/>
      <c r="N22" s="12"/>
      <c r="O22" s="12"/>
      <c r="P22" s="12"/>
      <c r="Q22" s="12"/>
      <c r="R22" s="12"/>
      <c r="S22" s="12"/>
      <c r="T22" s="12"/>
      <c r="U22" s="12"/>
      <c r="V22" s="12"/>
      <c r="W22" s="12"/>
      <c r="X22" s="12"/>
      <c r="Y22" s="12"/>
      <c r="Z22" s="12"/>
      <c r="AA22" s="12"/>
      <c r="AB22" s="12"/>
      <c r="AC22" s="5"/>
      <c r="AD22" s="5"/>
      <c r="AE22" s="5"/>
      <c r="AF22" s="5"/>
      <c r="AG22" s="5"/>
      <c r="AH22" s="5"/>
      <c r="AI22" s="5"/>
      <c r="AJ22" s="5"/>
      <c r="AK22" s="5"/>
      <c r="AL22" s="5"/>
    </row>
    <row r="23" spans="1:75">
      <c r="A23" s="67" t="s">
        <v>45</v>
      </c>
      <c r="B23" s="178">
        <f>120000+4736000</f>
        <v>4856000</v>
      </c>
      <c r="C23" s="179"/>
      <c r="D23" s="177">
        <f t="shared" si="4"/>
        <v>4856000</v>
      </c>
      <c r="E23" s="178">
        <v>3338887</v>
      </c>
      <c r="F23" s="179"/>
      <c r="G23" s="177">
        <f t="shared" si="5"/>
        <v>3338887</v>
      </c>
      <c r="H23" s="415">
        <f t="shared" si="6"/>
        <v>0.68757969522240525</v>
      </c>
      <c r="I23" s="180"/>
      <c r="J23" s="415">
        <f t="shared" si="7"/>
        <v>0.68757969522240525</v>
      </c>
      <c r="K23" s="12"/>
      <c r="L23" s="12"/>
      <c r="M23" s="12"/>
      <c r="N23" s="12"/>
      <c r="O23" s="12"/>
      <c r="P23" s="12"/>
      <c r="Q23" s="12"/>
      <c r="R23" s="12"/>
      <c r="S23" s="12"/>
      <c r="T23" s="12"/>
      <c r="U23" s="12"/>
      <c r="V23" s="12"/>
      <c r="W23" s="12"/>
      <c r="X23" s="12"/>
      <c r="Y23" s="12"/>
      <c r="Z23" s="12"/>
      <c r="AA23" s="12"/>
      <c r="AB23" s="12"/>
      <c r="AC23" s="5"/>
      <c r="AD23" s="5"/>
      <c r="AE23" s="5"/>
      <c r="AF23" s="5"/>
      <c r="AG23" s="5"/>
      <c r="AH23" s="5"/>
      <c r="AI23" s="5"/>
      <c r="AJ23" s="5"/>
      <c r="AK23" s="5"/>
      <c r="AL23" s="5"/>
    </row>
    <row r="24" spans="1:75" ht="17.100000000000001" customHeight="1">
      <c r="A24" s="119" t="s">
        <v>8</v>
      </c>
      <c r="B24" s="185">
        <v>60000</v>
      </c>
      <c r="C24" s="186"/>
      <c r="D24" s="177">
        <f t="shared" si="4"/>
        <v>60000</v>
      </c>
      <c r="E24" s="178">
        <v>38809</v>
      </c>
      <c r="F24" s="179"/>
      <c r="G24" s="177">
        <f t="shared" si="5"/>
        <v>38809</v>
      </c>
      <c r="H24" s="415">
        <f t="shared" si="6"/>
        <v>0.64681666666666671</v>
      </c>
      <c r="I24" s="180"/>
      <c r="J24" s="415">
        <f t="shared" si="7"/>
        <v>0.64681666666666671</v>
      </c>
      <c r="K24" s="12"/>
      <c r="L24" s="12"/>
      <c r="M24" s="12"/>
      <c r="N24" s="12"/>
      <c r="O24" s="12"/>
      <c r="P24" s="12"/>
      <c r="Q24" s="12"/>
      <c r="R24" s="12"/>
      <c r="S24" s="12"/>
      <c r="T24" s="12"/>
      <c r="U24" s="12"/>
      <c r="V24" s="12"/>
      <c r="W24" s="12"/>
      <c r="X24" s="12"/>
      <c r="Y24" s="12"/>
      <c r="Z24" s="12"/>
      <c r="AA24" s="12"/>
      <c r="AB24" s="12"/>
      <c r="AC24" s="5"/>
      <c r="AD24" s="5"/>
      <c r="AE24" s="5"/>
      <c r="AF24" s="5"/>
      <c r="AG24" s="5"/>
      <c r="AH24" s="5"/>
      <c r="AI24" s="5"/>
      <c r="AJ24" s="5"/>
      <c r="AK24" s="5"/>
      <c r="AL24" s="5"/>
    </row>
    <row r="25" spans="1:75" s="13" customFormat="1" ht="17.100000000000001" customHeight="1">
      <c r="A25" s="114"/>
      <c r="B25" s="115"/>
      <c r="C25" s="115"/>
      <c r="D25" s="115"/>
      <c r="E25" s="115"/>
      <c r="F25" s="115"/>
      <c r="G25" s="115"/>
      <c r="H25" s="115"/>
      <c r="I25" s="115"/>
      <c r="J25" s="116"/>
    </row>
    <row r="26" spans="1:75">
      <c r="A26" s="120" t="s">
        <v>9</v>
      </c>
      <c r="B26" s="187">
        <f>SUM(B17:B25)+B15</f>
        <v>70146377</v>
      </c>
      <c r="C26" s="121"/>
      <c r="D26" s="187">
        <f>SUM(D17:D25)+D15</f>
        <v>70146377</v>
      </c>
      <c r="E26" s="282">
        <f>SUM(E17:E25)+E15</f>
        <v>56095968.549999997</v>
      </c>
      <c r="F26" s="283"/>
      <c r="G26" s="282">
        <f>SUM(G17:G25)+G15</f>
        <v>56095968.549999997</v>
      </c>
      <c r="H26" s="419">
        <f t="shared" si="6"/>
        <v>0.79969872927293162</v>
      </c>
      <c r="I26" s="423"/>
      <c r="J26" s="419">
        <f>SUM(H26:I26)</f>
        <v>0.79969872927293162</v>
      </c>
      <c r="K26" s="14"/>
      <c r="L26" s="14"/>
      <c r="M26" s="14"/>
      <c r="N26" s="14"/>
      <c r="O26" s="14"/>
      <c r="P26" s="14"/>
      <c r="Q26" s="14"/>
      <c r="R26" s="14"/>
      <c r="S26" s="14"/>
      <c r="T26" s="14"/>
      <c r="U26" s="14"/>
      <c r="V26" s="14"/>
      <c r="W26" s="14"/>
      <c r="X26" s="14"/>
      <c r="Y26" s="14"/>
      <c r="Z26" s="14"/>
      <c r="AA26" s="14"/>
      <c r="AB26" s="14"/>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c r="BN26" s="12"/>
      <c r="BO26" s="12"/>
      <c r="BP26" s="12"/>
      <c r="BQ26" s="12"/>
      <c r="BR26" s="12"/>
      <c r="BS26" s="12"/>
      <c r="BT26" s="12"/>
      <c r="BU26" s="12"/>
      <c r="BV26" s="12"/>
      <c r="BW26" s="12"/>
    </row>
    <row r="27" spans="1:75" ht="17.100000000000001" customHeight="1">
      <c r="A27" s="766" t="s">
        <v>108</v>
      </c>
      <c r="B27" s="122"/>
      <c r="C27" s="122"/>
      <c r="D27" s="122"/>
      <c r="E27" s="122"/>
      <c r="F27" s="122"/>
      <c r="G27" s="122"/>
      <c r="H27" s="122"/>
      <c r="I27" s="122"/>
      <c r="J27" s="123"/>
      <c r="K27" s="12"/>
      <c r="L27" s="12"/>
      <c r="M27" s="12"/>
      <c r="N27" s="12"/>
      <c r="O27" s="12"/>
      <c r="P27" s="12"/>
      <c r="Q27" s="12"/>
      <c r="R27" s="12"/>
      <c r="S27" s="12"/>
      <c r="T27" s="12"/>
      <c r="U27" s="12"/>
      <c r="V27" s="12"/>
      <c r="W27" s="12"/>
      <c r="X27" s="12"/>
      <c r="Y27" s="12"/>
      <c r="Z27" s="12"/>
      <c r="AA27" s="12"/>
      <c r="AB27" s="12"/>
      <c r="AC27" s="5"/>
      <c r="AD27" s="5"/>
      <c r="AE27" s="5"/>
      <c r="AF27" s="5"/>
      <c r="AG27" s="5"/>
      <c r="AH27" s="5"/>
      <c r="AI27" s="5"/>
      <c r="AJ27" s="5"/>
      <c r="AK27" s="5"/>
      <c r="AL27" s="5"/>
    </row>
    <row r="28" spans="1:75" ht="17.100000000000001" customHeight="1">
      <c r="A28" s="117" t="s">
        <v>10</v>
      </c>
      <c r="B28" s="124"/>
      <c r="C28" s="124"/>
      <c r="D28" s="124"/>
      <c r="E28" s="438">
        <v>988639</v>
      </c>
      <c r="F28" s="125"/>
      <c r="G28" s="177">
        <f t="shared" ref="G28" si="8">F28+E28</f>
        <v>988639</v>
      </c>
      <c r="H28" s="124"/>
      <c r="I28" s="124"/>
      <c r="J28" s="124"/>
      <c r="K28" s="12"/>
      <c r="L28" s="12"/>
      <c r="M28" s="12"/>
      <c r="N28" s="12"/>
      <c r="O28" s="12"/>
      <c r="P28" s="12"/>
      <c r="Q28" s="12"/>
      <c r="R28" s="12"/>
      <c r="S28" s="12"/>
      <c r="T28" s="12"/>
      <c r="U28" s="12"/>
      <c r="V28" s="12"/>
      <c r="W28" s="12"/>
      <c r="X28" s="12"/>
      <c r="Y28" s="12"/>
      <c r="Z28" s="12"/>
      <c r="AA28" s="12"/>
      <c r="AB28" s="12"/>
      <c r="AC28" s="5"/>
      <c r="AD28" s="5"/>
      <c r="AE28" s="5"/>
      <c r="AF28" s="5"/>
      <c r="AG28" s="5"/>
      <c r="AH28" s="5"/>
      <c r="AI28" s="5"/>
      <c r="AJ28" s="5"/>
      <c r="AK28" s="5"/>
      <c r="AL28" s="5"/>
    </row>
    <row r="29" spans="1:75">
      <c r="A29" s="67" t="s">
        <v>291</v>
      </c>
      <c r="B29" s="124"/>
      <c r="C29" s="124"/>
      <c r="D29" s="124"/>
      <c r="E29" s="124"/>
      <c r="F29" s="124"/>
      <c r="G29" s="124"/>
      <c r="H29" s="124"/>
      <c r="I29" s="124"/>
      <c r="J29" s="124"/>
      <c r="K29" s="14"/>
      <c r="L29" s="14"/>
      <c r="M29" s="14"/>
      <c r="N29" s="14"/>
      <c r="O29" s="14"/>
      <c r="P29" s="14"/>
      <c r="Q29" s="14"/>
      <c r="R29" s="14"/>
      <c r="S29" s="14"/>
      <c r="T29" s="14"/>
      <c r="U29" s="14"/>
      <c r="V29" s="14"/>
      <c r="W29" s="14"/>
      <c r="X29" s="14"/>
      <c r="Y29" s="14"/>
      <c r="Z29" s="14"/>
      <c r="AA29" s="14"/>
      <c r="AB29" s="14"/>
      <c r="AC29" s="12"/>
      <c r="AD29" s="12"/>
      <c r="AE29" s="12"/>
      <c r="AF29" s="12"/>
      <c r="AG29" s="12"/>
      <c r="AH29" s="12"/>
      <c r="AI29" s="12"/>
      <c r="AJ29" s="12"/>
      <c r="AK29" s="12"/>
      <c r="AL29" s="12"/>
      <c r="AM29" s="12"/>
      <c r="AN29" s="12"/>
      <c r="AO29" s="12"/>
      <c r="AP29" s="12"/>
      <c r="AQ29" s="12"/>
      <c r="AR29" s="12"/>
      <c r="AS29" s="12"/>
      <c r="AT29" s="12"/>
      <c r="AU29" s="12"/>
      <c r="AV29" s="12"/>
      <c r="AW29" s="12"/>
      <c r="AX29" s="12"/>
    </row>
    <row r="30" spans="1:75">
      <c r="A30" s="2"/>
      <c r="B30" s="2"/>
      <c r="C30" s="2"/>
      <c r="D30" s="2"/>
      <c r="E30" s="16"/>
      <c r="F30" s="16"/>
      <c r="G30" s="16"/>
      <c r="H30" s="14"/>
      <c r="I30" s="14"/>
      <c r="J30" s="14"/>
      <c r="K30" s="14"/>
      <c r="L30" s="14"/>
      <c r="M30" s="14"/>
      <c r="N30" s="14"/>
      <c r="O30" s="14"/>
      <c r="P30" s="14"/>
      <c r="Q30" s="14"/>
      <c r="R30" s="14"/>
      <c r="S30" s="14"/>
      <c r="T30" s="14"/>
      <c r="U30" s="14"/>
      <c r="V30" s="14"/>
      <c r="W30" s="14"/>
      <c r="X30" s="14"/>
      <c r="Y30" s="14"/>
      <c r="Z30" s="14"/>
      <c r="AA30" s="14"/>
      <c r="AB30" s="14"/>
      <c r="AC30" s="12"/>
      <c r="AD30" s="12"/>
      <c r="AE30" s="12"/>
      <c r="AF30" s="12"/>
      <c r="AG30" s="12"/>
      <c r="AH30" s="12"/>
      <c r="AI30" s="12"/>
      <c r="AJ30" s="12"/>
      <c r="AK30" s="12"/>
      <c r="AL30" s="12"/>
      <c r="AM30" s="12"/>
      <c r="AN30" s="12"/>
      <c r="AO30" s="12"/>
      <c r="AP30" s="12"/>
      <c r="AQ30" s="12"/>
      <c r="AR30" s="12"/>
      <c r="AS30" s="12"/>
      <c r="AT30" s="12"/>
      <c r="AU30" s="12"/>
      <c r="AV30" s="12"/>
      <c r="AW30" s="12"/>
      <c r="AX30" s="12"/>
    </row>
    <row r="31" spans="1:75" ht="19.5" customHeight="1">
      <c r="A31" s="959" t="s">
        <v>751</v>
      </c>
      <c r="B31" s="959"/>
      <c r="C31" s="959"/>
      <c r="D31" s="959"/>
      <c r="E31" s="959"/>
      <c r="F31" s="959"/>
      <c r="G31" s="959"/>
      <c r="H31" s="959"/>
      <c r="I31" s="959"/>
      <c r="J31" s="959"/>
      <c r="K31" s="14"/>
      <c r="L31" s="14"/>
      <c r="M31" s="14"/>
      <c r="N31" s="14"/>
      <c r="O31" s="14"/>
      <c r="P31" s="14"/>
      <c r="Q31" s="14"/>
      <c r="R31" s="14"/>
      <c r="S31" s="14"/>
      <c r="T31" s="14"/>
      <c r="U31" s="14"/>
      <c r="V31" s="14"/>
      <c r="W31" s="14"/>
      <c r="X31" s="14"/>
      <c r="Y31" s="14"/>
      <c r="Z31" s="14"/>
      <c r="AA31" s="14"/>
      <c r="AB31" s="14"/>
      <c r="AC31" s="12"/>
      <c r="AD31" s="12"/>
      <c r="AE31" s="12"/>
      <c r="AF31" s="12"/>
      <c r="AG31" s="12"/>
      <c r="AH31" s="12"/>
      <c r="AI31" s="12"/>
      <c r="AJ31" s="12"/>
      <c r="AK31" s="12"/>
      <c r="AL31" s="12"/>
      <c r="AM31" s="12"/>
      <c r="AN31" s="12"/>
      <c r="AO31" s="12"/>
      <c r="AP31" s="12"/>
      <c r="AQ31" s="12"/>
      <c r="AR31" s="12"/>
      <c r="AS31" s="12"/>
      <c r="AT31" s="12"/>
      <c r="AU31" s="12"/>
      <c r="AV31" s="12"/>
      <c r="AW31" s="12"/>
      <c r="AX31" s="12"/>
    </row>
    <row r="32" spans="1:75">
      <c r="A32" s="959"/>
      <c r="B32" s="959"/>
      <c r="C32" s="959"/>
      <c r="D32" s="959"/>
      <c r="E32" s="959"/>
      <c r="F32" s="959"/>
      <c r="G32" s="959"/>
      <c r="H32" s="959"/>
      <c r="I32" s="959"/>
      <c r="J32" s="959"/>
      <c r="K32" s="14"/>
      <c r="L32" s="14"/>
      <c r="M32" s="14"/>
      <c r="N32" s="14"/>
      <c r="O32" s="14"/>
      <c r="P32" s="14"/>
      <c r="Q32" s="14"/>
      <c r="R32" s="14"/>
      <c r="S32" s="14"/>
      <c r="T32" s="14"/>
      <c r="U32" s="14"/>
      <c r="V32" s="14"/>
      <c r="W32" s="14"/>
      <c r="X32" s="14"/>
      <c r="Y32" s="14"/>
      <c r="Z32" s="14"/>
      <c r="AA32" s="14"/>
      <c r="AB32" s="14"/>
      <c r="AC32" s="12"/>
      <c r="AD32" s="12"/>
      <c r="AE32" s="12"/>
      <c r="AF32" s="12"/>
      <c r="AG32" s="12"/>
      <c r="AH32" s="12"/>
      <c r="AI32" s="12"/>
      <c r="AJ32" s="12"/>
      <c r="AK32" s="12"/>
      <c r="AL32" s="12"/>
      <c r="AM32" s="12"/>
      <c r="AN32" s="12"/>
      <c r="AO32" s="12"/>
      <c r="AP32" s="12"/>
      <c r="AQ32" s="12"/>
      <c r="AR32" s="12"/>
      <c r="AS32" s="12"/>
      <c r="AT32" s="12"/>
      <c r="AU32" s="12"/>
      <c r="AV32" s="12"/>
      <c r="AW32" s="12"/>
      <c r="AX32" s="12"/>
    </row>
    <row r="33" spans="1:50" ht="13.5" customHeight="1">
      <c r="A33" s="16"/>
      <c r="B33" s="16"/>
      <c r="C33" s="17"/>
      <c r="D33" s="12"/>
      <c r="E33" s="16"/>
      <c r="F33" s="16"/>
      <c r="G33" s="16"/>
      <c r="H33" s="14"/>
      <c r="I33" s="14"/>
      <c r="J33" s="14"/>
      <c r="K33" s="14"/>
      <c r="L33" s="14"/>
      <c r="M33" s="14"/>
      <c r="N33" s="14"/>
      <c r="O33" s="14"/>
      <c r="P33" s="14"/>
      <c r="Q33" s="14"/>
      <c r="R33" s="14"/>
      <c r="S33" s="14"/>
      <c r="T33" s="14"/>
      <c r="U33" s="14"/>
      <c r="V33" s="14"/>
      <c r="W33" s="14"/>
      <c r="X33" s="14"/>
      <c r="Y33" s="14"/>
      <c r="Z33" s="14"/>
      <c r="AA33" s="14"/>
      <c r="AB33" s="14"/>
      <c r="AC33" s="12"/>
      <c r="AD33" s="12"/>
      <c r="AE33" s="12"/>
      <c r="AF33" s="12"/>
      <c r="AG33" s="12"/>
      <c r="AH33" s="12"/>
      <c r="AI33" s="12"/>
      <c r="AJ33" s="12"/>
      <c r="AK33" s="12"/>
      <c r="AL33" s="12"/>
      <c r="AM33" s="12"/>
      <c r="AN33" s="12"/>
      <c r="AO33" s="12"/>
      <c r="AP33" s="12"/>
      <c r="AQ33" s="12"/>
      <c r="AR33" s="12"/>
      <c r="AS33" s="12"/>
      <c r="AT33" s="12"/>
      <c r="AU33" s="12"/>
      <c r="AV33" s="12"/>
      <c r="AW33" s="12"/>
      <c r="AX33" s="12"/>
    </row>
    <row r="34" spans="1:50">
      <c r="A34" s="16"/>
      <c r="B34" s="16"/>
      <c r="C34" s="17"/>
      <c r="D34" s="12"/>
      <c r="E34" s="16"/>
      <c r="F34" s="16"/>
      <c r="G34" s="16"/>
      <c r="H34" s="14"/>
      <c r="I34" s="14"/>
      <c r="J34" s="14"/>
      <c r="K34" s="14"/>
      <c r="L34" s="14"/>
      <c r="M34" s="14"/>
      <c r="N34" s="14"/>
      <c r="O34" s="14"/>
      <c r="P34" s="14"/>
      <c r="Q34" s="14"/>
      <c r="R34" s="14"/>
      <c r="S34" s="14"/>
      <c r="T34" s="14"/>
      <c r="U34" s="14"/>
      <c r="V34" s="14"/>
      <c r="W34" s="14"/>
      <c r="X34" s="14"/>
      <c r="Y34" s="14"/>
      <c r="Z34" s="14"/>
      <c r="AA34" s="14"/>
      <c r="AB34" s="14"/>
      <c r="AC34" s="12"/>
      <c r="AD34" s="12"/>
      <c r="AE34" s="12"/>
      <c r="AF34" s="12"/>
      <c r="AG34" s="12"/>
      <c r="AH34" s="12"/>
      <c r="AI34" s="12"/>
      <c r="AJ34" s="12"/>
      <c r="AK34" s="12"/>
      <c r="AL34" s="12"/>
      <c r="AM34" s="12"/>
      <c r="AN34" s="12"/>
      <c r="AO34" s="12"/>
      <c r="AP34" s="12"/>
      <c r="AQ34" s="12"/>
      <c r="AR34" s="12"/>
      <c r="AS34" s="12"/>
      <c r="AT34" s="12"/>
      <c r="AU34" s="12"/>
      <c r="AV34" s="12"/>
      <c r="AW34" s="12"/>
      <c r="AX34" s="12"/>
    </row>
    <row r="35" spans="1:50">
      <c r="A35" s="16"/>
      <c r="B35" s="16"/>
      <c r="C35" s="17"/>
      <c r="D35" s="12"/>
      <c r="E35" s="16"/>
      <c r="F35" s="16"/>
      <c r="G35" s="16"/>
      <c r="H35" s="14"/>
      <c r="I35" s="14"/>
      <c r="J35" s="14"/>
      <c r="K35" s="14"/>
      <c r="L35" s="14"/>
      <c r="M35" s="14"/>
      <c r="N35" s="14"/>
      <c r="O35" s="14"/>
      <c r="P35" s="14"/>
      <c r="Q35" s="14"/>
      <c r="R35" s="14"/>
      <c r="S35" s="14"/>
      <c r="T35" s="14"/>
      <c r="U35" s="14"/>
      <c r="V35" s="14"/>
      <c r="W35" s="14"/>
      <c r="X35" s="14"/>
      <c r="Y35" s="14"/>
      <c r="Z35" s="14"/>
      <c r="AA35" s="14"/>
      <c r="AB35" s="14"/>
      <c r="AC35" s="12"/>
      <c r="AD35" s="12"/>
      <c r="AE35" s="12"/>
      <c r="AF35" s="12"/>
      <c r="AG35" s="12"/>
      <c r="AH35" s="12"/>
      <c r="AI35" s="12"/>
      <c r="AJ35" s="12"/>
      <c r="AK35" s="12"/>
      <c r="AL35" s="12"/>
      <c r="AM35" s="12"/>
      <c r="AN35" s="12"/>
      <c r="AO35" s="12"/>
      <c r="AP35" s="12"/>
      <c r="AQ35" s="12"/>
      <c r="AR35" s="12"/>
      <c r="AS35" s="12"/>
      <c r="AT35" s="12"/>
      <c r="AU35" s="12"/>
      <c r="AV35" s="12"/>
      <c r="AW35" s="12"/>
      <c r="AX35" s="12"/>
    </row>
    <row r="36" spans="1:50">
      <c r="A36" s="16"/>
      <c r="B36" s="16"/>
      <c r="C36" s="17"/>
      <c r="D36" s="12"/>
      <c r="E36" s="16"/>
      <c r="F36" s="16"/>
      <c r="G36" s="16"/>
      <c r="H36" s="14"/>
      <c r="I36" s="14"/>
      <c r="J36" s="14"/>
      <c r="K36" s="14"/>
      <c r="L36" s="14"/>
      <c r="M36" s="14"/>
      <c r="N36" s="14"/>
      <c r="O36" s="14"/>
      <c r="P36" s="14"/>
      <c r="Q36" s="14"/>
      <c r="R36" s="14"/>
      <c r="S36" s="14"/>
      <c r="T36" s="14"/>
      <c r="U36" s="14"/>
      <c r="V36" s="14"/>
      <c r="W36" s="14"/>
      <c r="X36" s="14"/>
      <c r="Y36" s="14"/>
      <c r="Z36" s="14"/>
      <c r="AA36" s="14"/>
      <c r="AB36" s="14"/>
      <c r="AC36" s="12"/>
      <c r="AD36" s="12"/>
      <c r="AE36" s="12"/>
      <c r="AF36" s="12"/>
      <c r="AG36" s="12"/>
      <c r="AH36" s="12"/>
      <c r="AI36" s="12"/>
      <c r="AJ36" s="12"/>
      <c r="AK36" s="12"/>
      <c r="AL36" s="12"/>
      <c r="AM36" s="12"/>
      <c r="AN36" s="12"/>
      <c r="AO36" s="12"/>
      <c r="AP36" s="12"/>
      <c r="AQ36" s="12"/>
      <c r="AR36" s="12"/>
      <c r="AS36" s="12"/>
      <c r="AT36" s="12"/>
      <c r="AU36" s="12"/>
      <c r="AV36" s="12"/>
      <c r="AW36" s="12"/>
      <c r="AX36" s="12"/>
    </row>
    <row r="37" spans="1:50">
      <c r="A37" s="16"/>
      <c r="B37" s="16"/>
      <c r="C37" s="17"/>
      <c r="D37" s="12"/>
      <c r="E37" s="16"/>
      <c r="F37" s="16"/>
      <c r="G37" s="16"/>
      <c r="H37" s="14"/>
      <c r="I37" s="14"/>
      <c r="J37" s="14"/>
      <c r="K37" s="14"/>
      <c r="L37" s="14"/>
      <c r="M37" s="14"/>
      <c r="N37" s="14"/>
      <c r="O37" s="14"/>
      <c r="P37" s="14"/>
      <c r="Q37" s="14"/>
      <c r="R37" s="14"/>
      <c r="S37" s="14"/>
      <c r="T37" s="14"/>
      <c r="U37" s="14"/>
      <c r="V37" s="14"/>
      <c r="W37" s="14"/>
      <c r="X37" s="14"/>
      <c r="Y37" s="14"/>
      <c r="Z37" s="14"/>
      <c r="AA37" s="14"/>
      <c r="AB37" s="14"/>
      <c r="AC37" s="12"/>
      <c r="AD37" s="12"/>
      <c r="AE37" s="12"/>
      <c r="AF37" s="12"/>
      <c r="AG37" s="12"/>
      <c r="AH37" s="12"/>
      <c r="AI37" s="12"/>
      <c r="AJ37" s="12"/>
      <c r="AK37" s="12"/>
      <c r="AL37" s="12"/>
      <c r="AM37" s="12"/>
      <c r="AN37" s="12"/>
      <c r="AO37" s="12"/>
      <c r="AP37" s="12"/>
      <c r="AQ37" s="12"/>
      <c r="AR37" s="12"/>
      <c r="AS37" s="12"/>
      <c r="AT37" s="12"/>
      <c r="AU37" s="12"/>
      <c r="AV37" s="12"/>
      <c r="AW37" s="12"/>
      <c r="AX37" s="12"/>
    </row>
    <row r="38" spans="1:50">
      <c r="A38" s="16"/>
      <c r="B38" s="16"/>
      <c r="C38" s="17"/>
      <c r="D38" s="12"/>
      <c r="E38" s="16"/>
      <c r="F38" s="16"/>
      <c r="G38" s="16"/>
      <c r="H38" s="14"/>
      <c r="I38" s="14"/>
      <c r="J38" s="14"/>
      <c r="K38" s="14"/>
      <c r="L38" s="14"/>
      <c r="M38" s="14"/>
      <c r="N38" s="14"/>
      <c r="O38" s="14"/>
      <c r="P38" s="14"/>
      <c r="Q38" s="14"/>
      <c r="R38" s="14"/>
      <c r="S38" s="14"/>
      <c r="T38" s="14"/>
      <c r="U38" s="14"/>
      <c r="V38" s="14"/>
      <c r="W38" s="14"/>
      <c r="X38" s="14"/>
      <c r="Y38" s="14"/>
      <c r="Z38" s="14"/>
      <c r="AA38" s="14"/>
      <c r="AB38" s="14"/>
      <c r="AC38" s="12"/>
      <c r="AD38" s="12"/>
      <c r="AE38" s="12"/>
      <c r="AF38" s="12"/>
      <c r="AG38" s="12"/>
      <c r="AH38" s="12"/>
      <c r="AI38" s="12"/>
      <c r="AJ38" s="12"/>
      <c r="AK38" s="12"/>
      <c r="AL38" s="12"/>
      <c r="AM38" s="12"/>
      <c r="AN38" s="12"/>
      <c r="AO38" s="12"/>
      <c r="AP38" s="12"/>
      <c r="AQ38" s="12"/>
      <c r="AR38" s="12"/>
      <c r="AS38" s="12"/>
      <c r="AT38" s="12"/>
      <c r="AU38" s="12"/>
      <c r="AV38" s="12"/>
      <c r="AW38" s="12"/>
      <c r="AX38" s="12"/>
    </row>
    <row r="39" spans="1:50">
      <c r="A39" s="16"/>
      <c r="B39" s="16"/>
      <c r="C39" s="17"/>
      <c r="D39" s="12"/>
      <c r="E39" s="16"/>
      <c r="F39" s="16"/>
      <c r="G39" s="16"/>
      <c r="H39" s="14"/>
      <c r="I39" s="14"/>
      <c r="J39" s="14"/>
      <c r="K39" s="14"/>
      <c r="L39" s="14"/>
      <c r="M39" s="14"/>
      <c r="N39" s="14"/>
      <c r="O39" s="14"/>
      <c r="P39" s="14"/>
      <c r="Q39" s="14"/>
      <c r="R39" s="14"/>
      <c r="S39" s="14"/>
      <c r="T39" s="14"/>
      <c r="U39" s="14"/>
      <c r="V39" s="14"/>
      <c r="W39" s="14"/>
      <c r="X39" s="14"/>
      <c r="Y39" s="14"/>
      <c r="Z39" s="14"/>
      <c r="AA39" s="14"/>
      <c r="AB39" s="14"/>
      <c r="AC39" s="12"/>
      <c r="AD39" s="12"/>
      <c r="AE39" s="12"/>
      <c r="AF39" s="12"/>
      <c r="AG39" s="12"/>
      <c r="AH39" s="12"/>
      <c r="AI39" s="12"/>
      <c r="AJ39" s="12"/>
      <c r="AK39" s="12"/>
      <c r="AL39" s="12"/>
      <c r="AM39" s="12"/>
      <c r="AN39" s="12"/>
      <c r="AO39" s="12"/>
      <c r="AP39" s="12"/>
      <c r="AQ39" s="12"/>
      <c r="AR39" s="12"/>
      <c r="AS39" s="12"/>
      <c r="AT39" s="12"/>
      <c r="AU39" s="12"/>
      <c r="AV39" s="12"/>
      <c r="AW39" s="12"/>
      <c r="AX39" s="12"/>
    </row>
    <row r="40" spans="1:50">
      <c r="A40" s="16"/>
      <c r="B40" s="16"/>
      <c r="C40" s="17"/>
      <c r="D40" s="12"/>
      <c r="E40" s="16"/>
      <c r="F40" s="16"/>
      <c r="G40" s="16"/>
      <c r="H40" s="14"/>
      <c r="I40" s="14"/>
      <c r="J40" s="14"/>
      <c r="K40" s="14"/>
      <c r="L40" s="14"/>
      <c r="M40" s="14"/>
      <c r="N40" s="14"/>
      <c r="O40" s="14"/>
      <c r="P40" s="14"/>
      <c r="Q40" s="14"/>
      <c r="R40" s="14"/>
      <c r="S40" s="14"/>
      <c r="T40" s="14"/>
      <c r="U40" s="14"/>
      <c r="V40" s="14"/>
      <c r="W40" s="14"/>
      <c r="X40" s="14"/>
      <c r="Y40" s="14"/>
      <c r="Z40" s="14"/>
      <c r="AA40" s="14"/>
      <c r="AB40" s="14"/>
      <c r="AC40" s="12"/>
      <c r="AD40" s="12"/>
      <c r="AE40" s="12"/>
      <c r="AF40" s="12"/>
      <c r="AG40" s="12"/>
      <c r="AH40" s="12"/>
      <c r="AI40" s="12"/>
      <c r="AJ40" s="12"/>
      <c r="AK40" s="12"/>
      <c r="AL40" s="12"/>
      <c r="AM40" s="12"/>
      <c r="AN40" s="12"/>
      <c r="AO40" s="12"/>
      <c r="AP40" s="12"/>
      <c r="AQ40" s="12"/>
      <c r="AR40" s="12"/>
      <c r="AS40" s="12"/>
      <c r="AT40" s="12"/>
      <c r="AU40" s="12"/>
      <c r="AV40" s="12"/>
      <c r="AW40" s="12"/>
      <c r="AX40" s="12"/>
    </row>
    <row r="41" spans="1:50">
      <c r="A41" s="16"/>
      <c r="B41" s="16"/>
      <c r="C41" s="17"/>
      <c r="D41" s="12"/>
      <c r="E41" s="16"/>
      <c r="F41" s="16"/>
      <c r="G41" s="16"/>
      <c r="H41" s="14"/>
      <c r="I41" s="14"/>
      <c r="J41" s="14"/>
      <c r="K41" s="14"/>
      <c r="L41" s="14"/>
      <c r="M41" s="14"/>
      <c r="N41" s="14"/>
      <c r="O41" s="14"/>
      <c r="P41" s="14"/>
      <c r="Q41" s="14"/>
      <c r="R41" s="14"/>
      <c r="S41" s="14"/>
      <c r="T41" s="14"/>
      <c r="U41" s="14"/>
      <c r="V41" s="14"/>
      <c r="W41" s="14"/>
      <c r="X41" s="14"/>
      <c r="Y41" s="14"/>
      <c r="Z41" s="14"/>
      <c r="AA41" s="14"/>
      <c r="AB41" s="14"/>
      <c r="AC41" s="12"/>
      <c r="AD41" s="12"/>
      <c r="AE41" s="12"/>
      <c r="AF41" s="12"/>
      <c r="AG41" s="12"/>
      <c r="AH41" s="12"/>
      <c r="AI41" s="12"/>
      <c r="AJ41" s="12"/>
      <c r="AK41" s="12"/>
      <c r="AL41" s="12"/>
      <c r="AM41" s="12"/>
      <c r="AN41" s="12"/>
      <c r="AO41" s="12"/>
      <c r="AP41" s="12"/>
      <c r="AQ41" s="12"/>
      <c r="AR41" s="12"/>
      <c r="AS41" s="12"/>
      <c r="AT41" s="12"/>
      <c r="AU41" s="12"/>
      <c r="AV41" s="12"/>
      <c r="AW41" s="12"/>
      <c r="AX41" s="12"/>
    </row>
    <row r="42" spans="1:50">
      <c r="A42" s="16"/>
      <c r="B42" s="16"/>
      <c r="C42" s="17"/>
      <c r="D42" s="12"/>
      <c r="E42" s="16"/>
      <c r="F42" s="16"/>
      <c r="G42" s="16"/>
      <c r="H42" s="14"/>
      <c r="I42" s="14"/>
      <c r="J42" s="14"/>
      <c r="K42" s="14"/>
      <c r="L42" s="14"/>
      <c r="M42" s="14"/>
      <c r="N42" s="14"/>
      <c r="O42" s="14"/>
      <c r="P42" s="14"/>
      <c r="Q42" s="14"/>
      <c r="R42" s="14"/>
      <c r="S42" s="14"/>
      <c r="T42" s="14"/>
      <c r="U42" s="14"/>
      <c r="V42" s="14"/>
      <c r="W42" s="14"/>
      <c r="X42" s="14"/>
      <c r="Y42" s="14"/>
      <c r="Z42" s="14"/>
      <c r="AA42" s="14"/>
      <c r="AB42" s="14"/>
      <c r="AC42" s="12"/>
      <c r="AD42" s="12"/>
      <c r="AE42" s="12"/>
      <c r="AF42" s="12"/>
      <c r="AG42" s="12"/>
      <c r="AH42" s="12"/>
      <c r="AI42" s="12"/>
      <c r="AJ42" s="12"/>
      <c r="AK42" s="12"/>
      <c r="AL42" s="12"/>
      <c r="AM42" s="12"/>
      <c r="AN42" s="12"/>
      <c r="AO42" s="12"/>
      <c r="AP42" s="12"/>
      <c r="AQ42" s="12"/>
      <c r="AR42" s="12"/>
      <c r="AS42" s="12"/>
      <c r="AT42" s="12"/>
      <c r="AU42" s="12"/>
      <c r="AV42" s="12"/>
      <c r="AW42" s="12"/>
      <c r="AX42" s="12"/>
    </row>
    <row r="43" spans="1:50">
      <c r="A43" s="16"/>
      <c r="B43" s="16"/>
      <c r="C43" s="18"/>
      <c r="D43" s="12"/>
      <c r="E43" s="16"/>
      <c r="F43" s="16"/>
      <c r="G43" s="16"/>
      <c r="H43" s="14"/>
      <c r="I43" s="14"/>
      <c r="J43" s="14"/>
      <c r="K43" s="14"/>
      <c r="L43" s="14"/>
      <c r="M43" s="14"/>
      <c r="N43" s="14"/>
      <c r="O43" s="14"/>
      <c r="P43" s="14"/>
      <c r="Q43" s="14"/>
      <c r="R43" s="14"/>
      <c r="S43" s="14"/>
      <c r="T43" s="14"/>
      <c r="U43" s="14"/>
      <c r="V43" s="14"/>
      <c r="W43" s="14"/>
      <c r="X43" s="14"/>
      <c r="Y43" s="14"/>
      <c r="Z43" s="14"/>
      <c r="AA43" s="14"/>
      <c r="AB43" s="14"/>
      <c r="AC43" s="12"/>
      <c r="AD43" s="12"/>
      <c r="AE43" s="12"/>
      <c r="AF43" s="12"/>
      <c r="AG43" s="12"/>
      <c r="AH43" s="12"/>
      <c r="AI43" s="12"/>
      <c r="AJ43" s="12"/>
      <c r="AK43" s="12"/>
      <c r="AL43" s="12"/>
      <c r="AM43" s="12"/>
      <c r="AN43" s="12"/>
      <c r="AO43" s="12"/>
      <c r="AP43" s="12"/>
      <c r="AQ43" s="12"/>
      <c r="AR43" s="12"/>
      <c r="AS43" s="12"/>
      <c r="AT43" s="12"/>
      <c r="AU43" s="12"/>
      <c r="AV43" s="12"/>
      <c r="AW43" s="12"/>
      <c r="AX43" s="12"/>
    </row>
    <row r="44" spans="1:50">
      <c r="A44" s="16"/>
      <c r="B44" s="16"/>
      <c r="C44" s="17"/>
      <c r="D44" s="12"/>
      <c r="E44" s="16"/>
      <c r="F44" s="16"/>
      <c r="G44" s="16"/>
      <c r="H44" s="14"/>
      <c r="I44" s="14"/>
      <c r="J44" s="14"/>
      <c r="K44" s="14"/>
      <c r="L44" s="14"/>
      <c r="M44" s="14"/>
      <c r="N44" s="14"/>
      <c r="O44" s="14"/>
      <c r="P44" s="14"/>
      <c r="Q44" s="14"/>
      <c r="R44" s="14"/>
      <c r="S44" s="14"/>
      <c r="T44" s="14"/>
      <c r="U44" s="14"/>
      <c r="V44" s="14"/>
      <c r="W44" s="14"/>
      <c r="X44" s="14"/>
      <c r="Y44" s="14"/>
      <c r="Z44" s="14"/>
      <c r="AA44" s="14"/>
      <c r="AB44" s="14"/>
      <c r="AC44" s="12"/>
      <c r="AD44" s="12"/>
      <c r="AE44" s="12"/>
      <c r="AF44" s="12"/>
      <c r="AG44" s="12"/>
      <c r="AH44" s="12"/>
      <c r="AI44" s="12"/>
      <c r="AJ44" s="12"/>
      <c r="AK44" s="12"/>
      <c r="AL44" s="12"/>
      <c r="AM44" s="12"/>
      <c r="AN44" s="12"/>
      <c r="AO44" s="12"/>
      <c r="AP44" s="12"/>
      <c r="AQ44" s="12"/>
      <c r="AR44" s="12"/>
      <c r="AS44" s="12"/>
      <c r="AT44" s="12"/>
      <c r="AU44" s="12"/>
      <c r="AV44" s="12"/>
      <c r="AW44" s="12"/>
      <c r="AX44" s="12"/>
    </row>
    <row r="45" spans="1:50">
      <c r="A45" s="16"/>
      <c r="B45" s="16"/>
      <c r="C45" s="17"/>
      <c r="D45" s="12"/>
      <c r="E45" s="16"/>
      <c r="F45" s="16"/>
      <c r="G45" s="16"/>
      <c r="H45" s="14"/>
      <c r="I45" s="14"/>
      <c r="J45" s="14"/>
      <c r="K45" s="14"/>
      <c r="L45" s="14"/>
      <c r="M45" s="14"/>
      <c r="N45" s="14"/>
      <c r="O45" s="14"/>
      <c r="P45" s="14"/>
      <c r="Q45" s="14"/>
      <c r="R45" s="14"/>
      <c r="S45" s="14"/>
      <c r="T45" s="14"/>
      <c r="U45" s="14"/>
      <c r="V45" s="14"/>
      <c r="W45" s="14"/>
      <c r="X45" s="14"/>
      <c r="Y45" s="14"/>
      <c r="Z45" s="14"/>
      <c r="AA45" s="14"/>
      <c r="AB45" s="14"/>
      <c r="AC45" s="12"/>
      <c r="AD45" s="12"/>
      <c r="AE45" s="12"/>
      <c r="AF45" s="12"/>
      <c r="AG45" s="12"/>
      <c r="AH45" s="12"/>
      <c r="AI45" s="12"/>
      <c r="AJ45" s="12"/>
      <c r="AK45" s="12"/>
      <c r="AL45" s="12"/>
      <c r="AM45" s="12"/>
      <c r="AN45" s="12"/>
      <c r="AO45" s="12"/>
      <c r="AP45" s="12"/>
      <c r="AQ45" s="12"/>
      <c r="AR45" s="12"/>
      <c r="AS45" s="12"/>
      <c r="AT45" s="12"/>
      <c r="AU45" s="12"/>
      <c r="AV45" s="12"/>
      <c r="AW45" s="12"/>
      <c r="AX45" s="12"/>
    </row>
    <row r="46" spans="1:50">
      <c r="A46" s="16"/>
      <c r="B46" s="16"/>
      <c r="C46" s="17"/>
      <c r="D46" s="12"/>
      <c r="E46" s="16"/>
      <c r="F46" s="16"/>
      <c r="G46" s="16"/>
      <c r="H46" s="14"/>
      <c r="I46" s="14"/>
      <c r="J46" s="14"/>
      <c r="K46" s="14"/>
      <c r="L46" s="14"/>
      <c r="M46" s="14"/>
      <c r="N46" s="14"/>
      <c r="O46" s="14"/>
      <c r="P46" s="14"/>
      <c r="Q46" s="14"/>
      <c r="R46" s="14"/>
      <c r="S46" s="14"/>
      <c r="T46" s="14"/>
      <c r="U46" s="14"/>
      <c r="V46" s="14"/>
      <c r="W46" s="14"/>
      <c r="X46" s="14"/>
      <c r="Y46" s="14"/>
      <c r="Z46" s="14"/>
      <c r="AA46" s="14"/>
      <c r="AB46" s="14"/>
      <c r="AC46" s="12"/>
      <c r="AD46" s="12"/>
      <c r="AE46" s="12"/>
      <c r="AF46" s="12"/>
      <c r="AG46" s="12"/>
      <c r="AH46" s="12"/>
      <c r="AI46" s="12"/>
      <c r="AJ46" s="12"/>
      <c r="AK46" s="12"/>
      <c r="AL46" s="12"/>
      <c r="AM46" s="12"/>
      <c r="AN46" s="12"/>
      <c r="AO46" s="12"/>
      <c r="AP46" s="12"/>
      <c r="AQ46" s="12"/>
      <c r="AR46" s="12"/>
      <c r="AS46" s="12"/>
      <c r="AT46" s="12"/>
      <c r="AU46" s="12"/>
      <c r="AV46" s="12"/>
      <c r="AW46" s="12"/>
      <c r="AX46" s="12"/>
    </row>
    <row r="47" spans="1:50">
      <c r="A47" s="16"/>
      <c r="B47" s="16"/>
      <c r="C47" s="17"/>
      <c r="D47" s="12"/>
      <c r="E47" s="16"/>
      <c r="F47" s="16"/>
      <c r="G47" s="16"/>
      <c r="H47" s="14"/>
      <c r="I47" s="14"/>
      <c r="J47" s="14"/>
      <c r="K47" s="14"/>
      <c r="L47" s="14"/>
      <c r="M47" s="14"/>
      <c r="N47" s="14"/>
      <c r="O47" s="14"/>
      <c r="P47" s="14"/>
      <c r="Q47" s="14"/>
      <c r="R47" s="14"/>
      <c r="S47" s="14"/>
      <c r="T47" s="14"/>
      <c r="U47" s="14"/>
      <c r="V47" s="14"/>
      <c r="W47" s="14"/>
      <c r="X47" s="14"/>
      <c r="Y47" s="14"/>
      <c r="Z47" s="14"/>
      <c r="AA47" s="14"/>
      <c r="AB47" s="14"/>
      <c r="AC47" s="12"/>
      <c r="AD47" s="12"/>
      <c r="AE47" s="12"/>
      <c r="AF47" s="12"/>
      <c r="AG47" s="12"/>
      <c r="AH47" s="12"/>
      <c r="AI47" s="12"/>
      <c r="AJ47" s="12"/>
      <c r="AK47" s="12"/>
      <c r="AL47" s="12"/>
      <c r="AM47" s="12"/>
      <c r="AN47" s="12"/>
      <c r="AO47" s="12"/>
      <c r="AP47" s="12"/>
      <c r="AQ47" s="12"/>
      <c r="AR47" s="12"/>
      <c r="AS47" s="12"/>
      <c r="AT47" s="12"/>
      <c r="AU47" s="12"/>
      <c r="AV47" s="12"/>
      <c r="AW47" s="12"/>
      <c r="AX47" s="12"/>
    </row>
    <row r="48" spans="1:50">
      <c r="A48" s="16"/>
      <c r="B48" s="16"/>
      <c r="C48" s="17"/>
      <c r="D48" s="12"/>
      <c r="E48" s="16"/>
      <c r="F48" s="16"/>
      <c r="G48" s="16"/>
      <c r="H48" s="14"/>
      <c r="I48" s="14"/>
      <c r="J48" s="14"/>
      <c r="K48" s="14"/>
      <c r="L48" s="14"/>
      <c r="M48" s="14"/>
      <c r="N48" s="14"/>
      <c r="O48" s="14"/>
      <c r="P48" s="14"/>
      <c r="Q48" s="14"/>
      <c r="R48" s="14"/>
      <c r="S48" s="14"/>
      <c r="T48" s="14"/>
      <c r="U48" s="14"/>
      <c r="V48" s="14"/>
      <c r="W48" s="14"/>
      <c r="X48" s="14"/>
      <c r="Y48" s="14"/>
      <c r="Z48" s="14"/>
      <c r="AA48" s="14"/>
      <c r="AB48" s="14"/>
      <c r="AC48" s="12"/>
      <c r="AD48" s="12"/>
      <c r="AE48" s="12"/>
      <c r="AF48" s="12"/>
      <c r="AG48" s="12"/>
      <c r="AH48" s="12"/>
      <c r="AI48" s="12"/>
      <c r="AJ48" s="12"/>
      <c r="AK48" s="12"/>
      <c r="AL48" s="12"/>
      <c r="AM48" s="12"/>
      <c r="AN48" s="12"/>
      <c r="AO48" s="12"/>
      <c r="AP48" s="12"/>
      <c r="AQ48" s="12"/>
      <c r="AR48" s="12"/>
      <c r="AS48" s="12"/>
      <c r="AT48" s="12"/>
      <c r="AU48" s="12"/>
      <c r="AV48" s="12"/>
      <c r="AW48" s="12"/>
      <c r="AX48" s="12"/>
    </row>
    <row r="49" spans="1:51">
      <c r="A49" s="16"/>
      <c r="B49" s="16"/>
      <c r="C49" s="17"/>
      <c r="D49" s="12"/>
      <c r="E49" s="16"/>
      <c r="F49" s="16"/>
      <c r="G49" s="16"/>
      <c r="H49" s="14"/>
      <c r="I49" s="14"/>
      <c r="J49" s="14"/>
      <c r="K49" s="14"/>
      <c r="L49" s="14"/>
      <c r="M49" s="14"/>
      <c r="N49" s="14"/>
      <c r="O49" s="14"/>
      <c r="P49" s="14"/>
      <c r="Q49" s="14"/>
      <c r="R49" s="14"/>
      <c r="S49" s="14"/>
      <c r="T49" s="14"/>
      <c r="U49" s="14"/>
      <c r="V49" s="14"/>
      <c r="W49" s="14"/>
      <c r="X49" s="14"/>
      <c r="Y49" s="14"/>
      <c r="Z49" s="14"/>
      <c r="AA49" s="14"/>
      <c r="AB49" s="14"/>
      <c r="AC49" s="12"/>
      <c r="AD49" s="12"/>
      <c r="AE49" s="12"/>
      <c r="AF49" s="12"/>
      <c r="AG49" s="12"/>
      <c r="AH49" s="12"/>
      <c r="AI49" s="12"/>
      <c r="AJ49" s="12"/>
      <c r="AK49" s="12"/>
      <c r="AL49" s="12"/>
      <c r="AM49" s="12"/>
      <c r="AN49" s="12"/>
      <c r="AO49" s="12"/>
      <c r="AP49" s="12"/>
      <c r="AQ49" s="12"/>
      <c r="AR49" s="12"/>
      <c r="AS49" s="12"/>
      <c r="AT49" s="12"/>
      <c r="AU49" s="12"/>
      <c r="AV49" s="12"/>
      <c r="AW49" s="12"/>
      <c r="AX49" s="12"/>
    </row>
    <row r="50" spans="1:51">
      <c r="A50" s="16"/>
      <c r="B50" s="16"/>
      <c r="C50" s="17"/>
      <c r="D50" s="12"/>
      <c r="E50" s="16"/>
      <c r="F50" s="16"/>
      <c r="G50" s="16"/>
      <c r="H50" s="14"/>
      <c r="I50" s="14"/>
      <c r="J50" s="14"/>
      <c r="K50" s="14"/>
      <c r="L50" s="14"/>
      <c r="M50" s="14"/>
      <c r="N50" s="14"/>
      <c r="O50" s="14"/>
      <c r="P50" s="14"/>
      <c r="Q50" s="14"/>
      <c r="R50" s="14"/>
      <c r="S50" s="14"/>
      <c r="T50" s="14"/>
      <c r="U50" s="14"/>
      <c r="V50" s="14"/>
      <c r="W50" s="14"/>
      <c r="X50" s="14"/>
      <c r="Y50" s="14"/>
      <c r="Z50" s="14"/>
      <c r="AA50" s="14"/>
      <c r="AB50" s="14"/>
      <c r="AC50" s="12"/>
      <c r="AD50" s="12"/>
      <c r="AE50" s="12"/>
      <c r="AF50" s="12"/>
      <c r="AG50" s="12"/>
      <c r="AH50" s="12"/>
      <c r="AI50" s="12"/>
      <c r="AJ50" s="12"/>
      <c r="AK50" s="12"/>
      <c r="AL50" s="12"/>
      <c r="AM50" s="12"/>
      <c r="AN50" s="12"/>
      <c r="AO50" s="12"/>
      <c r="AP50" s="12"/>
      <c r="AQ50" s="12"/>
      <c r="AR50" s="12"/>
      <c r="AS50" s="12"/>
      <c r="AT50" s="12"/>
      <c r="AU50" s="12"/>
      <c r="AV50" s="12"/>
      <c r="AW50" s="12"/>
      <c r="AX50" s="12"/>
    </row>
    <row r="51" spans="1:51">
      <c r="A51" s="16"/>
      <c r="B51" s="16"/>
      <c r="C51" s="17"/>
      <c r="D51" s="12"/>
      <c r="E51" s="16"/>
      <c r="F51" s="16"/>
      <c r="G51" s="16"/>
      <c r="H51" s="14"/>
      <c r="I51" s="14"/>
      <c r="J51" s="14"/>
      <c r="K51" s="14"/>
      <c r="L51" s="14"/>
      <c r="M51" s="14"/>
      <c r="N51" s="14"/>
      <c r="O51" s="14"/>
      <c r="P51" s="14"/>
      <c r="Q51" s="14"/>
      <c r="R51" s="14"/>
      <c r="S51" s="14"/>
      <c r="T51" s="14"/>
      <c r="U51" s="14"/>
      <c r="V51" s="14"/>
      <c r="W51" s="14"/>
      <c r="X51" s="14"/>
      <c r="Y51" s="14"/>
      <c r="Z51" s="14"/>
      <c r="AA51" s="14"/>
      <c r="AB51" s="14"/>
      <c r="AC51" s="12"/>
      <c r="AD51" s="12"/>
      <c r="AE51" s="12"/>
      <c r="AF51" s="12"/>
      <c r="AG51" s="12"/>
      <c r="AH51" s="12"/>
      <c r="AI51" s="12"/>
      <c r="AJ51" s="12"/>
      <c r="AK51" s="12"/>
      <c r="AL51" s="12"/>
      <c r="AM51" s="12"/>
      <c r="AN51" s="12"/>
      <c r="AO51" s="12"/>
      <c r="AP51" s="12"/>
      <c r="AQ51" s="12"/>
      <c r="AR51" s="12"/>
      <c r="AS51" s="12"/>
      <c r="AT51" s="12"/>
      <c r="AU51" s="12"/>
      <c r="AV51" s="12"/>
      <c r="AW51" s="12"/>
      <c r="AX51" s="12"/>
    </row>
    <row r="52" spans="1:51">
      <c r="A52" s="16"/>
      <c r="B52" s="16"/>
      <c r="C52" s="16"/>
      <c r="D52" s="16"/>
      <c r="E52" s="16"/>
      <c r="F52" s="16"/>
      <c r="G52" s="16"/>
      <c r="H52" s="14"/>
      <c r="I52" s="14"/>
      <c r="J52" s="14"/>
      <c r="K52" s="14"/>
      <c r="L52" s="14"/>
      <c r="M52" s="14"/>
      <c r="N52" s="14"/>
      <c r="O52" s="14"/>
      <c r="P52" s="14"/>
      <c r="Q52" s="14"/>
      <c r="R52" s="14"/>
      <c r="S52" s="14"/>
      <c r="T52" s="14"/>
      <c r="U52" s="14"/>
      <c r="V52" s="14"/>
      <c r="W52" s="14"/>
      <c r="X52" s="14"/>
      <c r="Y52" s="14"/>
      <c r="Z52" s="14"/>
      <c r="AA52" s="14"/>
      <c r="AB52" s="14"/>
      <c r="AC52" s="12"/>
      <c r="AD52" s="12"/>
      <c r="AE52" s="12"/>
      <c r="AF52" s="12"/>
      <c r="AG52" s="12"/>
      <c r="AH52" s="12"/>
      <c r="AI52" s="12"/>
      <c r="AJ52" s="12"/>
      <c r="AK52" s="12"/>
      <c r="AL52" s="12"/>
      <c r="AM52" s="12"/>
      <c r="AN52" s="12"/>
      <c r="AO52" s="12"/>
      <c r="AP52" s="12"/>
      <c r="AQ52" s="12"/>
      <c r="AR52" s="12"/>
      <c r="AS52" s="12"/>
      <c r="AT52" s="12"/>
      <c r="AU52" s="12"/>
      <c r="AV52" s="12"/>
      <c r="AW52" s="12"/>
      <c r="AX52" s="12"/>
    </row>
    <row r="53" spans="1:51">
      <c r="A53" s="16"/>
      <c r="B53" s="16"/>
      <c r="C53" s="16"/>
      <c r="D53" s="16"/>
      <c r="E53" s="16"/>
      <c r="F53" s="16"/>
      <c r="G53" s="16"/>
      <c r="H53" s="14"/>
      <c r="I53" s="14"/>
      <c r="J53" s="14"/>
      <c r="K53" s="14"/>
      <c r="L53" s="14"/>
      <c r="M53" s="14"/>
      <c r="N53" s="14"/>
      <c r="O53" s="14"/>
      <c r="P53" s="14"/>
      <c r="Q53" s="14"/>
      <c r="R53" s="14"/>
      <c r="S53" s="14"/>
      <c r="T53" s="14"/>
      <c r="U53" s="14"/>
      <c r="V53" s="14"/>
      <c r="W53" s="14"/>
      <c r="X53" s="14"/>
      <c r="Y53" s="14"/>
      <c r="Z53" s="14"/>
      <c r="AA53" s="14"/>
      <c r="AB53" s="14"/>
      <c r="AC53" s="12"/>
      <c r="AD53" s="12"/>
      <c r="AE53" s="12"/>
      <c r="AF53" s="12"/>
      <c r="AG53" s="12"/>
      <c r="AH53" s="12"/>
      <c r="AI53" s="12"/>
      <c r="AJ53" s="12"/>
      <c r="AK53" s="12"/>
      <c r="AL53" s="12"/>
      <c r="AM53" s="12"/>
      <c r="AN53" s="12"/>
      <c r="AO53" s="12"/>
      <c r="AP53" s="12"/>
      <c r="AQ53" s="12"/>
      <c r="AR53" s="12"/>
      <c r="AS53" s="12"/>
      <c r="AT53" s="12"/>
      <c r="AU53" s="12"/>
      <c r="AV53" s="12"/>
      <c r="AW53" s="12"/>
      <c r="AX53" s="12"/>
    </row>
    <row r="54" spans="1:51">
      <c r="A54" s="16"/>
      <c r="B54" s="16"/>
      <c r="C54" s="16"/>
      <c r="D54" s="16"/>
      <c r="E54" s="16"/>
      <c r="F54" s="16"/>
      <c r="G54" s="16"/>
      <c r="H54" s="14"/>
      <c r="I54" s="14"/>
      <c r="J54" s="14"/>
      <c r="K54" s="14"/>
      <c r="L54" s="14"/>
      <c r="M54" s="14"/>
      <c r="N54" s="14"/>
      <c r="O54" s="14"/>
      <c r="P54" s="14"/>
      <c r="Q54" s="14"/>
      <c r="R54" s="14"/>
      <c r="S54" s="14"/>
      <c r="T54" s="14"/>
      <c r="U54" s="14"/>
      <c r="V54" s="14"/>
      <c r="W54" s="14"/>
      <c r="X54" s="14"/>
      <c r="Y54" s="14"/>
      <c r="Z54" s="14"/>
      <c r="AA54" s="14"/>
      <c r="AB54" s="14"/>
      <c r="AC54" s="12"/>
      <c r="AD54" s="12"/>
      <c r="AE54" s="12"/>
      <c r="AF54" s="12"/>
      <c r="AG54" s="12"/>
      <c r="AH54" s="12"/>
      <c r="AI54" s="12"/>
      <c r="AJ54" s="12"/>
      <c r="AK54" s="12"/>
      <c r="AL54" s="12"/>
      <c r="AM54" s="12"/>
      <c r="AN54" s="12"/>
      <c r="AO54" s="12"/>
      <c r="AP54" s="12"/>
      <c r="AQ54" s="12"/>
      <c r="AR54" s="12"/>
      <c r="AS54" s="12"/>
      <c r="AT54" s="12"/>
      <c r="AU54" s="12"/>
      <c r="AV54" s="12"/>
      <c r="AW54" s="12"/>
      <c r="AX54" s="12"/>
    </row>
    <row r="55" spans="1:51">
      <c r="A55" s="16"/>
      <c r="B55" s="16"/>
      <c r="C55" s="16"/>
      <c r="D55" s="16"/>
      <c r="E55" s="16"/>
      <c r="F55" s="16"/>
      <c r="G55" s="16"/>
      <c r="H55" s="14"/>
      <c r="I55" s="14"/>
      <c r="J55" s="14"/>
      <c r="K55" s="14"/>
      <c r="L55" s="14"/>
      <c r="M55" s="14"/>
      <c r="N55" s="14"/>
      <c r="O55" s="14"/>
      <c r="P55" s="14"/>
      <c r="Q55" s="14"/>
      <c r="R55" s="14"/>
      <c r="S55" s="14"/>
      <c r="T55" s="14"/>
      <c r="U55" s="14"/>
      <c r="V55" s="14"/>
      <c r="W55" s="14"/>
      <c r="X55" s="14"/>
      <c r="Y55" s="14"/>
      <c r="Z55" s="14"/>
      <c r="AA55" s="14"/>
      <c r="AB55" s="14"/>
      <c r="AC55" s="12"/>
      <c r="AD55" s="12"/>
      <c r="AE55" s="12"/>
      <c r="AF55" s="12"/>
      <c r="AG55" s="12"/>
      <c r="AH55" s="12"/>
      <c r="AI55" s="12"/>
      <c r="AJ55" s="12"/>
      <c r="AK55" s="12"/>
      <c r="AL55" s="12"/>
      <c r="AM55" s="12"/>
      <c r="AN55" s="12"/>
      <c r="AO55" s="12"/>
      <c r="AP55" s="12"/>
      <c r="AQ55" s="12"/>
      <c r="AR55" s="12"/>
      <c r="AS55" s="12"/>
      <c r="AT55" s="12"/>
      <c r="AU55" s="12"/>
      <c r="AV55" s="12"/>
      <c r="AW55" s="12"/>
      <c r="AX55" s="12"/>
    </row>
    <row r="56" spans="1:51" ht="16.5" customHeight="1">
      <c r="A56" s="19"/>
      <c r="B56" s="19"/>
      <c r="C56" s="19"/>
      <c r="D56" s="19"/>
      <c r="E56" s="19"/>
      <c r="F56" s="19"/>
      <c r="G56" s="19"/>
      <c r="H56" s="14"/>
      <c r="I56" s="14"/>
      <c r="J56" s="14"/>
      <c r="K56" s="14"/>
      <c r="L56" s="14"/>
      <c r="M56" s="14"/>
      <c r="N56" s="14"/>
      <c r="O56" s="14"/>
      <c r="P56" s="14"/>
      <c r="Q56" s="14"/>
      <c r="R56" s="14"/>
      <c r="S56" s="14"/>
      <c r="T56" s="14"/>
      <c r="U56" s="14"/>
      <c r="V56" s="14"/>
      <c r="W56" s="14"/>
      <c r="X56" s="14"/>
      <c r="Y56" s="14"/>
      <c r="Z56" s="14"/>
      <c r="AA56" s="14"/>
      <c r="AB56" s="14"/>
      <c r="AC56" s="12"/>
      <c r="AD56" s="12"/>
      <c r="AE56" s="12"/>
      <c r="AF56" s="12"/>
      <c r="AG56" s="12"/>
      <c r="AH56" s="12"/>
      <c r="AI56" s="12"/>
      <c r="AJ56" s="12"/>
      <c r="AK56" s="12"/>
      <c r="AL56" s="12"/>
      <c r="AM56" s="12"/>
      <c r="AN56" s="12"/>
      <c r="AO56" s="12"/>
      <c r="AP56" s="12"/>
      <c r="AQ56" s="12"/>
      <c r="AR56" s="12"/>
      <c r="AS56" s="12"/>
      <c r="AT56" s="12"/>
      <c r="AU56" s="12"/>
      <c r="AV56" s="12"/>
      <c r="AW56" s="12"/>
      <c r="AX56" s="12"/>
    </row>
    <row r="57" spans="1:51">
      <c r="A57" s="16"/>
      <c r="B57" s="16"/>
      <c r="C57" s="16"/>
      <c r="D57" s="16"/>
      <c r="E57" s="16"/>
      <c r="F57" s="16"/>
      <c r="G57" s="16"/>
      <c r="H57" s="14"/>
      <c r="I57" s="14"/>
      <c r="J57" s="14"/>
      <c r="K57" s="14"/>
      <c r="L57" s="14"/>
      <c r="M57" s="14"/>
      <c r="N57" s="14"/>
      <c r="O57" s="14"/>
      <c r="P57" s="14"/>
      <c r="Q57" s="14"/>
      <c r="R57" s="14"/>
      <c r="S57" s="14"/>
      <c r="T57" s="14"/>
      <c r="U57" s="14"/>
      <c r="V57" s="14"/>
      <c r="W57" s="14"/>
      <c r="X57" s="14"/>
      <c r="Y57" s="14"/>
      <c r="Z57" s="14"/>
      <c r="AA57" s="14"/>
      <c r="AB57" s="14"/>
      <c r="AC57" s="12"/>
      <c r="AD57" s="12"/>
      <c r="AE57" s="12"/>
      <c r="AF57" s="12"/>
      <c r="AG57" s="12"/>
      <c r="AH57" s="12"/>
      <c r="AI57" s="12"/>
      <c r="AJ57" s="12"/>
      <c r="AK57" s="12"/>
      <c r="AL57" s="12"/>
      <c r="AM57" s="12"/>
      <c r="AN57" s="12"/>
      <c r="AO57" s="12"/>
      <c r="AP57" s="12"/>
      <c r="AQ57" s="12"/>
      <c r="AR57" s="12"/>
      <c r="AS57" s="12"/>
      <c r="AT57" s="12"/>
      <c r="AU57" s="12"/>
      <c r="AV57" s="12"/>
      <c r="AW57" s="12"/>
      <c r="AX57" s="12"/>
    </row>
    <row r="58" spans="1:51">
      <c r="A58" s="12"/>
      <c r="B58" s="12"/>
      <c r="C58" s="12"/>
      <c r="D58" s="12"/>
      <c r="E58" s="12"/>
      <c r="F58" s="12"/>
      <c r="G58" s="12"/>
      <c r="H58" s="14"/>
      <c r="I58" s="14"/>
      <c r="J58" s="14"/>
      <c r="K58" s="14"/>
      <c r="L58" s="14"/>
      <c r="M58" s="14"/>
      <c r="N58" s="14"/>
      <c r="O58" s="14"/>
      <c r="P58" s="14"/>
      <c r="Q58" s="14"/>
      <c r="R58" s="14"/>
      <c r="S58" s="14"/>
      <c r="T58" s="14"/>
      <c r="U58" s="14"/>
      <c r="V58" s="14"/>
      <c r="W58" s="14"/>
      <c r="X58" s="14"/>
      <c r="Y58" s="14"/>
      <c r="Z58" s="14"/>
      <c r="AA58" s="14"/>
      <c r="AB58" s="14"/>
      <c r="AC58" s="12"/>
      <c r="AD58" s="12"/>
      <c r="AE58" s="12"/>
      <c r="AF58" s="12"/>
      <c r="AG58" s="12"/>
      <c r="AH58" s="12"/>
      <c r="AI58" s="12"/>
      <c r="AJ58" s="12"/>
      <c r="AK58" s="12"/>
      <c r="AL58" s="12"/>
      <c r="AM58" s="12"/>
      <c r="AN58" s="12"/>
      <c r="AO58" s="12"/>
      <c r="AP58" s="12"/>
      <c r="AQ58" s="12"/>
      <c r="AR58" s="12"/>
      <c r="AS58" s="12"/>
      <c r="AT58" s="12"/>
      <c r="AU58" s="12"/>
      <c r="AV58" s="12"/>
      <c r="AW58" s="12"/>
      <c r="AX58" s="12"/>
    </row>
    <row r="59" spans="1:51">
      <c r="A59" s="12"/>
      <c r="B59" s="12"/>
      <c r="C59" s="12"/>
      <c r="D59" s="12"/>
      <c r="E59" s="12"/>
      <c r="F59" s="12"/>
      <c r="G59" s="12"/>
      <c r="H59" s="14"/>
      <c r="I59" s="14"/>
      <c r="J59" s="14"/>
      <c r="K59" s="14"/>
      <c r="L59" s="14"/>
      <c r="M59" s="14"/>
      <c r="N59" s="14"/>
      <c r="O59" s="14"/>
      <c r="P59" s="14"/>
      <c r="Q59" s="14"/>
      <c r="R59" s="14"/>
      <c r="S59" s="14"/>
      <c r="T59" s="14"/>
      <c r="U59" s="14"/>
      <c r="V59" s="14"/>
      <c r="W59" s="14"/>
      <c r="X59" s="14"/>
      <c r="Y59" s="14"/>
      <c r="Z59" s="14"/>
      <c r="AA59" s="14"/>
      <c r="AB59" s="14"/>
      <c r="AC59" s="12"/>
      <c r="AD59" s="12"/>
      <c r="AE59" s="12"/>
      <c r="AF59" s="12"/>
      <c r="AG59" s="12"/>
      <c r="AH59" s="12"/>
      <c r="AI59" s="12"/>
      <c r="AJ59" s="12"/>
      <c r="AK59" s="12"/>
      <c r="AL59" s="12"/>
      <c r="AM59" s="12"/>
      <c r="AN59" s="12"/>
      <c r="AO59" s="12"/>
      <c r="AP59" s="12"/>
      <c r="AQ59" s="12"/>
      <c r="AR59" s="12"/>
      <c r="AS59" s="12"/>
      <c r="AT59" s="12"/>
      <c r="AU59" s="12"/>
      <c r="AV59" s="12"/>
      <c r="AW59" s="12"/>
      <c r="AX59" s="12"/>
    </row>
    <row r="60" spans="1:51">
      <c r="A60" s="12"/>
      <c r="B60" s="12"/>
      <c r="C60" s="12"/>
      <c r="D60" s="12"/>
      <c r="E60" s="12"/>
      <c r="F60" s="12"/>
      <c r="G60" s="12"/>
      <c r="H60" s="14"/>
      <c r="I60" s="14"/>
      <c r="J60" s="14"/>
      <c r="K60" s="14"/>
      <c r="L60" s="14"/>
      <c r="M60" s="14"/>
      <c r="N60" s="14"/>
      <c r="O60" s="14"/>
      <c r="P60" s="14"/>
      <c r="Q60" s="14"/>
      <c r="R60" s="14"/>
      <c r="S60" s="14"/>
      <c r="T60" s="14"/>
      <c r="U60" s="14"/>
      <c r="V60" s="14"/>
      <c r="W60" s="14"/>
      <c r="X60" s="14"/>
      <c r="Y60" s="14"/>
      <c r="Z60" s="14"/>
      <c r="AA60" s="14"/>
      <c r="AB60" s="14"/>
      <c r="AC60" s="12"/>
      <c r="AD60" s="12"/>
      <c r="AE60" s="12"/>
      <c r="AF60" s="12"/>
      <c r="AG60" s="12"/>
      <c r="AH60" s="12"/>
      <c r="AI60" s="12"/>
      <c r="AJ60" s="12"/>
      <c r="AK60" s="12"/>
      <c r="AL60" s="12"/>
      <c r="AM60" s="12"/>
      <c r="AN60" s="12"/>
      <c r="AO60" s="12"/>
      <c r="AP60" s="12"/>
      <c r="AQ60" s="12"/>
      <c r="AR60" s="12"/>
      <c r="AS60" s="12"/>
      <c r="AT60" s="12"/>
      <c r="AU60" s="12"/>
      <c r="AV60" s="12"/>
      <c r="AW60" s="12"/>
      <c r="AX60" s="12"/>
    </row>
    <row r="61" spans="1:51" ht="8.25" customHeight="1">
      <c r="A61" s="12"/>
      <c r="B61" s="12"/>
      <c r="C61" s="12"/>
      <c r="D61" s="12"/>
      <c r="E61" s="12"/>
      <c r="F61" s="12"/>
      <c r="G61" s="12"/>
      <c r="H61" s="14"/>
      <c r="I61" s="14"/>
      <c r="J61" s="14"/>
      <c r="K61" s="14"/>
      <c r="L61" s="14"/>
      <c r="M61" s="14"/>
      <c r="N61" s="14"/>
      <c r="O61" s="14"/>
      <c r="P61" s="14"/>
      <c r="Q61" s="14"/>
      <c r="R61" s="14"/>
      <c r="S61" s="14"/>
      <c r="T61" s="14"/>
      <c r="U61" s="14"/>
      <c r="V61" s="14"/>
      <c r="W61" s="14"/>
      <c r="X61" s="14"/>
      <c r="Y61" s="14"/>
      <c r="Z61" s="14"/>
      <c r="AA61" s="14"/>
      <c r="AB61" s="14"/>
      <c r="AC61" s="12"/>
      <c r="AD61" s="12"/>
      <c r="AE61" s="12"/>
      <c r="AF61" s="12"/>
      <c r="AG61" s="12"/>
      <c r="AH61" s="12"/>
      <c r="AI61" s="12"/>
      <c r="AJ61" s="12"/>
      <c r="AK61" s="12"/>
      <c r="AL61" s="12"/>
      <c r="AM61" s="12"/>
      <c r="AN61" s="12"/>
      <c r="AO61" s="12"/>
      <c r="AP61" s="12"/>
      <c r="AQ61" s="12"/>
      <c r="AR61" s="12"/>
      <c r="AS61" s="12"/>
      <c r="AT61" s="12"/>
      <c r="AU61" s="12"/>
      <c r="AV61" s="12"/>
      <c r="AW61" s="12"/>
      <c r="AX61" s="12"/>
    </row>
    <row r="62" spans="1:51" hidden="1">
      <c r="A62" s="12"/>
      <c r="B62" s="12"/>
      <c r="C62" s="12"/>
      <c r="D62" s="12"/>
      <c r="E62" s="12"/>
      <c r="F62" s="12"/>
      <c r="G62" s="12"/>
      <c r="H62" s="14"/>
      <c r="I62" s="14"/>
      <c r="J62" s="14"/>
      <c r="K62" s="14"/>
      <c r="L62" s="14"/>
      <c r="M62" s="14"/>
      <c r="N62" s="14"/>
      <c r="O62" s="14"/>
      <c r="P62" s="14"/>
      <c r="Q62" s="14"/>
      <c r="R62" s="14"/>
      <c r="S62" s="14"/>
      <c r="T62" s="14"/>
      <c r="U62" s="14"/>
      <c r="V62" s="14"/>
      <c r="W62" s="14"/>
      <c r="X62" s="14"/>
      <c r="Y62" s="14"/>
      <c r="Z62" s="14"/>
      <c r="AA62" s="14"/>
      <c r="AB62" s="14"/>
      <c r="AC62" s="12"/>
      <c r="AD62" s="12"/>
      <c r="AE62" s="12"/>
      <c r="AF62" s="12"/>
      <c r="AG62" s="12"/>
      <c r="AH62" s="12"/>
      <c r="AI62" s="12"/>
      <c r="AJ62" s="12"/>
      <c r="AK62" s="12"/>
      <c r="AL62" s="12"/>
      <c r="AM62" s="12"/>
      <c r="AN62" s="12"/>
      <c r="AO62" s="12"/>
      <c r="AP62" s="12"/>
      <c r="AQ62" s="12"/>
      <c r="AR62" s="12"/>
      <c r="AS62" s="12"/>
      <c r="AT62" s="12"/>
      <c r="AU62" s="12"/>
      <c r="AV62" s="12"/>
      <c r="AW62" s="12"/>
      <c r="AX62" s="12"/>
    </row>
    <row r="63" spans="1:51" hidden="1">
      <c r="A63" s="12"/>
      <c r="B63" s="12"/>
      <c r="C63" s="12"/>
      <c r="D63" s="12"/>
      <c r="E63" s="12"/>
      <c r="F63" s="12"/>
      <c r="G63" s="12"/>
      <c r="H63" s="14"/>
      <c r="I63" s="14"/>
      <c r="J63" s="14"/>
      <c r="K63" s="14"/>
      <c r="L63" s="14"/>
      <c r="M63" s="14"/>
      <c r="N63" s="14"/>
      <c r="O63" s="13"/>
      <c r="P63" s="14"/>
      <c r="Q63" s="14"/>
      <c r="R63" s="14"/>
      <c r="S63" s="14"/>
      <c r="T63" s="14"/>
      <c r="U63" s="14"/>
      <c r="V63" s="14"/>
      <c r="W63" s="14"/>
      <c r="X63" s="14"/>
      <c r="Y63" s="14"/>
      <c r="Z63" s="14"/>
      <c r="AA63" s="14"/>
      <c r="AB63" s="14"/>
      <c r="AC63" s="12"/>
      <c r="AD63" s="12"/>
      <c r="AE63" s="12"/>
      <c r="AF63" s="12"/>
      <c r="AG63" s="12"/>
      <c r="AH63" s="12"/>
      <c r="AI63" s="12"/>
      <c r="AJ63" s="12"/>
      <c r="AK63" s="12"/>
      <c r="AL63" s="12"/>
      <c r="AM63" s="12"/>
      <c r="AN63" s="12"/>
      <c r="AO63" s="12"/>
      <c r="AP63" s="12"/>
      <c r="AQ63" s="12"/>
      <c r="AR63" s="12"/>
      <c r="AS63" s="12"/>
      <c r="AT63" s="12"/>
      <c r="AU63" s="12"/>
      <c r="AV63" s="12"/>
      <c r="AW63" s="12"/>
      <c r="AX63" s="12"/>
      <c r="AY63" s="12"/>
    </row>
    <row r="64" spans="1:51" hidden="1">
      <c r="A64" s="12"/>
      <c r="B64" s="12"/>
      <c r="C64" s="12"/>
      <c r="D64" s="12"/>
      <c r="E64" s="12"/>
      <c r="F64" s="12"/>
      <c r="G64" s="12"/>
      <c r="H64" s="14"/>
      <c r="I64" s="14"/>
      <c r="J64" s="14"/>
      <c r="K64" s="14"/>
      <c r="L64" s="14"/>
      <c r="M64" s="14"/>
      <c r="N64" s="14"/>
      <c r="O64" s="13"/>
      <c r="P64" s="14"/>
      <c r="Q64" s="14"/>
      <c r="R64" s="14"/>
      <c r="S64" s="14"/>
      <c r="T64" s="14"/>
      <c r="U64" s="14"/>
      <c r="V64" s="14"/>
      <c r="W64" s="14"/>
      <c r="X64" s="14"/>
      <c r="Y64" s="14"/>
      <c r="Z64" s="14"/>
      <c r="AA64" s="14"/>
      <c r="AB64" s="14"/>
      <c r="AC64" s="12"/>
      <c r="AD64" s="12"/>
      <c r="AE64" s="12"/>
      <c r="AF64" s="12"/>
      <c r="AG64" s="12"/>
      <c r="AH64" s="12"/>
      <c r="AI64" s="12"/>
      <c r="AJ64" s="12"/>
      <c r="AK64" s="12"/>
      <c r="AL64" s="12"/>
      <c r="AM64" s="12"/>
      <c r="AN64" s="12"/>
      <c r="AO64" s="12"/>
      <c r="AP64" s="12"/>
      <c r="AQ64" s="12"/>
      <c r="AR64" s="12"/>
      <c r="AS64" s="12"/>
      <c r="AT64" s="12"/>
      <c r="AU64" s="12"/>
      <c r="AV64" s="12"/>
      <c r="AW64" s="12"/>
      <c r="AX64" s="12"/>
      <c r="AY64" s="12"/>
    </row>
    <row r="65" spans="1:51" hidden="1">
      <c r="A65" s="12"/>
      <c r="B65" s="12"/>
      <c r="C65" s="12"/>
      <c r="D65" s="12"/>
      <c r="E65" s="12"/>
      <c r="F65" s="12"/>
      <c r="G65" s="12"/>
      <c r="H65" s="14"/>
      <c r="I65" s="14"/>
      <c r="J65" s="14"/>
      <c r="K65" s="14"/>
      <c r="L65" s="14"/>
      <c r="M65" s="14"/>
      <c r="N65" s="14"/>
      <c r="O65" s="13"/>
      <c r="P65" s="14"/>
      <c r="Q65" s="14"/>
      <c r="R65" s="14"/>
      <c r="S65" s="14"/>
      <c r="T65" s="14"/>
      <c r="U65" s="14"/>
      <c r="V65" s="14"/>
      <c r="W65" s="14"/>
      <c r="X65" s="14"/>
      <c r="Y65" s="14"/>
      <c r="Z65" s="14"/>
      <c r="AA65" s="14"/>
      <c r="AB65" s="14"/>
      <c r="AC65" s="12"/>
      <c r="AD65" s="12"/>
      <c r="AE65" s="12"/>
      <c r="AF65" s="12"/>
      <c r="AG65" s="12"/>
      <c r="AH65" s="12"/>
      <c r="AI65" s="12"/>
      <c r="AJ65" s="12"/>
      <c r="AK65" s="12"/>
      <c r="AL65" s="12"/>
      <c r="AM65" s="12"/>
      <c r="AN65" s="12"/>
      <c r="AO65" s="12"/>
      <c r="AP65" s="12"/>
      <c r="AQ65" s="12"/>
      <c r="AR65" s="12"/>
      <c r="AS65" s="12"/>
      <c r="AT65" s="12"/>
      <c r="AU65" s="12"/>
      <c r="AV65" s="12"/>
      <c r="AW65" s="12"/>
      <c r="AX65" s="12"/>
      <c r="AY65" s="12"/>
    </row>
    <row r="66" spans="1:51" ht="12.75" hidden="1" customHeight="1">
      <c r="A66" s="12"/>
      <c r="B66" s="12"/>
      <c r="C66" s="12"/>
      <c r="D66" s="12"/>
      <c r="E66" s="12"/>
      <c r="F66" s="12"/>
      <c r="G66" s="12"/>
      <c r="H66" s="14"/>
      <c r="I66" s="14"/>
      <c r="J66" s="14"/>
      <c r="K66" s="14"/>
      <c r="L66" s="14"/>
      <c r="M66" s="14"/>
      <c r="N66" s="14"/>
      <c r="O66" s="13"/>
      <c r="P66" s="14"/>
      <c r="Q66" s="14"/>
      <c r="R66" s="14"/>
      <c r="S66" s="14"/>
      <c r="T66" s="14"/>
      <c r="U66" s="14"/>
      <c r="V66" s="14"/>
      <c r="W66" s="14"/>
      <c r="X66" s="14"/>
      <c r="Y66" s="14"/>
      <c r="Z66" s="14"/>
      <c r="AA66" s="14"/>
      <c r="AB66" s="14"/>
      <c r="AC66" s="12"/>
      <c r="AD66" s="12"/>
      <c r="AE66" s="12"/>
      <c r="AF66" s="12"/>
      <c r="AG66" s="12"/>
      <c r="AH66" s="12"/>
      <c r="AI66" s="12"/>
      <c r="AJ66" s="12"/>
      <c r="AK66" s="12"/>
      <c r="AL66" s="12"/>
      <c r="AM66" s="12"/>
      <c r="AN66" s="12"/>
      <c r="AO66" s="12"/>
      <c r="AP66" s="12"/>
      <c r="AQ66" s="12"/>
      <c r="AR66" s="12"/>
      <c r="AS66" s="12"/>
      <c r="AT66" s="12"/>
      <c r="AU66" s="12"/>
      <c r="AV66" s="12"/>
      <c r="AW66" s="12"/>
      <c r="AX66" s="12"/>
      <c r="AY66" s="12"/>
    </row>
    <row r="67" spans="1:51" hidden="1">
      <c r="A67" s="12"/>
      <c r="B67" s="12"/>
      <c r="C67" s="12"/>
      <c r="D67" s="12"/>
      <c r="E67" s="12"/>
      <c r="F67" s="12"/>
      <c r="G67" s="12"/>
      <c r="H67" s="14"/>
      <c r="I67" s="14"/>
      <c r="J67" s="14"/>
      <c r="K67" s="14"/>
      <c r="L67" s="14"/>
      <c r="M67" s="14"/>
      <c r="N67" s="14"/>
      <c r="O67" s="13"/>
      <c r="P67" s="14"/>
      <c r="Q67" s="14"/>
      <c r="R67" s="14"/>
      <c r="S67" s="14"/>
      <c r="T67" s="14"/>
      <c r="U67" s="14"/>
      <c r="V67" s="14"/>
      <c r="W67" s="14"/>
      <c r="X67" s="14"/>
      <c r="Y67" s="14"/>
      <c r="Z67" s="14"/>
      <c r="AA67" s="14"/>
      <c r="AB67" s="14"/>
      <c r="AC67" s="12"/>
      <c r="AD67" s="12"/>
      <c r="AE67" s="12"/>
      <c r="AF67" s="12"/>
      <c r="AG67" s="12"/>
      <c r="AH67" s="12"/>
      <c r="AI67" s="12"/>
      <c r="AJ67" s="12"/>
      <c r="AK67" s="12"/>
      <c r="AL67" s="12"/>
      <c r="AM67" s="12"/>
      <c r="AN67" s="12"/>
      <c r="AO67" s="12"/>
      <c r="AP67" s="12"/>
      <c r="AQ67" s="12"/>
      <c r="AR67" s="12"/>
      <c r="AS67" s="12"/>
      <c r="AT67" s="12"/>
      <c r="AU67" s="12"/>
      <c r="AV67" s="12"/>
      <c r="AW67" s="12"/>
      <c r="AX67" s="12"/>
      <c r="AY67" s="12"/>
    </row>
    <row r="68" spans="1:51" hidden="1">
      <c r="A68" s="12"/>
      <c r="B68" s="12"/>
      <c r="C68" s="12"/>
      <c r="D68" s="12"/>
      <c r="E68" s="12"/>
      <c r="F68" s="12"/>
      <c r="G68" s="12"/>
      <c r="H68" s="14"/>
      <c r="I68" s="14"/>
      <c r="J68" s="14"/>
      <c r="K68" s="14"/>
      <c r="L68" s="14"/>
      <c r="M68" s="14"/>
      <c r="N68" s="14"/>
      <c r="O68" s="13"/>
      <c r="P68" s="14"/>
      <c r="Q68" s="14"/>
      <c r="R68" s="14"/>
      <c r="S68" s="14"/>
      <c r="T68" s="14"/>
      <c r="U68" s="14"/>
      <c r="V68" s="14"/>
      <c r="W68" s="14"/>
      <c r="X68" s="14"/>
      <c r="Y68" s="14"/>
      <c r="Z68" s="14"/>
      <c r="AA68" s="14"/>
      <c r="AB68" s="14"/>
      <c r="AC68" s="12"/>
      <c r="AD68" s="12"/>
      <c r="AE68" s="12"/>
      <c r="AF68" s="12"/>
      <c r="AG68" s="12"/>
      <c r="AH68" s="12"/>
      <c r="AI68" s="12"/>
      <c r="AJ68" s="12"/>
      <c r="AK68" s="12"/>
      <c r="AL68" s="12"/>
      <c r="AM68" s="12"/>
      <c r="AN68" s="12"/>
      <c r="AO68" s="12"/>
      <c r="AP68" s="12"/>
      <c r="AQ68" s="12"/>
      <c r="AR68" s="12"/>
      <c r="AS68" s="12"/>
      <c r="AT68" s="12"/>
      <c r="AU68" s="12"/>
      <c r="AV68" s="12"/>
      <c r="AW68" s="12"/>
      <c r="AX68" s="12"/>
      <c r="AY68" s="12"/>
    </row>
    <row r="69" spans="1:51" hidden="1">
      <c r="A69" s="12"/>
      <c r="B69" s="12"/>
      <c r="C69" s="12"/>
      <c r="D69" s="12"/>
      <c r="E69" s="12"/>
      <c r="F69" s="12"/>
      <c r="G69" s="12"/>
      <c r="H69" s="14"/>
      <c r="I69" s="14"/>
      <c r="J69" s="14"/>
      <c r="K69" s="14"/>
      <c r="L69" s="14"/>
      <c r="M69" s="14"/>
      <c r="N69" s="14"/>
      <c r="O69" s="13"/>
      <c r="P69" s="14"/>
      <c r="Q69" s="14"/>
      <c r="R69" s="14"/>
      <c r="S69" s="14"/>
      <c r="T69" s="14"/>
      <c r="U69" s="14"/>
      <c r="V69" s="14"/>
      <c r="W69" s="14"/>
      <c r="X69" s="14"/>
      <c r="Y69" s="14"/>
      <c r="Z69" s="14"/>
      <c r="AA69" s="14"/>
      <c r="AB69" s="14"/>
      <c r="AC69" s="12"/>
      <c r="AD69" s="12"/>
      <c r="AE69" s="12"/>
      <c r="AF69" s="12"/>
      <c r="AG69" s="12"/>
      <c r="AH69" s="12"/>
      <c r="AI69" s="12"/>
      <c r="AJ69" s="12"/>
      <c r="AK69" s="12"/>
      <c r="AL69" s="12"/>
      <c r="AM69" s="12"/>
      <c r="AN69" s="12"/>
      <c r="AO69" s="12"/>
      <c r="AP69" s="12"/>
      <c r="AQ69" s="12"/>
      <c r="AR69" s="12"/>
      <c r="AS69" s="12"/>
      <c r="AT69" s="12"/>
      <c r="AU69" s="12"/>
      <c r="AV69" s="12"/>
      <c r="AW69" s="12"/>
      <c r="AX69" s="12"/>
      <c r="AY69" s="12"/>
    </row>
    <row r="70" spans="1:51" hidden="1">
      <c r="A70" s="12"/>
      <c r="B70" s="12"/>
      <c r="C70" s="12"/>
      <c r="D70" s="12"/>
      <c r="E70" s="12"/>
      <c r="F70" s="12"/>
      <c r="G70" s="12"/>
      <c r="H70" s="14"/>
      <c r="I70" s="14"/>
      <c r="J70" s="14"/>
      <c r="K70" s="14"/>
      <c r="L70" s="14"/>
      <c r="M70" s="14"/>
      <c r="N70" s="14"/>
      <c r="O70" s="13"/>
      <c r="P70" s="14"/>
      <c r="Q70" s="14"/>
      <c r="R70" s="14"/>
      <c r="S70" s="14"/>
      <c r="T70" s="14"/>
      <c r="U70" s="14"/>
      <c r="V70" s="14"/>
      <c r="W70" s="14"/>
      <c r="X70" s="14"/>
      <c r="Y70" s="14"/>
      <c r="Z70" s="14"/>
      <c r="AA70" s="14"/>
      <c r="AB70" s="14"/>
      <c r="AC70" s="12"/>
      <c r="AD70" s="12"/>
      <c r="AE70" s="12"/>
      <c r="AF70" s="12"/>
      <c r="AG70" s="12"/>
      <c r="AH70" s="12"/>
      <c r="AI70" s="12"/>
      <c r="AJ70" s="12"/>
      <c r="AK70" s="12"/>
      <c r="AL70" s="12"/>
      <c r="AM70" s="12"/>
      <c r="AN70" s="12"/>
      <c r="AO70" s="12"/>
      <c r="AP70" s="12"/>
      <c r="AQ70" s="12"/>
      <c r="AR70" s="12"/>
      <c r="AS70" s="12"/>
      <c r="AT70" s="12"/>
      <c r="AU70" s="12"/>
      <c r="AV70" s="12"/>
      <c r="AW70" s="12"/>
      <c r="AX70" s="12"/>
      <c r="AY70" s="12"/>
    </row>
    <row r="71" spans="1:51" hidden="1">
      <c r="A71" s="12"/>
      <c r="B71" s="12"/>
      <c r="C71" s="12"/>
      <c r="D71" s="12"/>
      <c r="E71" s="12"/>
      <c r="F71" s="12"/>
      <c r="G71" s="12"/>
      <c r="H71" s="14"/>
      <c r="I71" s="14"/>
      <c r="J71" s="14"/>
      <c r="K71" s="14"/>
      <c r="L71" s="14"/>
      <c r="M71" s="14"/>
      <c r="N71" s="14"/>
      <c r="O71" s="13"/>
      <c r="P71" s="14"/>
      <c r="Q71" s="14"/>
      <c r="R71" s="14"/>
      <c r="S71" s="14"/>
      <c r="T71" s="14"/>
      <c r="U71" s="14"/>
      <c r="V71" s="14"/>
      <c r="W71" s="14"/>
      <c r="X71" s="14"/>
      <c r="Y71" s="14"/>
      <c r="Z71" s="14"/>
      <c r="AA71" s="14"/>
      <c r="AB71" s="14"/>
      <c r="AC71" s="12"/>
      <c r="AD71" s="12"/>
      <c r="AE71" s="12"/>
      <c r="AF71" s="12"/>
      <c r="AG71" s="12"/>
      <c r="AH71" s="12"/>
      <c r="AI71" s="12"/>
      <c r="AJ71" s="12"/>
      <c r="AK71" s="12"/>
      <c r="AL71" s="12"/>
      <c r="AM71" s="12"/>
      <c r="AN71" s="12"/>
      <c r="AO71" s="12"/>
      <c r="AP71" s="12"/>
      <c r="AQ71" s="12"/>
      <c r="AR71" s="12"/>
      <c r="AS71" s="12"/>
      <c r="AT71" s="12"/>
      <c r="AU71" s="12"/>
      <c r="AV71" s="12"/>
      <c r="AW71" s="12"/>
      <c r="AX71" s="12"/>
      <c r="AY71" s="12"/>
    </row>
    <row r="72" spans="1:51" hidden="1">
      <c r="A72" s="12"/>
      <c r="B72" s="12"/>
      <c r="C72" s="12"/>
      <c r="D72" s="12"/>
      <c r="E72" s="12"/>
      <c r="F72" s="12"/>
      <c r="G72" s="12"/>
      <c r="H72" s="14"/>
      <c r="I72" s="14"/>
      <c r="J72" s="14"/>
      <c r="K72" s="14"/>
      <c r="L72" s="14"/>
      <c r="M72" s="14"/>
      <c r="N72" s="14"/>
      <c r="O72" s="13"/>
      <c r="P72" s="14"/>
      <c r="Q72" s="14"/>
      <c r="R72" s="14"/>
      <c r="S72" s="14"/>
      <c r="T72" s="14"/>
      <c r="U72" s="14"/>
      <c r="V72" s="14"/>
      <c r="W72" s="14"/>
      <c r="X72" s="14"/>
      <c r="Y72" s="14"/>
      <c r="Z72" s="14"/>
      <c r="AA72" s="14"/>
      <c r="AB72" s="14"/>
      <c r="AC72" s="12"/>
      <c r="AD72" s="12"/>
      <c r="AE72" s="12"/>
      <c r="AF72" s="12"/>
      <c r="AG72" s="12"/>
      <c r="AH72" s="12"/>
      <c r="AI72" s="12"/>
      <c r="AJ72" s="12"/>
      <c r="AK72" s="12"/>
      <c r="AL72" s="12"/>
      <c r="AM72" s="12"/>
      <c r="AN72" s="12"/>
      <c r="AO72" s="12"/>
      <c r="AP72" s="12"/>
      <c r="AQ72" s="12"/>
      <c r="AR72" s="12"/>
      <c r="AS72" s="12"/>
      <c r="AT72" s="12"/>
      <c r="AU72" s="12"/>
      <c r="AV72" s="12"/>
      <c r="AW72" s="12"/>
      <c r="AX72" s="12"/>
      <c r="AY72" s="12"/>
    </row>
    <row r="73" spans="1:51" hidden="1">
      <c r="A73" s="12"/>
      <c r="B73" s="12"/>
      <c r="C73" s="12"/>
      <c r="D73" s="12"/>
      <c r="E73" s="12"/>
      <c r="F73" s="12"/>
      <c r="G73" s="12"/>
      <c r="H73" s="14"/>
      <c r="I73" s="14"/>
      <c r="J73" s="14"/>
      <c r="K73" s="14"/>
      <c r="L73" s="14"/>
      <c r="M73" s="14"/>
      <c r="N73" s="14"/>
      <c r="O73" s="13"/>
      <c r="P73" s="14"/>
      <c r="Q73" s="14"/>
      <c r="R73" s="14"/>
      <c r="S73" s="14"/>
      <c r="T73" s="14"/>
      <c r="U73" s="14"/>
      <c r="V73" s="14"/>
      <c r="W73" s="14"/>
      <c r="X73" s="14"/>
      <c r="Y73" s="14"/>
      <c r="Z73" s="14"/>
      <c r="AA73" s="14"/>
      <c r="AB73" s="14"/>
      <c r="AC73" s="12"/>
      <c r="AD73" s="12"/>
      <c r="AE73" s="12"/>
      <c r="AF73" s="12"/>
      <c r="AG73" s="12"/>
      <c r="AH73" s="12"/>
      <c r="AI73" s="12"/>
      <c r="AJ73" s="12"/>
      <c r="AK73" s="12"/>
      <c r="AL73" s="12"/>
      <c r="AM73" s="12"/>
      <c r="AN73" s="12"/>
      <c r="AO73" s="12"/>
      <c r="AP73" s="12"/>
      <c r="AQ73" s="12"/>
      <c r="AR73" s="12"/>
      <c r="AS73" s="12"/>
      <c r="AT73" s="12"/>
      <c r="AU73" s="12"/>
      <c r="AV73" s="12"/>
      <c r="AW73" s="12"/>
      <c r="AX73" s="12"/>
      <c r="AY73" s="12"/>
    </row>
    <row r="74" spans="1:51">
      <c r="A74" s="12"/>
      <c r="B74" s="12"/>
      <c r="C74" s="12"/>
      <c r="D74" s="12"/>
      <c r="E74" s="12"/>
      <c r="F74" s="12"/>
      <c r="G74" s="12"/>
      <c r="H74" s="14"/>
      <c r="I74" s="14"/>
      <c r="J74" s="14"/>
      <c r="K74" s="14"/>
      <c r="L74" s="14"/>
      <c r="M74" s="14"/>
      <c r="N74" s="14"/>
      <c r="O74" s="13"/>
      <c r="P74" s="14"/>
      <c r="Q74" s="14"/>
      <c r="R74" s="14"/>
      <c r="S74" s="14"/>
      <c r="T74" s="14"/>
      <c r="U74" s="14"/>
      <c r="V74" s="14"/>
      <c r="W74" s="14"/>
      <c r="X74" s="14"/>
      <c r="Y74" s="14"/>
      <c r="Z74" s="14"/>
      <c r="AA74" s="14"/>
      <c r="AB74" s="14"/>
      <c r="AC74" s="12"/>
      <c r="AD74" s="12"/>
      <c r="AE74" s="12"/>
      <c r="AF74" s="12"/>
      <c r="AG74" s="12"/>
      <c r="AH74" s="12"/>
      <c r="AI74" s="12"/>
      <c r="AJ74" s="12"/>
      <c r="AK74" s="12"/>
      <c r="AL74" s="12"/>
      <c r="AM74" s="12"/>
      <c r="AN74" s="12"/>
      <c r="AO74" s="12"/>
      <c r="AP74" s="12"/>
      <c r="AQ74" s="12"/>
      <c r="AR74" s="12"/>
      <c r="AS74" s="12"/>
      <c r="AT74" s="12"/>
      <c r="AU74" s="12"/>
      <c r="AV74" s="12"/>
      <c r="AW74" s="12"/>
      <c r="AX74" s="12"/>
      <c r="AY74" s="12"/>
    </row>
    <row r="75" spans="1:51">
      <c r="A75" s="12"/>
      <c r="B75" s="12"/>
      <c r="C75" s="12"/>
      <c r="D75" s="12"/>
      <c r="E75" s="12"/>
      <c r="F75" s="12"/>
      <c r="G75" s="12"/>
      <c r="H75" s="14"/>
      <c r="I75" s="14"/>
      <c r="J75" s="14"/>
      <c r="K75" s="14"/>
      <c r="L75" s="14"/>
      <c r="M75" s="14"/>
      <c r="N75" s="14"/>
      <c r="O75" s="13"/>
      <c r="P75" s="14"/>
      <c r="Q75" s="14"/>
      <c r="R75" s="14"/>
      <c r="S75" s="14"/>
      <c r="T75" s="14"/>
      <c r="U75" s="14"/>
      <c r="V75" s="14"/>
      <c r="W75" s="14"/>
      <c r="X75" s="14"/>
      <c r="Y75" s="14"/>
      <c r="Z75" s="14"/>
      <c r="AA75" s="14"/>
      <c r="AB75" s="14"/>
      <c r="AC75" s="12"/>
      <c r="AD75" s="12"/>
      <c r="AE75" s="12"/>
      <c r="AF75" s="12"/>
      <c r="AG75" s="12"/>
      <c r="AH75" s="12"/>
      <c r="AI75" s="12"/>
      <c r="AJ75" s="12"/>
      <c r="AK75" s="12"/>
      <c r="AL75" s="12"/>
      <c r="AM75" s="12"/>
      <c r="AN75" s="12"/>
      <c r="AO75" s="12"/>
      <c r="AP75" s="12"/>
      <c r="AQ75" s="12"/>
      <c r="AR75" s="12"/>
      <c r="AS75" s="12"/>
      <c r="AT75" s="12"/>
      <c r="AU75" s="12"/>
      <c r="AV75" s="12"/>
      <c r="AW75" s="12"/>
      <c r="AX75" s="12"/>
      <c r="AY75" s="12"/>
    </row>
    <row r="76" spans="1:51" ht="2.25" customHeight="1">
      <c r="A76" s="12"/>
      <c r="B76" s="12"/>
      <c r="C76" s="12"/>
      <c r="D76" s="12"/>
      <c r="E76" s="12"/>
      <c r="F76" s="12"/>
      <c r="G76" s="12"/>
      <c r="H76" s="14"/>
      <c r="I76" s="14"/>
      <c r="J76" s="14"/>
      <c r="K76" s="14"/>
      <c r="L76" s="14"/>
      <c r="M76" s="14"/>
      <c r="N76" s="14"/>
      <c r="O76" s="13"/>
      <c r="P76" s="14"/>
      <c r="Q76" s="14"/>
      <c r="R76" s="14"/>
      <c r="S76" s="14"/>
      <c r="T76" s="14"/>
      <c r="U76" s="14"/>
      <c r="V76" s="14"/>
      <c r="W76" s="14"/>
      <c r="X76" s="14"/>
      <c r="Y76" s="14"/>
      <c r="Z76" s="14"/>
      <c r="AA76" s="14"/>
      <c r="AB76" s="14"/>
      <c r="AC76" s="12"/>
      <c r="AD76" s="12"/>
      <c r="AE76" s="12"/>
      <c r="AF76" s="12"/>
      <c r="AG76" s="12"/>
      <c r="AH76" s="12"/>
      <c r="AI76" s="12"/>
      <c r="AJ76" s="12"/>
      <c r="AK76" s="12"/>
      <c r="AL76" s="12"/>
      <c r="AM76" s="12"/>
      <c r="AN76" s="12"/>
      <c r="AO76" s="12"/>
      <c r="AP76" s="12"/>
      <c r="AQ76" s="12"/>
      <c r="AR76" s="12"/>
      <c r="AS76" s="12"/>
      <c r="AT76" s="12"/>
      <c r="AU76" s="12"/>
      <c r="AV76" s="12"/>
      <c r="AW76" s="12"/>
      <c r="AX76" s="12"/>
      <c r="AY76" s="12"/>
    </row>
    <row r="77" spans="1:51" hidden="1">
      <c r="A77" s="12"/>
      <c r="B77" s="12"/>
      <c r="C77" s="12"/>
      <c r="D77" s="12"/>
      <c r="E77" s="12"/>
      <c r="F77" s="12"/>
      <c r="G77" s="12"/>
      <c r="H77" s="14"/>
      <c r="I77" s="14"/>
      <c r="J77" s="14"/>
      <c r="K77" s="14"/>
      <c r="L77" s="14"/>
      <c r="M77" s="14"/>
      <c r="N77" s="14"/>
      <c r="O77" s="13"/>
      <c r="P77" s="14"/>
      <c r="Q77" s="14"/>
      <c r="R77" s="14"/>
      <c r="S77" s="14"/>
      <c r="T77" s="14"/>
      <c r="U77" s="14"/>
      <c r="V77" s="14"/>
      <c r="W77" s="14"/>
      <c r="X77" s="14"/>
      <c r="Y77" s="14"/>
      <c r="Z77" s="14"/>
      <c r="AA77" s="14"/>
      <c r="AB77" s="14"/>
      <c r="AC77" s="12"/>
      <c r="AD77" s="12"/>
      <c r="AE77" s="12"/>
      <c r="AF77" s="12"/>
      <c r="AG77" s="12"/>
      <c r="AH77" s="12"/>
      <c r="AI77" s="12"/>
      <c r="AJ77" s="12"/>
      <c r="AK77" s="12"/>
      <c r="AL77" s="12"/>
      <c r="AM77" s="12"/>
      <c r="AN77" s="12"/>
      <c r="AO77" s="12"/>
      <c r="AP77" s="12"/>
      <c r="AQ77" s="12"/>
      <c r="AR77" s="12"/>
      <c r="AS77" s="12"/>
      <c r="AT77" s="12"/>
      <c r="AU77" s="12"/>
      <c r="AV77" s="12"/>
      <c r="AW77" s="12"/>
      <c r="AX77" s="12"/>
      <c r="AY77" s="12"/>
    </row>
    <row r="78" spans="1:51" hidden="1">
      <c r="A78" s="12"/>
      <c r="B78" s="12"/>
      <c r="C78" s="12"/>
      <c r="D78" s="12"/>
      <c r="E78" s="12"/>
      <c r="F78" s="12"/>
      <c r="G78" s="12"/>
      <c r="H78" s="14"/>
      <c r="I78" s="14"/>
      <c r="J78" s="14"/>
      <c r="K78" s="14"/>
      <c r="L78" s="14"/>
      <c r="M78" s="14"/>
      <c r="N78" s="14"/>
      <c r="O78" s="13"/>
      <c r="P78" s="14"/>
      <c r="Q78" s="14"/>
      <c r="R78" s="14"/>
      <c r="S78" s="14"/>
      <c r="T78" s="14"/>
      <c r="U78" s="14"/>
      <c r="V78" s="14"/>
      <c r="W78" s="14"/>
      <c r="X78" s="14"/>
      <c r="Y78" s="14"/>
      <c r="Z78" s="14"/>
      <c r="AA78" s="14"/>
      <c r="AB78" s="14"/>
      <c r="AC78" s="12"/>
      <c r="AD78" s="12"/>
      <c r="AE78" s="12"/>
      <c r="AF78" s="12"/>
      <c r="AG78" s="12"/>
      <c r="AH78" s="12"/>
      <c r="AI78" s="12"/>
      <c r="AJ78" s="12"/>
      <c r="AK78" s="12"/>
      <c r="AL78" s="12"/>
      <c r="AM78" s="12"/>
      <c r="AN78" s="12"/>
      <c r="AO78" s="12"/>
      <c r="AP78" s="12"/>
      <c r="AQ78" s="12"/>
      <c r="AR78" s="12"/>
      <c r="AS78" s="12"/>
      <c r="AT78" s="12"/>
      <c r="AU78" s="12"/>
      <c r="AV78" s="12"/>
      <c r="AW78" s="12"/>
      <c r="AX78" s="12"/>
      <c r="AY78" s="12"/>
    </row>
    <row r="79" spans="1:51" hidden="1">
      <c r="A79" s="12"/>
      <c r="B79" s="12"/>
      <c r="C79" s="12"/>
      <c r="D79" s="12"/>
      <c r="E79" s="12"/>
      <c r="F79" s="12"/>
      <c r="G79" s="12"/>
      <c r="H79" s="14"/>
      <c r="I79" s="14"/>
      <c r="J79" s="14"/>
      <c r="K79" s="14"/>
      <c r="L79" s="14"/>
      <c r="M79" s="14"/>
      <c r="N79" s="14"/>
      <c r="O79" s="13"/>
      <c r="P79" s="14"/>
      <c r="Q79" s="14"/>
      <c r="R79" s="14"/>
      <c r="S79" s="14"/>
      <c r="T79" s="14"/>
      <c r="U79" s="14"/>
      <c r="V79" s="14"/>
      <c r="W79" s="14"/>
      <c r="X79" s="14"/>
      <c r="Y79" s="14"/>
      <c r="Z79" s="14"/>
      <c r="AA79" s="14"/>
      <c r="AB79" s="14"/>
      <c r="AC79" s="12"/>
      <c r="AD79" s="12"/>
      <c r="AE79" s="12"/>
      <c r="AF79" s="12"/>
      <c r="AG79" s="12"/>
      <c r="AH79" s="12"/>
      <c r="AI79" s="12"/>
      <c r="AJ79" s="12"/>
      <c r="AK79" s="12"/>
      <c r="AL79" s="12"/>
      <c r="AM79" s="12"/>
      <c r="AN79" s="12"/>
      <c r="AO79" s="12"/>
      <c r="AP79" s="12"/>
      <c r="AQ79" s="12"/>
      <c r="AR79" s="12"/>
      <c r="AS79" s="12"/>
      <c r="AT79" s="12"/>
      <c r="AU79" s="12"/>
      <c r="AV79" s="12"/>
      <c r="AW79" s="12"/>
      <c r="AX79" s="12"/>
      <c r="AY79" s="12"/>
    </row>
    <row r="80" spans="1:51">
      <c r="A80" s="12"/>
      <c r="B80" s="12"/>
      <c r="C80" s="12"/>
      <c r="D80" s="12"/>
      <c r="E80" s="12"/>
      <c r="F80" s="12"/>
      <c r="G80" s="12"/>
      <c r="H80" s="14"/>
      <c r="I80" s="14"/>
      <c r="J80" s="14"/>
      <c r="K80" s="14"/>
      <c r="L80" s="14"/>
      <c r="M80" s="14"/>
      <c r="N80" s="14"/>
      <c r="O80" s="13"/>
      <c r="P80" s="14"/>
      <c r="Q80" s="14"/>
      <c r="R80" s="14"/>
      <c r="S80" s="14"/>
      <c r="T80" s="14"/>
      <c r="U80" s="14"/>
      <c r="V80" s="14"/>
      <c r="W80" s="14"/>
      <c r="X80" s="14"/>
      <c r="Y80" s="14"/>
      <c r="Z80" s="14"/>
      <c r="AA80" s="14"/>
      <c r="AB80" s="14"/>
      <c r="AC80" s="12"/>
      <c r="AD80" s="12"/>
      <c r="AE80" s="12"/>
      <c r="AF80" s="12"/>
      <c r="AG80" s="12"/>
      <c r="AH80" s="12"/>
      <c r="AI80" s="12"/>
      <c r="AJ80" s="12"/>
      <c r="AK80" s="12"/>
      <c r="AL80" s="12"/>
      <c r="AM80" s="12"/>
      <c r="AN80" s="12"/>
      <c r="AO80" s="12"/>
      <c r="AP80" s="12"/>
      <c r="AQ80" s="12"/>
      <c r="AR80" s="12"/>
      <c r="AS80" s="12"/>
      <c r="AT80" s="12"/>
      <c r="AU80" s="12"/>
      <c r="AV80" s="12"/>
      <c r="AW80" s="12"/>
      <c r="AX80" s="12"/>
      <c r="AY80" s="12"/>
    </row>
    <row r="81" spans="1:61">
      <c r="A81" s="12"/>
      <c r="B81" s="12"/>
      <c r="C81" s="12"/>
      <c r="D81" s="12"/>
      <c r="E81" s="12"/>
      <c r="F81" s="12"/>
      <c r="G81" s="12"/>
      <c r="H81" s="14"/>
      <c r="I81" s="14"/>
      <c r="J81" s="14"/>
      <c r="K81" s="14"/>
      <c r="L81" s="14"/>
      <c r="M81" s="14"/>
      <c r="N81" s="14"/>
      <c r="O81" s="13"/>
      <c r="P81" s="14"/>
      <c r="Q81" s="14"/>
      <c r="R81" s="14"/>
      <c r="S81" s="14"/>
      <c r="T81" s="14"/>
      <c r="U81" s="14"/>
      <c r="V81" s="14"/>
      <c r="W81" s="14"/>
      <c r="X81" s="14"/>
      <c r="Y81" s="14"/>
      <c r="Z81" s="14"/>
      <c r="AA81" s="14"/>
      <c r="AB81" s="14"/>
      <c r="AC81" s="12"/>
      <c r="AD81" s="12"/>
      <c r="AE81" s="12"/>
      <c r="AF81" s="12"/>
      <c r="AG81" s="12"/>
      <c r="AH81" s="12"/>
      <c r="AI81" s="12"/>
      <c r="AJ81" s="12"/>
      <c r="AK81" s="12"/>
      <c r="AL81" s="12"/>
      <c r="AM81" s="12"/>
      <c r="AN81" s="12"/>
      <c r="AO81" s="12"/>
      <c r="AP81" s="12"/>
      <c r="AQ81" s="12"/>
      <c r="AR81" s="12"/>
      <c r="AS81" s="12"/>
      <c r="AT81" s="12"/>
      <c r="AU81" s="12"/>
      <c r="AV81" s="12"/>
      <c r="AW81" s="12"/>
      <c r="AX81" s="12"/>
      <c r="AY81" s="12"/>
    </row>
    <row r="82" spans="1:61">
      <c r="A82" s="12"/>
      <c r="B82" s="12"/>
      <c r="C82" s="12"/>
      <c r="D82" s="12"/>
      <c r="E82" s="12"/>
      <c r="F82" s="12"/>
      <c r="G82" s="12"/>
      <c r="H82" s="14"/>
      <c r="I82" s="14"/>
      <c r="J82" s="14"/>
      <c r="K82" s="14"/>
      <c r="L82" s="14"/>
      <c r="M82" s="14"/>
      <c r="N82" s="14"/>
      <c r="O82" s="13"/>
      <c r="P82" s="14"/>
      <c r="Q82" s="14"/>
      <c r="R82" s="14"/>
      <c r="S82" s="14"/>
      <c r="T82" s="14"/>
      <c r="U82" s="14"/>
      <c r="V82" s="14"/>
      <c r="W82" s="14"/>
      <c r="X82" s="14"/>
      <c r="Y82" s="14"/>
      <c r="Z82" s="14"/>
      <c r="AA82" s="14"/>
      <c r="AB82" s="14"/>
      <c r="AC82" s="12"/>
      <c r="AD82" s="12"/>
      <c r="AE82" s="12"/>
      <c r="AF82" s="12"/>
      <c r="AG82" s="12"/>
      <c r="AH82" s="12"/>
      <c r="AI82" s="12"/>
      <c r="AJ82" s="12"/>
      <c r="AK82" s="12"/>
      <c r="AL82" s="12"/>
      <c r="AM82" s="12"/>
      <c r="AN82" s="12"/>
      <c r="AO82" s="12"/>
      <c r="AP82" s="12"/>
      <c r="AQ82" s="12"/>
      <c r="AR82" s="12"/>
      <c r="AS82" s="12"/>
      <c r="AT82" s="12"/>
      <c r="AU82" s="12"/>
      <c r="AV82" s="12"/>
      <c r="AW82" s="12"/>
      <c r="AX82" s="12"/>
      <c r="AY82" s="12"/>
    </row>
    <row r="83" spans="1:61">
      <c r="A83" s="12"/>
      <c r="B83" s="12"/>
      <c r="C83" s="12"/>
      <c r="D83" s="12"/>
      <c r="E83" s="12"/>
      <c r="F83" s="12"/>
      <c r="G83" s="12"/>
      <c r="H83" s="14"/>
      <c r="I83" s="14"/>
      <c r="J83" s="14"/>
      <c r="K83" s="14"/>
      <c r="L83" s="14"/>
      <c r="M83" s="14"/>
      <c r="N83" s="14"/>
      <c r="O83" s="13"/>
      <c r="P83" s="14"/>
      <c r="Q83" s="14"/>
      <c r="R83" s="14"/>
      <c r="S83" s="14"/>
      <c r="T83" s="14"/>
      <c r="U83" s="14"/>
      <c r="V83" s="14"/>
      <c r="W83" s="14"/>
      <c r="X83" s="14"/>
      <c r="Y83" s="14"/>
      <c r="Z83" s="14"/>
      <c r="AA83" s="14"/>
      <c r="AB83" s="14"/>
      <c r="AC83" s="12"/>
      <c r="AD83" s="12"/>
      <c r="AE83" s="12"/>
      <c r="AF83" s="12"/>
      <c r="AG83" s="12"/>
      <c r="AH83" s="12"/>
      <c r="AI83" s="12"/>
      <c r="AJ83" s="12"/>
      <c r="AK83" s="12"/>
      <c r="AL83" s="12"/>
      <c r="AM83" s="12"/>
      <c r="AN83" s="12"/>
      <c r="AO83" s="12"/>
      <c r="AP83" s="12"/>
      <c r="AQ83" s="12"/>
      <c r="AR83" s="12"/>
      <c r="AS83" s="12"/>
      <c r="AT83" s="12"/>
      <c r="AU83" s="12"/>
      <c r="AV83" s="12"/>
      <c r="AW83" s="12"/>
      <c r="AX83" s="12"/>
      <c r="AY83" s="12"/>
    </row>
    <row r="84" spans="1:61">
      <c r="A84" s="12"/>
      <c r="B84" s="12"/>
      <c r="C84" s="12"/>
      <c r="D84" s="12"/>
      <c r="E84" s="12"/>
      <c r="F84" s="12"/>
      <c r="G84" s="12"/>
      <c r="H84" s="14"/>
      <c r="I84" s="14"/>
      <c r="J84" s="14"/>
      <c r="K84" s="14"/>
      <c r="L84" s="14"/>
      <c r="M84" s="14"/>
      <c r="N84" s="14"/>
      <c r="O84" s="13"/>
      <c r="P84" s="14"/>
      <c r="Q84" s="14"/>
      <c r="R84" s="14"/>
      <c r="S84" s="14"/>
      <c r="T84" s="14"/>
      <c r="U84" s="14"/>
      <c r="V84" s="14"/>
      <c r="W84" s="14"/>
      <c r="X84" s="14"/>
      <c r="Y84" s="14"/>
      <c r="Z84" s="14"/>
      <c r="AA84" s="14"/>
      <c r="AB84" s="14"/>
      <c r="AC84" s="12"/>
      <c r="AD84" s="12"/>
      <c r="AE84" s="12"/>
      <c r="AF84" s="12"/>
      <c r="AG84" s="12"/>
      <c r="AH84" s="12"/>
      <c r="AI84" s="12"/>
      <c r="AJ84" s="12"/>
      <c r="AK84" s="12"/>
      <c r="AL84" s="12"/>
      <c r="AM84" s="12"/>
      <c r="AN84" s="12"/>
      <c r="AO84" s="12"/>
      <c r="AP84" s="12"/>
      <c r="AQ84" s="12"/>
      <c r="AR84" s="12"/>
      <c r="AS84" s="12"/>
      <c r="AT84" s="12"/>
      <c r="AU84" s="12"/>
      <c r="AV84" s="12"/>
      <c r="AW84" s="12"/>
      <c r="AX84" s="12"/>
      <c r="AY84" s="12"/>
    </row>
    <row r="85" spans="1:61">
      <c r="A85" s="12"/>
      <c r="B85" s="12"/>
      <c r="C85" s="12"/>
      <c r="D85" s="12"/>
      <c r="E85" s="12"/>
      <c r="F85" s="12"/>
      <c r="G85" s="12"/>
      <c r="H85" s="14"/>
      <c r="I85" s="14"/>
      <c r="J85" s="14"/>
      <c r="K85" s="14"/>
      <c r="L85" s="14"/>
      <c r="M85" s="14"/>
      <c r="N85" s="14"/>
      <c r="O85" s="13"/>
      <c r="P85" s="14"/>
      <c r="Q85" s="14"/>
      <c r="R85" s="14"/>
      <c r="S85" s="14"/>
      <c r="T85" s="14"/>
      <c r="U85" s="14"/>
      <c r="V85" s="14"/>
      <c r="W85" s="14"/>
      <c r="X85" s="14"/>
      <c r="Y85" s="14"/>
      <c r="Z85" s="14"/>
      <c r="AA85" s="14"/>
      <c r="AB85" s="14"/>
      <c r="AC85" s="12"/>
      <c r="AD85" s="12"/>
      <c r="AE85" s="12"/>
      <c r="AF85" s="12"/>
      <c r="AG85" s="12"/>
      <c r="AH85" s="12"/>
      <c r="AI85" s="12"/>
      <c r="AJ85" s="12"/>
      <c r="AK85" s="12"/>
      <c r="AL85" s="12"/>
      <c r="AM85" s="12"/>
      <c r="AN85" s="12"/>
      <c r="AO85" s="12"/>
      <c r="AP85" s="12"/>
      <c r="AQ85" s="12"/>
      <c r="AR85" s="12"/>
      <c r="AS85" s="12"/>
      <c r="AT85" s="12"/>
      <c r="AU85" s="12"/>
      <c r="AV85" s="12"/>
      <c r="AW85" s="12"/>
      <c r="AX85" s="12"/>
      <c r="AY85" s="12"/>
    </row>
    <row r="86" spans="1:61">
      <c r="A86" s="14"/>
      <c r="B86" s="14"/>
      <c r="C86" s="14"/>
      <c r="D86" s="14"/>
      <c r="E86" s="14"/>
      <c r="F86" s="14"/>
      <c r="G86" s="12"/>
      <c r="H86" s="12"/>
      <c r="I86" s="12"/>
      <c r="J86" s="12"/>
      <c r="K86" s="12"/>
      <c r="L86" s="12"/>
      <c r="M86" s="12"/>
      <c r="N86" s="12"/>
      <c r="O86" s="12"/>
      <c r="P86" s="12"/>
      <c r="Q86" s="12"/>
      <c r="R86" s="14"/>
      <c r="S86" s="14"/>
      <c r="T86" s="14"/>
      <c r="U86" s="14"/>
      <c r="V86" s="14"/>
      <c r="W86" s="14"/>
      <c r="X86" s="14"/>
      <c r="Y86" s="13"/>
      <c r="Z86" s="14"/>
      <c r="AA86" s="14"/>
      <c r="AB86" s="14"/>
      <c r="AC86" s="14"/>
      <c r="AD86" s="14"/>
      <c r="AE86" s="14"/>
      <c r="AF86" s="14"/>
      <c r="AG86" s="14"/>
      <c r="AH86" s="14"/>
      <c r="AI86" s="14"/>
      <c r="AJ86" s="14"/>
      <c r="AK86" s="14"/>
      <c r="AL86" s="14"/>
      <c r="AM86" s="12"/>
      <c r="AN86" s="12"/>
      <c r="AO86" s="12"/>
      <c r="AP86" s="12"/>
      <c r="AQ86" s="12"/>
      <c r="AR86" s="12"/>
      <c r="AS86" s="12"/>
      <c r="AT86" s="12"/>
      <c r="AU86" s="12"/>
      <c r="AV86" s="12"/>
      <c r="AW86" s="12"/>
      <c r="AX86" s="12"/>
      <c r="AY86" s="12"/>
      <c r="AZ86" s="12"/>
      <c r="BA86" s="12"/>
      <c r="BB86" s="12"/>
      <c r="BC86" s="12"/>
      <c r="BD86" s="12"/>
      <c r="BE86" s="12"/>
      <c r="BF86" s="12"/>
      <c r="BG86" s="12"/>
      <c r="BH86" s="12"/>
      <c r="BI86" s="12"/>
    </row>
    <row r="87" spans="1:61">
      <c r="A87" s="14"/>
      <c r="B87" s="14"/>
      <c r="C87" s="14"/>
      <c r="D87" s="14"/>
      <c r="E87" s="14"/>
      <c r="F87" s="14"/>
      <c r="G87" s="12"/>
      <c r="H87" s="12"/>
      <c r="I87" s="12"/>
      <c r="J87" s="12"/>
      <c r="K87" s="12"/>
      <c r="L87" s="12"/>
      <c r="M87" s="12"/>
      <c r="N87" s="12"/>
      <c r="O87" s="12"/>
      <c r="P87" s="12"/>
      <c r="Q87" s="12"/>
      <c r="R87" s="14"/>
      <c r="S87" s="14"/>
      <c r="T87" s="14"/>
      <c r="U87" s="14"/>
      <c r="V87" s="14"/>
      <c r="W87" s="14"/>
      <c r="X87" s="14"/>
      <c r="Y87" s="13"/>
      <c r="Z87" s="14"/>
      <c r="AA87" s="14"/>
      <c r="AB87" s="14"/>
      <c r="AC87" s="14"/>
      <c r="AD87" s="14"/>
      <c r="AE87" s="14"/>
      <c r="AF87" s="14"/>
      <c r="AG87" s="14"/>
      <c r="AH87" s="14"/>
      <c r="AI87" s="14"/>
      <c r="AJ87" s="14"/>
      <c r="AK87" s="14"/>
      <c r="AL87" s="14"/>
      <c r="AM87" s="12"/>
      <c r="AN87" s="12"/>
      <c r="AO87" s="12"/>
      <c r="AP87" s="12"/>
      <c r="AQ87" s="12"/>
      <c r="AR87" s="12"/>
      <c r="AS87" s="12"/>
      <c r="AT87" s="12"/>
      <c r="AU87" s="12"/>
      <c r="AV87" s="12"/>
      <c r="AW87" s="12"/>
      <c r="AX87" s="12"/>
      <c r="AY87" s="12"/>
      <c r="AZ87" s="12"/>
      <c r="BA87" s="12"/>
      <c r="BB87" s="12"/>
      <c r="BC87" s="12"/>
      <c r="BD87" s="12"/>
      <c r="BE87" s="12"/>
      <c r="BF87" s="12"/>
      <c r="BG87" s="12"/>
      <c r="BH87" s="12"/>
      <c r="BI87" s="12"/>
    </row>
    <row r="88" spans="1:61">
      <c r="A88" s="14"/>
      <c r="B88" s="14"/>
      <c r="C88" s="14"/>
      <c r="D88" s="14"/>
      <c r="E88" s="14"/>
      <c r="F88" s="14"/>
      <c r="G88" s="12"/>
      <c r="H88" s="12"/>
      <c r="I88" s="12"/>
      <c r="J88" s="12"/>
      <c r="K88" s="12"/>
      <c r="L88" s="12"/>
      <c r="M88" s="12"/>
      <c r="N88" s="12"/>
      <c r="O88" s="12"/>
      <c r="P88" s="12"/>
      <c r="Q88" s="12"/>
      <c r="R88" s="14"/>
      <c r="S88" s="14"/>
      <c r="T88" s="14"/>
      <c r="U88" s="14"/>
      <c r="V88" s="14"/>
      <c r="W88" s="14"/>
      <c r="X88" s="14"/>
      <c r="Y88" s="13"/>
      <c r="Z88" s="14"/>
      <c r="AA88" s="14"/>
      <c r="AB88" s="14"/>
      <c r="AC88" s="14"/>
      <c r="AD88" s="14"/>
      <c r="AE88" s="14"/>
      <c r="AF88" s="14"/>
      <c r="AG88" s="14"/>
      <c r="AH88" s="14"/>
      <c r="AI88" s="14"/>
      <c r="AJ88" s="14"/>
      <c r="AK88" s="14"/>
      <c r="AL88" s="14"/>
      <c r="AM88" s="12"/>
      <c r="AN88" s="12"/>
      <c r="AO88" s="12"/>
      <c r="AP88" s="12"/>
      <c r="AQ88" s="12"/>
      <c r="AR88" s="12"/>
      <c r="AS88" s="12"/>
      <c r="AT88" s="12"/>
      <c r="AU88" s="12"/>
      <c r="AV88" s="12"/>
      <c r="AW88" s="12"/>
      <c r="AX88" s="12"/>
      <c r="AY88" s="12"/>
      <c r="AZ88" s="12"/>
      <c r="BA88" s="12"/>
      <c r="BB88" s="12"/>
      <c r="BC88" s="12"/>
      <c r="BD88" s="12"/>
      <c r="BE88" s="12"/>
      <c r="BF88" s="12"/>
      <c r="BG88" s="12"/>
      <c r="BH88" s="12"/>
      <c r="BI88" s="12"/>
    </row>
    <row r="89" spans="1:61">
      <c r="A89" s="14"/>
      <c r="B89" s="14"/>
      <c r="C89" s="14"/>
      <c r="D89" s="14"/>
      <c r="E89" s="14"/>
      <c r="F89" s="14"/>
      <c r="G89" s="12"/>
      <c r="H89" s="12"/>
      <c r="I89" s="12"/>
      <c r="J89" s="12"/>
      <c r="K89" s="12"/>
      <c r="L89" s="12"/>
      <c r="M89" s="12"/>
      <c r="N89" s="12"/>
      <c r="O89" s="12"/>
      <c r="P89" s="12"/>
      <c r="Q89" s="12"/>
      <c r="R89" s="14"/>
      <c r="S89" s="14"/>
      <c r="T89" s="14"/>
      <c r="U89" s="14"/>
      <c r="V89" s="14"/>
      <c r="W89" s="14"/>
      <c r="X89" s="14"/>
      <c r="Y89" s="13"/>
      <c r="Z89" s="14"/>
      <c r="AA89" s="14"/>
      <c r="AB89" s="14"/>
      <c r="AC89" s="14"/>
      <c r="AD89" s="14"/>
      <c r="AE89" s="14"/>
      <c r="AF89" s="14"/>
      <c r="AG89" s="14"/>
      <c r="AH89" s="14"/>
      <c r="AI89" s="14"/>
      <c r="AJ89" s="14"/>
      <c r="AK89" s="14"/>
      <c r="AL89" s="14"/>
      <c r="AM89" s="12"/>
      <c r="AN89" s="12"/>
      <c r="AO89" s="12"/>
      <c r="AP89" s="12"/>
      <c r="AQ89" s="12"/>
      <c r="AR89" s="12"/>
      <c r="AS89" s="12"/>
      <c r="AT89" s="12"/>
      <c r="AU89" s="12"/>
      <c r="AV89" s="12"/>
      <c r="AW89" s="12"/>
      <c r="AX89" s="12"/>
      <c r="AY89" s="12"/>
      <c r="AZ89" s="12"/>
      <c r="BA89" s="12"/>
      <c r="BB89" s="12"/>
      <c r="BC89" s="12"/>
      <c r="BD89" s="12"/>
      <c r="BE89" s="12"/>
      <c r="BF89" s="12"/>
      <c r="BG89" s="12"/>
      <c r="BH89" s="12"/>
      <c r="BI89" s="12"/>
    </row>
    <row r="90" spans="1:61">
      <c r="A90" s="14"/>
      <c r="B90" s="14"/>
      <c r="C90" s="14"/>
      <c r="D90" s="14"/>
      <c r="E90" s="14"/>
      <c r="F90" s="14"/>
      <c r="G90" s="12"/>
      <c r="H90" s="12"/>
      <c r="I90" s="12"/>
      <c r="J90" s="12"/>
      <c r="K90" s="12"/>
      <c r="L90" s="12"/>
      <c r="M90" s="12"/>
      <c r="N90" s="12"/>
      <c r="O90" s="12"/>
      <c r="P90" s="12"/>
      <c r="Q90" s="12"/>
      <c r="R90" s="14"/>
      <c r="S90" s="14"/>
      <c r="T90" s="14"/>
      <c r="U90" s="14"/>
      <c r="V90" s="14"/>
      <c r="W90" s="14"/>
      <c r="X90" s="14"/>
      <c r="Y90" s="13"/>
      <c r="Z90" s="14"/>
      <c r="AA90" s="14"/>
      <c r="AB90" s="14"/>
      <c r="AC90" s="14"/>
      <c r="AD90" s="14"/>
      <c r="AE90" s="14"/>
      <c r="AF90" s="14"/>
      <c r="AG90" s="14"/>
      <c r="AH90" s="14"/>
      <c r="AI90" s="14"/>
      <c r="AJ90" s="14"/>
      <c r="AK90" s="14"/>
      <c r="AL90" s="14"/>
      <c r="AM90" s="12"/>
      <c r="AN90" s="12"/>
      <c r="AO90" s="12"/>
      <c r="AP90" s="12"/>
      <c r="AQ90" s="12"/>
      <c r="AR90" s="12"/>
      <c r="AS90" s="12"/>
      <c r="AT90" s="12"/>
      <c r="AU90" s="12"/>
      <c r="AV90" s="12"/>
      <c r="AW90" s="12"/>
      <c r="AX90" s="12"/>
      <c r="AY90" s="12"/>
      <c r="AZ90" s="12"/>
      <c r="BA90" s="12"/>
      <c r="BB90" s="12"/>
      <c r="BC90" s="12"/>
      <c r="BD90" s="12"/>
      <c r="BE90" s="12"/>
      <c r="BF90" s="12"/>
      <c r="BG90" s="12"/>
      <c r="BH90" s="12"/>
      <c r="BI90" s="12"/>
    </row>
    <row r="91" spans="1:61">
      <c r="A91" s="14"/>
      <c r="B91" s="14"/>
      <c r="C91" s="14"/>
      <c r="D91" s="14"/>
      <c r="E91" s="14"/>
      <c r="F91" s="14"/>
      <c r="G91" s="12"/>
      <c r="H91" s="12"/>
      <c r="I91" s="12"/>
      <c r="J91" s="12"/>
      <c r="K91" s="12"/>
      <c r="L91" s="12"/>
      <c r="M91" s="12"/>
      <c r="N91" s="12"/>
      <c r="O91" s="12"/>
      <c r="P91" s="12"/>
      <c r="Q91" s="12"/>
      <c r="R91" s="14"/>
      <c r="S91" s="14"/>
      <c r="T91" s="14"/>
      <c r="U91" s="14"/>
      <c r="V91" s="14"/>
      <c r="W91" s="14"/>
      <c r="X91" s="14"/>
      <c r="Y91" s="13"/>
      <c r="Z91" s="14"/>
      <c r="AA91" s="14"/>
      <c r="AB91" s="14"/>
      <c r="AC91" s="14"/>
      <c r="AD91" s="14"/>
      <c r="AE91" s="14"/>
      <c r="AF91" s="14"/>
      <c r="AG91" s="14"/>
      <c r="AH91" s="14"/>
      <c r="AI91" s="14"/>
      <c r="AJ91" s="14"/>
      <c r="AK91" s="14"/>
      <c r="AL91" s="14"/>
      <c r="AM91" s="12"/>
      <c r="AN91" s="12"/>
      <c r="AO91" s="12"/>
      <c r="AP91" s="12"/>
      <c r="AQ91" s="12"/>
      <c r="AR91" s="12"/>
      <c r="AS91" s="12"/>
      <c r="AT91" s="12"/>
      <c r="AU91" s="12"/>
      <c r="AV91" s="12"/>
      <c r="AW91" s="12"/>
      <c r="AX91" s="12"/>
      <c r="AY91" s="12"/>
      <c r="AZ91" s="12"/>
      <c r="BA91" s="12"/>
      <c r="BB91" s="12"/>
      <c r="BC91" s="12"/>
      <c r="BD91" s="12"/>
      <c r="BE91" s="12"/>
      <c r="BF91" s="12"/>
      <c r="BG91" s="12"/>
      <c r="BH91" s="12"/>
      <c r="BI91" s="12"/>
    </row>
    <row r="92" spans="1:61">
      <c r="A92" s="14"/>
      <c r="B92" s="14"/>
      <c r="C92" s="14"/>
      <c r="D92" s="14"/>
      <c r="E92" s="14"/>
      <c r="F92" s="14"/>
      <c r="G92" s="12"/>
      <c r="H92" s="12"/>
      <c r="I92" s="12"/>
      <c r="J92" s="12"/>
      <c r="K92" s="12"/>
      <c r="L92" s="12"/>
      <c r="M92" s="12"/>
      <c r="N92" s="12"/>
      <c r="O92" s="12"/>
      <c r="P92" s="12"/>
      <c r="Q92" s="12"/>
      <c r="R92" s="14"/>
      <c r="S92" s="14"/>
      <c r="T92" s="14"/>
      <c r="U92" s="14"/>
      <c r="V92" s="14"/>
      <c r="W92" s="14"/>
      <c r="X92" s="14"/>
      <c r="Y92" s="13"/>
      <c r="Z92" s="14"/>
      <c r="AA92" s="14"/>
      <c r="AB92" s="14"/>
      <c r="AC92" s="14"/>
      <c r="AD92" s="14"/>
      <c r="AE92" s="14"/>
      <c r="AF92" s="14"/>
      <c r="AG92" s="14"/>
      <c r="AH92" s="14"/>
      <c r="AI92" s="14"/>
      <c r="AJ92" s="14"/>
      <c r="AK92" s="14"/>
      <c r="AL92" s="14"/>
      <c r="AM92" s="12"/>
      <c r="AN92" s="12"/>
      <c r="AO92" s="12"/>
      <c r="AP92" s="12"/>
      <c r="AQ92" s="12"/>
      <c r="AR92" s="12"/>
      <c r="AS92" s="12"/>
      <c r="AT92" s="12"/>
      <c r="AU92" s="12"/>
      <c r="AV92" s="12"/>
      <c r="AW92" s="12"/>
      <c r="AX92" s="12"/>
      <c r="AY92" s="12"/>
      <c r="AZ92" s="12"/>
      <c r="BA92" s="12"/>
      <c r="BB92" s="12"/>
      <c r="BC92" s="12"/>
      <c r="BD92" s="12"/>
      <c r="BE92" s="12"/>
      <c r="BF92" s="12"/>
      <c r="BG92" s="12"/>
      <c r="BH92" s="12"/>
      <c r="BI92" s="12"/>
    </row>
    <row r="93" spans="1:61">
      <c r="A93" s="14"/>
      <c r="B93" s="14"/>
      <c r="C93" s="14"/>
      <c r="D93" s="14"/>
      <c r="E93" s="14"/>
      <c r="F93" s="14"/>
      <c r="G93" s="12"/>
      <c r="H93" s="12"/>
      <c r="I93" s="12"/>
      <c r="J93" s="12"/>
      <c r="K93" s="12"/>
      <c r="L93" s="12"/>
      <c r="M93" s="12"/>
      <c r="N93" s="12"/>
      <c r="O93" s="12"/>
      <c r="P93" s="12"/>
      <c r="Q93" s="12"/>
      <c r="R93" s="14"/>
      <c r="S93" s="14"/>
      <c r="T93" s="14"/>
      <c r="U93" s="14"/>
      <c r="V93" s="14"/>
      <c r="W93" s="14"/>
      <c r="X93" s="14"/>
      <c r="Y93" s="13"/>
      <c r="Z93" s="14"/>
      <c r="AA93" s="14"/>
      <c r="AB93" s="14"/>
      <c r="AC93" s="14"/>
      <c r="AD93" s="14"/>
      <c r="AE93" s="14"/>
      <c r="AF93" s="14"/>
      <c r="AG93" s="14"/>
      <c r="AH93" s="14"/>
      <c r="AI93" s="14"/>
      <c r="AJ93" s="14"/>
      <c r="AK93" s="14"/>
      <c r="AL93" s="14"/>
      <c r="AM93" s="12"/>
      <c r="AN93" s="12"/>
      <c r="AO93" s="12"/>
      <c r="AP93" s="12"/>
      <c r="AQ93" s="12"/>
      <c r="AR93" s="12"/>
      <c r="AS93" s="12"/>
      <c r="AT93" s="12"/>
      <c r="AU93" s="12"/>
      <c r="AV93" s="12"/>
      <c r="AW93" s="12"/>
      <c r="AX93" s="12"/>
      <c r="AY93" s="12"/>
      <c r="AZ93" s="12"/>
      <c r="BA93" s="12"/>
      <c r="BB93" s="12"/>
      <c r="BC93" s="12"/>
      <c r="BD93" s="12"/>
      <c r="BE93" s="12"/>
      <c r="BF93" s="12"/>
      <c r="BG93" s="12"/>
      <c r="BH93" s="12"/>
      <c r="BI93" s="12"/>
    </row>
    <row r="94" spans="1:61">
      <c r="A94" s="14"/>
      <c r="B94" s="14"/>
      <c r="C94" s="14"/>
      <c r="D94" s="14"/>
      <c r="E94" s="14"/>
      <c r="F94" s="14"/>
      <c r="G94" s="12"/>
      <c r="H94" s="12"/>
      <c r="I94" s="12"/>
      <c r="J94" s="12"/>
      <c r="K94" s="12"/>
      <c r="L94" s="12"/>
      <c r="M94" s="12"/>
      <c r="N94" s="12"/>
      <c r="O94" s="12"/>
      <c r="P94" s="12"/>
      <c r="Q94" s="12"/>
      <c r="R94" s="14"/>
      <c r="S94" s="14"/>
      <c r="T94" s="14"/>
      <c r="U94" s="14"/>
      <c r="V94" s="14"/>
      <c r="W94" s="14"/>
      <c r="X94" s="14"/>
      <c r="Y94" s="13"/>
      <c r="Z94" s="14"/>
      <c r="AA94" s="14"/>
      <c r="AB94" s="14"/>
      <c r="AC94" s="14"/>
      <c r="AD94" s="14"/>
      <c r="AE94" s="14"/>
      <c r="AF94" s="14"/>
      <c r="AG94" s="14"/>
      <c r="AH94" s="14"/>
      <c r="AI94" s="14"/>
      <c r="AJ94" s="14"/>
      <c r="AK94" s="14"/>
      <c r="AL94" s="14"/>
      <c r="AM94" s="12"/>
      <c r="AN94" s="12"/>
      <c r="AO94" s="12"/>
      <c r="AP94" s="12"/>
      <c r="AQ94" s="12"/>
      <c r="AR94" s="12"/>
      <c r="AS94" s="12"/>
      <c r="AT94" s="12"/>
      <c r="AU94" s="12"/>
      <c r="AV94" s="12"/>
      <c r="AW94" s="12"/>
      <c r="AX94" s="12"/>
      <c r="AY94" s="12"/>
      <c r="AZ94" s="12"/>
      <c r="BA94" s="12"/>
      <c r="BB94" s="12"/>
      <c r="BC94" s="12"/>
      <c r="BD94" s="12"/>
      <c r="BE94" s="12"/>
      <c r="BF94" s="12"/>
      <c r="BG94" s="12"/>
      <c r="BH94" s="12"/>
      <c r="BI94" s="12"/>
    </row>
    <row r="95" spans="1:61">
      <c r="A95" s="14"/>
      <c r="B95" s="14"/>
      <c r="C95" s="14"/>
      <c r="D95" s="14"/>
      <c r="E95" s="14"/>
      <c r="F95" s="14"/>
      <c r="G95" s="12"/>
      <c r="H95" s="12"/>
      <c r="I95" s="12"/>
      <c r="J95" s="12"/>
      <c r="K95" s="12"/>
      <c r="L95" s="12"/>
      <c r="M95" s="12"/>
      <c r="N95" s="12"/>
      <c r="O95" s="12"/>
      <c r="P95" s="12"/>
      <c r="Q95" s="12"/>
      <c r="R95" s="14"/>
      <c r="S95" s="14"/>
      <c r="T95" s="14"/>
      <c r="U95" s="14"/>
      <c r="V95" s="14"/>
      <c r="W95" s="14"/>
      <c r="X95" s="14"/>
      <c r="Y95" s="13"/>
      <c r="Z95" s="14"/>
      <c r="AA95" s="14"/>
      <c r="AB95" s="14"/>
      <c r="AC95" s="14"/>
      <c r="AD95" s="14"/>
      <c r="AE95" s="14"/>
      <c r="AF95" s="14"/>
      <c r="AG95" s="14"/>
      <c r="AH95" s="14"/>
      <c r="AI95" s="14"/>
      <c r="AJ95" s="14"/>
      <c r="AK95" s="14"/>
      <c r="AL95" s="14"/>
      <c r="AM95" s="12"/>
      <c r="AN95" s="12"/>
      <c r="AO95" s="12"/>
      <c r="AP95" s="12"/>
      <c r="AQ95" s="12"/>
      <c r="AR95" s="12"/>
      <c r="AS95" s="12"/>
      <c r="AT95" s="12"/>
      <c r="AU95" s="12"/>
      <c r="AV95" s="12"/>
      <c r="AW95" s="12"/>
      <c r="AX95" s="12"/>
      <c r="AY95" s="12"/>
      <c r="AZ95" s="12"/>
      <c r="BA95" s="12"/>
      <c r="BB95" s="12"/>
      <c r="BC95" s="12"/>
      <c r="BD95" s="12"/>
      <c r="BE95" s="12"/>
      <c r="BF95" s="12"/>
      <c r="BG95" s="12"/>
      <c r="BH95" s="12"/>
      <c r="BI95" s="12"/>
    </row>
    <row r="96" spans="1:61">
      <c r="A96" s="14"/>
      <c r="B96" s="14"/>
      <c r="C96" s="14"/>
      <c r="D96" s="14"/>
      <c r="E96" s="14"/>
      <c r="F96" s="14"/>
      <c r="G96" s="12"/>
      <c r="H96" s="12"/>
      <c r="I96" s="12"/>
      <c r="J96" s="12"/>
      <c r="K96" s="12"/>
      <c r="L96" s="12"/>
      <c r="M96" s="12"/>
      <c r="N96" s="12"/>
      <c r="O96" s="12"/>
      <c r="P96" s="12"/>
      <c r="Q96" s="12"/>
      <c r="R96" s="14"/>
      <c r="S96" s="14"/>
      <c r="T96" s="14"/>
      <c r="U96" s="14"/>
      <c r="V96" s="14"/>
      <c r="W96" s="14"/>
      <c r="X96" s="14"/>
      <c r="Y96" s="13"/>
      <c r="Z96" s="14"/>
      <c r="AA96" s="14"/>
      <c r="AB96" s="14"/>
      <c r="AC96" s="14"/>
      <c r="AD96" s="14"/>
      <c r="AE96" s="14"/>
      <c r="AF96" s="14"/>
      <c r="AG96" s="14"/>
      <c r="AH96" s="14"/>
      <c r="AI96" s="14"/>
      <c r="AJ96" s="14"/>
      <c r="AK96" s="14"/>
      <c r="AL96" s="14"/>
      <c r="AM96" s="12"/>
      <c r="AN96" s="12"/>
      <c r="AO96" s="12"/>
      <c r="AP96" s="12"/>
      <c r="AQ96" s="12"/>
      <c r="AR96" s="12"/>
      <c r="AS96" s="12"/>
      <c r="AT96" s="12"/>
      <c r="AU96" s="12"/>
      <c r="AV96" s="12"/>
      <c r="AW96" s="12"/>
      <c r="AX96" s="12"/>
      <c r="AY96" s="12"/>
      <c r="AZ96" s="12"/>
      <c r="BA96" s="12"/>
      <c r="BB96" s="12"/>
      <c r="BC96" s="12"/>
      <c r="BD96" s="12"/>
      <c r="BE96" s="12"/>
      <c r="BF96" s="12"/>
      <c r="BG96" s="12"/>
      <c r="BH96" s="12"/>
      <c r="BI96" s="12"/>
    </row>
    <row r="97" spans="1:86">
      <c r="A97" s="14"/>
      <c r="B97" s="14"/>
      <c r="C97" s="14"/>
      <c r="D97" s="14"/>
      <c r="E97" s="14"/>
      <c r="F97" s="14"/>
      <c r="G97" s="12"/>
      <c r="H97" s="12"/>
      <c r="I97" s="12"/>
      <c r="J97" s="12"/>
      <c r="K97" s="12"/>
      <c r="L97" s="12"/>
      <c r="M97" s="12"/>
      <c r="N97" s="12"/>
      <c r="O97" s="12"/>
      <c r="P97" s="12"/>
      <c r="Q97" s="12"/>
      <c r="R97" s="14"/>
      <c r="S97" s="14"/>
      <c r="T97" s="14"/>
      <c r="U97" s="14"/>
      <c r="V97" s="14"/>
      <c r="W97" s="14"/>
      <c r="X97" s="14"/>
      <c r="Y97" s="13"/>
      <c r="Z97" s="14"/>
      <c r="AA97" s="14"/>
      <c r="AB97" s="14"/>
      <c r="AC97" s="14"/>
      <c r="AD97" s="14"/>
      <c r="AE97" s="14"/>
      <c r="AF97" s="14"/>
      <c r="AG97" s="14"/>
      <c r="AH97" s="14"/>
      <c r="AI97" s="14"/>
      <c r="AJ97" s="14"/>
      <c r="AK97" s="14"/>
      <c r="AL97" s="14"/>
      <c r="AM97" s="12"/>
      <c r="AN97" s="12"/>
      <c r="AO97" s="12"/>
      <c r="AP97" s="12"/>
      <c r="AQ97" s="12"/>
      <c r="AR97" s="12"/>
      <c r="AS97" s="12"/>
      <c r="AT97" s="12"/>
      <c r="AU97" s="12"/>
      <c r="AV97" s="12"/>
      <c r="AW97" s="12"/>
      <c r="AX97" s="12"/>
      <c r="AY97" s="12"/>
      <c r="AZ97" s="12"/>
      <c r="BA97" s="12"/>
      <c r="BB97" s="12"/>
      <c r="BC97" s="12"/>
      <c r="BD97" s="12"/>
      <c r="BE97" s="12"/>
      <c r="BF97" s="12"/>
      <c r="BG97" s="12"/>
      <c r="BH97" s="12"/>
      <c r="BI97" s="12"/>
    </row>
    <row r="98" spans="1:86">
      <c r="A98" s="14"/>
      <c r="B98" s="14"/>
      <c r="C98" s="14"/>
      <c r="D98" s="14"/>
      <c r="E98" s="14"/>
      <c r="F98" s="14"/>
      <c r="G98" s="12"/>
      <c r="H98" s="12"/>
      <c r="I98" s="12"/>
      <c r="J98" s="12"/>
      <c r="K98" s="12"/>
      <c r="L98" s="12"/>
      <c r="M98" s="12"/>
      <c r="N98" s="12"/>
      <c r="O98" s="12"/>
      <c r="P98" s="12"/>
      <c r="Q98" s="12"/>
      <c r="R98" s="14"/>
      <c r="S98" s="14"/>
      <c r="T98" s="14"/>
      <c r="U98" s="14"/>
      <c r="V98" s="14"/>
      <c r="W98" s="14"/>
      <c r="X98" s="14"/>
      <c r="Y98" s="13"/>
      <c r="Z98" s="14"/>
      <c r="AA98" s="14"/>
      <c r="AB98" s="14"/>
      <c r="AC98" s="14"/>
      <c r="AD98" s="14"/>
      <c r="AE98" s="14"/>
      <c r="AF98" s="14"/>
      <c r="AG98" s="14"/>
      <c r="AH98" s="14"/>
      <c r="AI98" s="14"/>
      <c r="AJ98" s="14"/>
      <c r="AK98" s="14"/>
      <c r="AL98" s="14"/>
      <c r="AM98" s="12"/>
      <c r="AN98" s="12"/>
      <c r="AO98" s="12"/>
      <c r="AP98" s="12"/>
      <c r="AQ98" s="12"/>
      <c r="AR98" s="12"/>
      <c r="AS98" s="12"/>
      <c r="AT98" s="12"/>
      <c r="AU98" s="12"/>
      <c r="AV98" s="12"/>
      <c r="AW98" s="12"/>
      <c r="AX98" s="12"/>
      <c r="AY98" s="12"/>
      <c r="AZ98" s="12"/>
      <c r="BA98" s="12"/>
      <c r="BB98" s="12"/>
      <c r="BC98" s="12"/>
      <c r="BD98" s="12"/>
      <c r="BE98" s="12"/>
      <c r="BF98" s="12"/>
      <c r="BG98" s="12"/>
      <c r="BH98" s="12"/>
      <c r="BI98" s="12"/>
    </row>
    <row r="99" spans="1:86">
      <c r="A99" s="14"/>
      <c r="B99" s="14"/>
      <c r="C99" s="14"/>
      <c r="D99" s="14"/>
      <c r="E99" s="14"/>
      <c r="F99" s="14"/>
      <c r="G99" s="12"/>
      <c r="H99" s="12"/>
      <c r="I99" s="12"/>
      <c r="J99" s="12"/>
      <c r="K99" s="12"/>
      <c r="L99" s="12"/>
      <c r="M99" s="12"/>
      <c r="N99" s="12"/>
      <c r="O99" s="12"/>
      <c r="P99" s="12"/>
      <c r="Q99" s="12"/>
      <c r="R99" s="14"/>
      <c r="S99" s="14"/>
      <c r="T99" s="14"/>
      <c r="U99" s="14"/>
      <c r="V99" s="14"/>
      <c r="W99" s="14"/>
      <c r="X99" s="14"/>
      <c r="Y99" s="13"/>
      <c r="Z99" s="14"/>
      <c r="AA99" s="14"/>
      <c r="AB99" s="14"/>
      <c r="AC99" s="14"/>
      <c r="AD99" s="14"/>
      <c r="AE99" s="14"/>
      <c r="AF99" s="14"/>
      <c r="AG99" s="14"/>
      <c r="AH99" s="14"/>
      <c r="AI99" s="14"/>
      <c r="AJ99" s="14"/>
      <c r="AK99" s="14"/>
      <c r="AL99" s="14"/>
      <c r="AM99" s="12"/>
      <c r="AN99" s="12"/>
      <c r="AO99" s="12"/>
      <c r="AP99" s="12"/>
      <c r="AQ99" s="12"/>
      <c r="AR99" s="12"/>
      <c r="AS99" s="12"/>
      <c r="AT99" s="12"/>
      <c r="AU99" s="12"/>
      <c r="AV99" s="12"/>
      <c r="AW99" s="12"/>
      <c r="AX99" s="12"/>
      <c r="AY99" s="12"/>
      <c r="AZ99" s="12"/>
      <c r="BA99" s="12"/>
      <c r="BB99" s="12"/>
      <c r="BC99" s="12"/>
      <c r="BD99" s="12"/>
      <c r="BE99" s="12"/>
      <c r="BF99" s="12"/>
      <c r="BG99" s="12"/>
      <c r="BH99" s="12"/>
      <c r="BI99" s="12"/>
    </row>
    <row r="100" spans="1:86">
      <c r="A100" s="14"/>
      <c r="B100" s="14"/>
      <c r="C100" s="14"/>
      <c r="D100" s="14"/>
      <c r="E100" s="14"/>
      <c r="F100" s="14"/>
      <c r="G100" s="12"/>
      <c r="H100" s="12"/>
      <c r="I100" s="12"/>
      <c r="J100" s="12"/>
      <c r="K100" s="12"/>
      <c r="L100" s="12"/>
      <c r="M100" s="12"/>
      <c r="N100" s="12"/>
      <c r="O100" s="12"/>
      <c r="P100" s="12"/>
      <c r="Q100" s="12"/>
      <c r="R100" s="14"/>
      <c r="S100" s="14"/>
      <c r="T100" s="14"/>
      <c r="U100" s="14"/>
      <c r="V100" s="14"/>
      <c r="W100" s="14"/>
      <c r="X100" s="14"/>
      <c r="Y100" s="13"/>
      <c r="Z100" s="14"/>
      <c r="AA100" s="14"/>
      <c r="AB100" s="14"/>
      <c r="AC100" s="14"/>
      <c r="AD100" s="14"/>
      <c r="AE100" s="14"/>
      <c r="AF100" s="14"/>
      <c r="AG100" s="14"/>
      <c r="AH100" s="14"/>
      <c r="AI100" s="14"/>
      <c r="AJ100" s="14"/>
      <c r="AK100" s="14"/>
      <c r="AL100" s="14"/>
      <c r="AM100" s="12"/>
      <c r="AN100" s="12"/>
      <c r="AO100" s="12"/>
      <c r="AP100" s="12"/>
      <c r="AQ100" s="12"/>
      <c r="AR100" s="12"/>
      <c r="AS100" s="12"/>
      <c r="AT100" s="12"/>
      <c r="AU100" s="12"/>
      <c r="AV100" s="12"/>
      <c r="AW100" s="12"/>
      <c r="AX100" s="12"/>
      <c r="AY100" s="12"/>
      <c r="AZ100" s="12"/>
      <c r="BA100" s="12"/>
      <c r="BB100" s="12"/>
      <c r="BC100" s="12"/>
      <c r="BD100" s="12"/>
      <c r="BE100" s="12"/>
      <c r="BF100" s="12"/>
      <c r="BG100" s="12"/>
      <c r="BH100" s="12"/>
      <c r="BI100" s="12"/>
    </row>
    <row r="101" spans="1:86">
      <c r="A101" s="14"/>
      <c r="B101" s="14"/>
      <c r="C101" s="14"/>
      <c r="D101" s="14"/>
      <c r="E101" s="14"/>
      <c r="F101" s="14"/>
      <c r="G101" s="12"/>
      <c r="H101" s="12"/>
      <c r="I101" s="12"/>
      <c r="J101" s="12"/>
      <c r="K101" s="12"/>
      <c r="L101" s="12"/>
      <c r="M101" s="12"/>
      <c r="N101" s="12"/>
      <c r="O101" s="12"/>
      <c r="P101" s="12"/>
      <c r="Q101" s="12"/>
      <c r="R101" s="14"/>
      <c r="S101" s="14"/>
      <c r="T101" s="14"/>
      <c r="U101" s="14"/>
      <c r="V101" s="14"/>
      <c r="W101" s="14"/>
      <c r="X101" s="14"/>
      <c r="Y101" s="13"/>
      <c r="Z101" s="14"/>
      <c r="AA101" s="14"/>
      <c r="AB101" s="14"/>
      <c r="AC101" s="14"/>
      <c r="AD101" s="14"/>
      <c r="AE101" s="14"/>
      <c r="AF101" s="14"/>
      <c r="AG101" s="14"/>
      <c r="AH101" s="14"/>
      <c r="AI101" s="14"/>
      <c r="AJ101" s="14"/>
      <c r="AK101" s="14"/>
      <c r="AL101" s="14"/>
      <c r="AM101" s="12"/>
      <c r="AN101" s="12"/>
      <c r="AO101" s="12"/>
      <c r="AP101" s="12"/>
      <c r="AQ101" s="12"/>
      <c r="AR101" s="12"/>
      <c r="AS101" s="12"/>
      <c r="AT101" s="12"/>
      <c r="AU101" s="12"/>
      <c r="AV101" s="12"/>
      <c r="AW101" s="12"/>
      <c r="AX101" s="12"/>
      <c r="AY101" s="12"/>
      <c r="AZ101" s="12"/>
      <c r="BA101" s="12"/>
      <c r="BB101" s="12"/>
      <c r="BC101" s="12"/>
      <c r="BD101" s="12"/>
      <c r="BE101" s="12"/>
      <c r="BF101" s="12"/>
      <c r="BG101" s="12"/>
      <c r="BH101" s="12"/>
      <c r="BI101" s="12"/>
    </row>
    <row r="102" spans="1:86">
      <c r="A102" s="14"/>
      <c r="B102" s="14"/>
      <c r="C102" s="14"/>
      <c r="D102" s="14"/>
      <c r="E102" s="14"/>
      <c r="F102" s="14"/>
      <c r="G102" s="12"/>
      <c r="H102" s="12"/>
      <c r="I102" s="12"/>
      <c r="J102" s="12"/>
      <c r="K102" s="12"/>
      <c r="L102" s="12"/>
      <c r="M102" s="12"/>
      <c r="N102" s="12"/>
      <c r="O102" s="12"/>
      <c r="P102" s="12"/>
      <c r="Q102" s="12"/>
      <c r="R102" s="14"/>
      <c r="S102" s="14"/>
      <c r="T102" s="14"/>
      <c r="U102" s="14"/>
      <c r="V102" s="14"/>
      <c r="W102" s="14"/>
      <c r="X102" s="14"/>
      <c r="Y102" s="13"/>
      <c r="Z102" s="14"/>
      <c r="AA102" s="14"/>
      <c r="AB102" s="14"/>
      <c r="AC102" s="14"/>
      <c r="AD102" s="14"/>
      <c r="AE102" s="14"/>
      <c r="AF102" s="14"/>
      <c r="AG102" s="14"/>
      <c r="AH102" s="14"/>
      <c r="AI102" s="14"/>
      <c r="AJ102" s="14"/>
      <c r="AK102" s="14"/>
      <c r="AL102" s="14"/>
      <c r="AM102" s="12"/>
      <c r="AN102" s="12"/>
      <c r="AO102" s="12"/>
      <c r="AP102" s="12"/>
      <c r="AQ102" s="12"/>
      <c r="AR102" s="12"/>
      <c r="AS102" s="12"/>
      <c r="AT102" s="12"/>
      <c r="AU102" s="12"/>
      <c r="AV102" s="12"/>
      <c r="AW102" s="12"/>
      <c r="AX102" s="12"/>
      <c r="AY102" s="12"/>
      <c r="AZ102" s="12"/>
      <c r="BA102" s="12"/>
      <c r="BB102" s="12"/>
      <c r="BC102" s="12"/>
      <c r="BD102" s="12"/>
      <c r="BE102" s="12"/>
      <c r="BF102" s="12"/>
      <c r="BG102" s="12"/>
      <c r="BH102" s="12"/>
      <c r="BI102" s="12"/>
    </row>
    <row r="103" spans="1:86">
      <c r="A103" s="14"/>
      <c r="B103" s="14"/>
      <c r="C103" s="14"/>
      <c r="D103" s="14"/>
      <c r="E103" s="14"/>
      <c r="F103" s="14"/>
      <c r="G103" s="12"/>
      <c r="H103" s="12"/>
      <c r="I103" s="12"/>
      <c r="J103" s="12"/>
      <c r="K103" s="12"/>
      <c r="L103" s="12"/>
      <c r="M103" s="12"/>
      <c r="N103" s="12"/>
      <c r="O103" s="12"/>
      <c r="P103" s="12"/>
      <c r="Q103" s="12"/>
      <c r="R103" s="14"/>
      <c r="S103" s="14"/>
      <c r="T103" s="14"/>
      <c r="U103" s="14"/>
      <c r="V103" s="14"/>
      <c r="W103" s="14"/>
      <c r="X103" s="14"/>
      <c r="Y103" s="13"/>
      <c r="Z103" s="14"/>
      <c r="AA103" s="14"/>
      <c r="AB103" s="14"/>
      <c r="AC103" s="14"/>
      <c r="AD103" s="14"/>
      <c r="AE103" s="14"/>
      <c r="AF103" s="14"/>
      <c r="AG103" s="14"/>
      <c r="AH103" s="14"/>
      <c r="AI103" s="14"/>
      <c r="AJ103" s="14"/>
      <c r="AK103" s="14"/>
      <c r="AL103" s="14"/>
      <c r="AM103" s="12"/>
      <c r="AN103" s="12"/>
      <c r="AO103" s="12"/>
      <c r="AP103" s="12"/>
      <c r="AQ103" s="12"/>
      <c r="AR103" s="12"/>
      <c r="AS103" s="12"/>
      <c r="AT103" s="12"/>
      <c r="AU103" s="12"/>
      <c r="AV103" s="12"/>
      <c r="AW103" s="12"/>
      <c r="AX103" s="12"/>
      <c r="AY103" s="12"/>
      <c r="AZ103" s="12"/>
      <c r="BA103" s="12"/>
      <c r="BB103" s="12"/>
      <c r="BC103" s="12"/>
      <c r="BD103" s="12"/>
      <c r="BE103" s="12"/>
      <c r="BF103" s="12"/>
      <c r="BG103" s="12"/>
      <c r="BH103" s="12"/>
      <c r="BI103" s="12"/>
    </row>
    <row r="104" spans="1:86">
      <c r="A104" s="14"/>
      <c r="B104" s="14"/>
      <c r="C104" s="14"/>
      <c r="D104" s="14"/>
      <c r="E104" s="14"/>
      <c r="F104" s="14"/>
      <c r="G104" s="12"/>
      <c r="H104" s="12"/>
      <c r="I104" s="12"/>
      <c r="J104" s="12"/>
      <c r="K104" s="12"/>
      <c r="L104" s="12"/>
      <c r="M104" s="12"/>
      <c r="N104" s="12"/>
      <c r="O104" s="12"/>
      <c r="P104" s="12"/>
      <c r="Q104" s="12"/>
      <c r="R104" s="14"/>
      <c r="S104" s="14"/>
      <c r="T104" s="14"/>
      <c r="U104" s="14"/>
      <c r="V104" s="14"/>
      <c r="W104" s="14"/>
      <c r="X104" s="14"/>
      <c r="Y104" s="13"/>
      <c r="Z104" s="14"/>
      <c r="AA104" s="14"/>
      <c r="AB104" s="14"/>
      <c r="AC104" s="14"/>
      <c r="AD104" s="14"/>
      <c r="AE104" s="14"/>
      <c r="AF104" s="14"/>
      <c r="AG104" s="14"/>
      <c r="AH104" s="14"/>
      <c r="AI104" s="14"/>
      <c r="AJ104" s="14"/>
      <c r="AK104" s="14"/>
      <c r="AL104" s="14"/>
      <c r="AM104" s="12"/>
      <c r="AN104" s="12"/>
      <c r="AO104" s="12"/>
      <c r="AP104" s="12"/>
      <c r="AQ104" s="12"/>
      <c r="AR104" s="12"/>
      <c r="AS104" s="12"/>
      <c r="AT104" s="12"/>
      <c r="AU104" s="12"/>
      <c r="AV104" s="12"/>
      <c r="AW104" s="12"/>
      <c r="AX104" s="12"/>
      <c r="AY104" s="12"/>
      <c r="AZ104" s="12"/>
      <c r="BA104" s="12"/>
      <c r="BB104" s="12"/>
      <c r="BC104" s="12"/>
      <c r="BD104" s="12"/>
      <c r="BE104" s="12"/>
      <c r="BF104" s="12"/>
      <c r="BG104" s="12"/>
      <c r="BH104" s="12"/>
      <c r="BI104" s="12"/>
    </row>
    <row r="105" spans="1:86">
      <c r="A105" s="14"/>
      <c r="B105" s="14"/>
      <c r="C105" s="14"/>
      <c r="D105" s="14"/>
      <c r="E105" s="14"/>
      <c r="F105" s="14"/>
      <c r="G105" s="12"/>
      <c r="H105" s="12"/>
      <c r="I105" s="12"/>
      <c r="J105" s="12"/>
      <c r="K105" s="12"/>
      <c r="L105" s="12"/>
      <c r="M105" s="12"/>
      <c r="N105" s="12"/>
      <c r="O105" s="12"/>
      <c r="P105" s="12"/>
      <c r="Q105" s="12"/>
      <c r="R105" s="14"/>
      <c r="S105" s="14"/>
      <c r="T105" s="14"/>
      <c r="U105" s="14"/>
      <c r="V105" s="14"/>
      <c r="W105" s="14"/>
      <c r="X105" s="14"/>
      <c r="Y105" s="13"/>
      <c r="Z105" s="14"/>
      <c r="AA105" s="14"/>
      <c r="AB105" s="14"/>
      <c r="AC105" s="14"/>
      <c r="AD105" s="14"/>
      <c r="AE105" s="14"/>
      <c r="AF105" s="14"/>
      <c r="AG105" s="14"/>
      <c r="AH105" s="14"/>
      <c r="AI105" s="14"/>
      <c r="AJ105" s="14"/>
      <c r="AK105" s="14"/>
      <c r="AL105" s="14"/>
      <c r="AM105" s="12"/>
      <c r="AN105" s="12"/>
      <c r="AO105" s="12"/>
      <c r="AP105" s="12"/>
      <c r="AQ105" s="12"/>
      <c r="AR105" s="12"/>
      <c r="AS105" s="12"/>
      <c r="AT105" s="12"/>
      <c r="AU105" s="12"/>
      <c r="AV105" s="12"/>
      <c r="AW105" s="12"/>
      <c r="AX105" s="12"/>
      <c r="AY105" s="12"/>
      <c r="AZ105" s="12"/>
      <c r="BA105" s="12"/>
      <c r="BB105" s="12"/>
      <c r="BC105" s="12"/>
      <c r="BD105" s="12"/>
      <c r="BE105" s="12"/>
      <c r="BF105" s="12"/>
      <c r="BG105" s="12"/>
      <c r="BH105" s="12"/>
      <c r="BI105" s="12"/>
    </row>
    <row r="106" spans="1:86">
      <c r="A106" s="14"/>
      <c r="B106" s="14"/>
      <c r="C106" s="14"/>
      <c r="D106" s="14"/>
      <c r="E106" s="14"/>
      <c r="F106" s="14"/>
      <c r="G106" s="12"/>
      <c r="H106" s="12"/>
      <c r="I106" s="12"/>
      <c r="J106" s="12"/>
      <c r="K106" s="12"/>
      <c r="L106" s="12"/>
      <c r="M106" s="12"/>
      <c r="N106" s="12"/>
      <c r="O106" s="12"/>
      <c r="P106" s="12"/>
      <c r="Q106" s="12"/>
      <c r="R106" s="14"/>
      <c r="S106" s="14"/>
      <c r="T106" s="14"/>
      <c r="U106" s="14"/>
      <c r="V106" s="14"/>
      <c r="W106" s="14"/>
      <c r="X106" s="14"/>
      <c r="Y106" s="13"/>
      <c r="Z106" s="14"/>
      <c r="AA106" s="14"/>
      <c r="AB106" s="14"/>
      <c r="AC106" s="14"/>
      <c r="AD106" s="14"/>
      <c r="AE106" s="14"/>
      <c r="AF106" s="14"/>
      <c r="AG106" s="14"/>
      <c r="AH106" s="14"/>
      <c r="AI106" s="14"/>
      <c r="AJ106" s="14"/>
      <c r="AK106" s="14"/>
      <c r="AL106" s="14"/>
      <c r="AM106" s="12"/>
      <c r="AN106" s="12"/>
      <c r="AO106" s="12"/>
      <c r="AP106" s="12"/>
      <c r="AQ106" s="12"/>
      <c r="AR106" s="12"/>
      <c r="AS106" s="12"/>
      <c r="AT106" s="12"/>
      <c r="AU106" s="12"/>
      <c r="AV106" s="12"/>
      <c r="AW106" s="12"/>
      <c r="AX106" s="12"/>
      <c r="AY106" s="12"/>
      <c r="AZ106" s="12"/>
      <c r="BA106" s="12"/>
      <c r="BB106" s="12"/>
      <c r="BC106" s="12"/>
      <c r="BD106" s="12"/>
      <c r="BE106" s="12"/>
      <c r="BF106" s="12"/>
      <c r="BG106" s="12"/>
      <c r="BH106" s="12"/>
      <c r="BI106" s="12"/>
      <c r="BJ106" s="12"/>
      <c r="BK106" s="12"/>
      <c r="BL106" s="12"/>
      <c r="BM106" s="12"/>
      <c r="BN106" s="12"/>
      <c r="BO106" s="12"/>
      <c r="BP106" s="12"/>
      <c r="BQ106" s="12"/>
      <c r="BR106" s="12"/>
      <c r="BS106" s="12"/>
      <c r="BT106" s="12"/>
      <c r="BU106" s="12"/>
      <c r="BV106" s="12"/>
      <c r="BW106" s="12"/>
      <c r="BX106" s="12"/>
      <c r="BY106" s="12"/>
      <c r="BZ106" s="12"/>
      <c r="CA106" s="12"/>
      <c r="CB106" s="12"/>
      <c r="CC106" s="12"/>
      <c r="CD106" s="12"/>
      <c r="CE106" s="12"/>
      <c r="CF106" s="12"/>
      <c r="CG106" s="12"/>
      <c r="CH106" s="12"/>
    </row>
    <row r="107" spans="1:86">
      <c r="A107" s="14"/>
      <c r="B107" s="14"/>
      <c r="C107" s="14"/>
      <c r="D107" s="14"/>
      <c r="E107" s="14"/>
      <c r="F107" s="14"/>
      <c r="G107" s="12"/>
      <c r="H107" s="12"/>
      <c r="I107" s="12"/>
      <c r="J107" s="12"/>
      <c r="K107" s="12"/>
      <c r="L107" s="12"/>
      <c r="M107" s="12"/>
      <c r="N107" s="12"/>
      <c r="O107" s="12"/>
      <c r="P107" s="12"/>
      <c r="Q107" s="12"/>
      <c r="R107" s="14"/>
      <c r="S107" s="14"/>
      <c r="T107" s="14"/>
      <c r="U107" s="14"/>
      <c r="V107" s="14"/>
      <c r="W107" s="14"/>
      <c r="X107" s="14"/>
      <c r="Y107" s="13"/>
      <c r="Z107" s="14"/>
      <c r="AA107" s="14"/>
      <c r="AB107" s="14"/>
      <c r="AC107" s="14"/>
      <c r="AD107" s="14"/>
      <c r="AE107" s="14"/>
      <c r="AF107" s="14"/>
      <c r="AG107" s="14"/>
      <c r="AH107" s="14"/>
      <c r="AI107" s="14"/>
      <c r="AJ107" s="14"/>
      <c r="AK107" s="14"/>
      <c r="AL107" s="14"/>
      <c r="AM107" s="12"/>
      <c r="AN107" s="12"/>
      <c r="AO107" s="12"/>
      <c r="AP107" s="12"/>
      <c r="AQ107" s="12"/>
      <c r="AR107" s="12"/>
      <c r="AS107" s="12"/>
      <c r="AT107" s="12"/>
      <c r="AU107" s="12"/>
      <c r="AV107" s="12"/>
      <c r="AW107" s="12"/>
      <c r="AX107" s="12"/>
      <c r="AY107" s="12"/>
      <c r="AZ107" s="12"/>
      <c r="BA107" s="12"/>
      <c r="BB107" s="12"/>
      <c r="BC107" s="12"/>
      <c r="BD107" s="12"/>
      <c r="BE107" s="12"/>
      <c r="BF107" s="12"/>
      <c r="BG107" s="12"/>
      <c r="BH107" s="12"/>
      <c r="BI107" s="12"/>
      <c r="BJ107" s="12"/>
      <c r="BK107" s="12"/>
      <c r="BL107" s="12"/>
      <c r="BM107" s="12"/>
      <c r="BN107" s="12"/>
      <c r="BO107" s="12"/>
      <c r="BP107" s="12"/>
      <c r="BQ107" s="12"/>
      <c r="BR107" s="12"/>
      <c r="BS107" s="12"/>
      <c r="BT107" s="12"/>
      <c r="BU107" s="12"/>
      <c r="BV107" s="12"/>
      <c r="BW107" s="12"/>
      <c r="BX107" s="12"/>
      <c r="BY107" s="12"/>
      <c r="BZ107" s="12"/>
      <c r="CA107" s="12"/>
      <c r="CB107" s="12"/>
      <c r="CC107" s="12"/>
      <c r="CD107" s="12"/>
      <c r="CE107" s="12"/>
      <c r="CF107" s="12"/>
      <c r="CG107" s="12"/>
      <c r="CH107" s="12"/>
    </row>
    <row r="108" spans="1:86">
      <c r="A108" s="14"/>
      <c r="B108" s="14"/>
      <c r="C108" s="14"/>
      <c r="D108" s="14"/>
      <c r="E108" s="14"/>
      <c r="F108" s="14"/>
      <c r="G108" s="12"/>
      <c r="H108" s="12"/>
      <c r="I108" s="12"/>
      <c r="J108" s="12"/>
      <c r="K108" s="12"/>
      <c r="L108" s="12"/>
      <c r="M108" s="12"/>
      <c r="N108" s="12"/>
      <c r="O108" s="12"/>
      <c r="P108" s="12"/>
      <c r="Q108" s="12"/>
      <c r="R108" s="14"/>
      <c r="S108" s="14"/>
      <c r="T108" s="14"/>
      <c r="U108" s="14"/>
      <c r="V108" s="14"/>
      <c r="W108" s="14"/>
      <c r="X108" s="14"/>
      <c r="Y108" s="13"/>
      <c r="Z108" s="14"/>
      <c r="AA108" s="14"/>
      <c r="AB108" s="14"/>
      <c r="AC108" s="14"/>
      <c r="AD108" s="14"/>
      <c r="AE108" s="14"/>
      <c r="AF108" s="14"/>
      <c r="AG108" s="14"/>
      <c r="AH108" s="14"/>
      <c r="AI108" s="14"/>
      <c r="AJ108" s="14"/>
      <c r="AK108" s="14"/>
      <c r="AL108" s="14"/>
      <c r="AM108" s="12"/>
      <c r="AN108" s="12"/>
      <c r="AO108" s="12"/>
      <c r="AP108" s="12"/>
      <c r="AQ108" s="1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2"/>
      <c r="CD108" s="12"/>
      <c r="CE108" s="12"/>
      <c r="CF108" s="12"/>
      <c r="CG108" s="12"/>
      <c r="CH108" s="12"/>
    </row>
    <row r="109" spans="1:86">
      <c r="A109" s="14"/>
      <c r="B109" s="14"/>
      <c r="C109" s="14"/>
      <c r="D109" s="14"/>
      <c r="E109" s="14"/>
      <c r="F109" s="14"/>
      <c r="G109" s="12"/>
      <c r="H109" s="12"/>
      <c r="I109" s="12"/>
      <c r="J109" s="12"/>
      <c r="K109" s="12"/>
      <c r="L109" s="12"/>
      <c r="M109" s="12"/>
      <c r="N109" s="12"/>
      <c r="O109" s="12"/>
      <c r="P109" s="12"/>
      <c r="Q109" s="12"/>
      <c r="R109" s="14"/>
      <c r="S109" s="14"/>
      <c r="T109" s="14"/>
      <c r="U109" s="14"/>
      <c r="V109" s="14"/>
      <c r="W109" s="14"/>
      <c r="X109" s="14"/>
      <c r="Y109" s="13"/>
      <c r="Z109" s="14"/>
      <c r="AA109" s="14"/>
      <c r="AB109" s="14"/>
      <c r="AC109" s="14"/>
      <c r="AD109" s="14"/>
      <c r="AE109" s="14"/>
      <c r="AF109" s="14"/>
      <c r="AG109" s="14"/>
      <c r="AH109" s="14"/>
      <c r="AI109" s="14"/>
      <c r="AJ109" s="14"/>
      <c r="AK109" s="14"/>
      <c r="AL109" s="14"/>
      <c r="AM109" s="12"/>
      <c r="AN109" s="12"/>
      <c r="AO109" s="12"/>
      <c r="AP109" s="12"/>
      <c r="AQ109" s="1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2"/>
      <c r="CD109" s="12"/>
      <c r="CE109" s="12"/>
      <c r="CF109" s="12"/>
      <c r="CG109" s="12"/>
      <c r="CH109" s="12"/>
    </row>
    <row r="110" spans="1:86">
      <c r="A110" s="14"/>
      <c r="B110" s="14"/>
      <c r="C110" s="14"/>
      <c r="D110" s="14"/>
      <c r="E110" s="14"/>
      <c r="F110" s="14"/>
      <c r="G110" s="12"/>
      <c r="H110" s="12"/>
      <c r="I110" s="12"/>
      <c r="J110" s="12"/>
      <c r="K110" s="12"/>
      <c r="L110" s="12"/>
      <c r="M110" s="12"/>
      <c r="N110" s="12"/>
      <c r="O110" s="12"/>
      <c r="P110" s="12"/>
      <c r="Q110" s="12"/>
      <c r="R110" s="14"/>
      <c r="S110" s="14"/>
      <c r="T110" s="14"/>
      <c r="U110" s="14"/>
      <c r="V110" s="14"/>
      <c r="W110" s="14"/>
      <c r="X110" s="14"/>
      <c r="Y110" s="13"/>
      <c r="Z110" s="14"/>
      <c r="AA110" s="14"/>
      <c r="AB110" s="14"/>
      <c r="AC110" s="14"/>
      <c r="AD110" s="14"/>
      <c r="AE110" s="14"/>
      <c r="AF110" s="14"/>
      <c r="AG110" s="14"/>
      <c r="AH110" s="14"/>
      <c r="AI110" s="14"/>
      <c r="AJ110" s="14"/>
      <c r="AK110" s="14"/>
      <c r="AL110" s="14"/>
      <c r="AM110" s="12"/>
      <c r="AN110" s="12"/>
      <c r="AO110" s="12"/>
      <c r="AP110" s="12"/>
      <c r="AQ110" s="1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2"/>
      <c r="CD110" s="12"/>
      <c r="CE110" s="12"/>
      <c r="CF110" s="12"/>
      <c r="CG110" s="12"/>
      <c r="CH110" s="12"/>
    </row>
    <row r="111" spans="1:86">
      <c r="A111" s="14"/>
      <c r="B111" s="14"/>
      <c r="C111" s="14"/>
      <c r="D111" s="14"/>
      <c r="E111" s="14"/>
      <c r="F111" s="14"/>
      <c r="G111" s="12"/>
      <c r="H111" s="12"/>
      <c r="I111" s="12"/>
      <c r="J111" s="12"/>
      <c r="K111" s="12"/>
      <c r="L111" s="12"/>
      <c r="M111" s="12"/>
      <c r="N111" s="12"/>
      <c r="O111" s="12"/>
      <c r="P111" s="12"/>
      <c r="Q111" s="12"/>
      <c r="R111" s="14"/>
      <c r="S111" s="14"/>
      <c r="T111" s="14"/>
      <c r="U111" s="14"/>
      <c r="V111" s="14"/>
      <c r="W111" s="14"/>
      <c r="X111" s="14"/>
      <c r="Y111" s="13"/>
      <c r="Z111" s="14"/>
      <c r="AA111" s="14"/>
      <c r="AB111" s="14"/>
      <c r="AC111" s="14"/>
      <c r="AD111" s="14"/>
      <c r="AE111" s="14"/>
      <c r="AF111" s="14"/>
      <c r="AG111" s="14"/>
      <c r="AH111" s="14"/>
      <c r="AI111" s="14"/>
      <c r="AJ111" s="14"/>
      <c r="AK111" s="14"/>
      <c r="AL111" s="14"/>
      <c r="AM111" s="12"/>
      <c r="AN111" s="12"/>
      <c r="AO111" s="12"/>
      <c r="AP111" s="12"/>
      <c r="AQ111" s="12"/>
      <c r="AR111" s="12"/>
      <c r="AS111" s="12"/>
      <c r="AT111" s="12"/>
      <c r="AU111" s="12"/>
      <c r="AV111" s="12"/>
      <c r="AW111" s="12"/>
      <c r="AX111" s="12"/>
      <c r="AY111" s="12"/>
      <c r="AZ111" s="12"/>
      <c r="BA111" s="12"/>
      <c r="BB111" s="12"/>
      <c r="BC111" s="12"/>
      <c r="BD111" s="12"/>
      <c r="BE111" s="12"/>
      <c r="BF111" s="12"/>
      <c r="BG111" s="12"/>
      <c r="BH111" s="12"/>
      <c r="BI111" s="12"/>
      <c r="BJ111" s="12"/>
      <c r="BK111" s="12"/>
      <c r="BL111" s="12"/>
      <c r="BM111" s="12"/>
      <c r="BN111" s="12"/>
      <c r="BO111" s="12"/>
      <c r="BP111" s="12"/>
      <c r="BQ111" s="12"/>
      <c r="BR111" s="12"/>
      <c r="BS111" s="12"/>
      <c r="BT111" s="12"/>
      <c r="BU111" s="12"/>
      <c r="BV111" s="12"/>
      <c r="BW111" s="12"/>
      <c r="BX111" s="12"/>
      <c r="BY111" s="12"/>
      <c r="BZ111" s="12"/>
      <c r="CA111" s="12"/>
      <c r="CB111" s="12"/>
      <c r="CC111" s="12"/>
      <c r="CD111" s="12"/>
      <c r="CE111" s="12"/>
      <c r="CF111" s="12"/>
      <c r="CG111" s="12"/>
      <c r="CH111" s="12"/>
    </row>
    <row r="112" spans="1:86">
      <c r="A112" s="14"/>
      <c r="B112" s="14"/>
      <c r="C112" s="14"/>
      <c r="D112" s="14"/>
      <c r="E112" s="14"/>
      <c r="F112" s="14"/>
      <c r="G112" s="12"/>
      <c r="H112" s="12"/>
      <c r="I112" s="12"/>
      <c r="J112" s="12"/>
      <c r="K112" s="12"/>
      <c r="L112" s="12"/>
      <c r="M112" s="12"/>
      <c r="N112" s="12"/>
      <c r="O112" s="12"/>
      <c r="P112" s="12"/>
      <c r="Q112" s="12"/>
      <c r="R112" s="14"/>
      <c r="S112" s="14"/>
      <c r="T112" s="14"/>
      <c r="U112" s="14"/>
      <c r="V112" s="14"/>
      <c r="W112" s="14"/>
      <c r="X112" s="14"/>
      <c r="Y112" s="13"/>
      <c r="Z112" s="14"/>
      <c r="AA112" s="14"/>
      <c r="AB112" s="14"/>
      <c r="AC112" s="14"/>
      <c r="AD112" s="14"/>
      <c r="AE112" s="14"/>
      <c r="AF112" s="14"/>
      <c r="AG112" s="14"/>
      <c r="AH112" s="14"/>
      <c r="AI112" s="14"/>
      <c r="AJ112" s="14"/>
      <c r="AK112" s="14"/>
      <c r="AL112" s="14"/>
      <c r="AM112" s="12"/>
      <c r="AN112" s="12"/>
      <c r="AO112" s="12"/>
      <c r="AP112" s="12"/>
      <c r="AQ112" s="12"/>
      <c r="AR112" s="12"/>
      <c r="AS112" s="12"/>
      <c r="AT112" s="12"/>
      <c r="AU112" s="12"/>
      <c r="AV112" s="12"/>
      <c r="AW112" s="12"/>
      <c r="AX112" s="12"/>
      <c r="AY112" s="12"/>
      <c r="AZ112" s="12"/>
      <c r="BA112" s="12"/>
      <c r="BB112" s="12"/>
      <c r="BC112" s="12"/>
      <c r="BD112" s="12"/>
      <c r="BE112" s="12"/>
      <c r="BF112" s="12"/>
      <c r="BG112" s="12"/>
      <c r="BH112" s="12"/>
      <c r="BI112" s="12"/>
      <c r="BJ112" s="12"/>
      <c r="BK112" s="12"/>
      <c r="BL112" s="12"/>
      <c r="BM112" s="12"/>
      <c r="BN112" s="12"/>
      <c r="BO112" s="12"/>
      <c r="BP112" s="12"/>
      <c r="BQ112" s="12"/>
      <c r="BR112" s="12"/>
      <c r="BS112" s="12"/>
      <c r="BT112" s="12"/>
      <c r="BU112" s="12"/>
      <c r="BV112" s="12"/>
      <c r="BW112" s="12"/>
      <c r="BX112" s="12"/>
      <c r="BY112" s="12"/>
      <c r="BZ112" s="12"/>
      <c r="CA112" s="12"/>
      <c r="CB112" s="12"/>
      <c r="CC112" s="12"/>
      <c r="CD112" s="12"/>
      <c r="CE112" s="12"/>
      <c r="CF112" s="12"/>
      <c r="CG112" s="12"/>
      <c r="CH112" s="12"/>
    </row>
    <row r="113" spans="1:86">
      <c r="A113" s="14"/>
      <c r="B113" s="14"/>
      <c r="C113" s="14"/>
      <c r="D113" s="14"/>
      <c r="E113" s="14"/>
      <c r="F113" s="14"/>
      <c r="G113" s="12"/>
      <c r="H113" s="12"/>
      <c r="I113" s="12"/>
      <c r="J113" s="12"/>
      <c r="K113" s="12"/>
      <c r="L113" s="12"/>
      <c r="M113" s="12"/>
      <c r="N113" s="12"/>
      <c r="O113" s="12"/>
      <c r="P113" s="12"/>
      <c r="Q113" s="12"/>
      <c r="R113" s="14"/>
      <c r="S113" s="14"/>
      <c r="T113" s="14"/>
      <c r="U113" s="14"/>
      <c r="V113" s="14"/>
      <c r="W113" s="14"/>
      <c r="X113" s="14"/>
      <c r="Y113" s="13"/>
      <c r="Z113" s="14"/>
      <c r="AA113" s="14"/>
      <c r="AB113" s="14"/>
      <c r="AC113" s="14"/>
      <c r="AD113" s="14"/>
      <c r="AE113" s="14"/>
      <c r="AF113" s="14"/>
      <c r="AG113" s="14"/>
      <c r="AH113" s="14"/>
      <c r="AI113" s="14"/>
      <c r="AJ113" s="14"/>
      <c r="AK113" s="14"/>
      <c r="AL113" s="14"/>
      <c r="AM113" s="12"/>
      <c r="AN113" s="12"/>
      <c r="AO113" s="12"/>
      <c r="AP113" s="12"/>
      <c r="AQ113" s="1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2"/>
      <c r="CD113" s="12"/>
      <c r="CE113" s="12"/>
      <c r="CF113" s="12"/>
      <c r="CG113" s="12"/>
      <c r="CH113" s="12"/>
    </row>
    <row r="114" spans="1:86">
      <c r="A114" s="14"/>
      <c r="B114" s="14"/>
      <c r="C114" s="14"/>
      <c r="D114" s="14"/>
      <c r="E114" s="14"/>
      <c r="F114" s="14"/>
      <c r="G114" s="12"/>
      <c r="H114" s="12"/>
      <c r="I114" s="12"/>
      <c r="J114" s="12"/>
      <c r="K114" s="12"/>
      <c r="L114" s="12"/>
      <c r="M114" s="12"/>
      <c r="N114" s="12"/>
      <c r="O114" s="12"/>
      <c r="P114" s="12"/>
      <c r="Q114" s="12"/>
      <c r="R114" s="14"/>
      <c r="S114" s="14"/>
      <c r="T114" s="14"/>
      <c r="U114" s="14"/>
      <c r="V114" s="14"/>
      <c r="W114" s="14"/>
      <c r="X114" s="14"/>
      <c r="Y114" s="13"/>
      <c r="Z114" s="14"/>
      <c r="AA114" s="14"/>
      <c r="AB114" s="14"/>
      <c r="AC114" s="14"/>
      <c r="AD114" s="14"/>
      <c r="AE114" s="14"/>
      <c r="AF114" s="14"/>
      <c r="AG114" s="14"/>
      <c r="AH114" s="14"/>
      <c r="AI114" s="14"/>
      <c r="AJ114" s="14"/>
      <c r="AK114" s="14"/>
      <c r="AL114" s="14"/>
      <c r="AM114" s="12"/>
      <c r="AN114" s="12"/>
      <c r="AO114" s="12"/>
      <c r="AP114" s="12"/>
      <c r="AQ114" s="1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2"/>
      <c r="CD114" s="12"/>
      <c r="CE114" s="12"/>
      <c r="CF114" s="12"/>
      <c r="CG114" s="12"/>
      <c r="CH114" s="12"/>
    </row>
    <row r="115" spans="1:86">
      <c r="A115" s="14"/>
      <c r="B115" s="14"/>
      <c r="C115" s="14"/>
      <c r="D115" s="14"/>
      <c r="E115" s="14"/>
      <c r="F115" s="14"/>
      <c r="G115" s="12"/>
      <c r="H115" s="12"/>
      <c r="I115" s="12"/>
      <c r="J115" s="12"/>
      <c r="K115" s="12"/>
      <c r="L115" s="12"/>
      <c r="M115" s="12"/>
      <c r="N115" s="12"/>
      <c r="O115" s="12"/>
      <c r="P115" s="12"/>
      <c r="Q115" s="12"/>
      <c r="R115" s="14"/>
      <c r="S115" s="14"/>
      <c r="T115" s="14"/>
      <c r="U115" s="14"/>
      <c r="V115" s="14"/>
      <c r="W115" s="14"/>
      <c r="X115" s="14"/>
      <c r="Y115" s="13"/>
      <c r="Z115" s="14"/>
      <c r="AA115" s="14"/>
      <c r="AB115" s="14"/>
      <c r="AC115" s="14"/>
      <c r="AD115" s="14"/>
      <c r="AE115" s="14"/>
      <c r="AF115" s="14"/>
      <c r="AG115" s="14"/>
      <c r="AH115" s="14"/>
      <c r="AI115" s="14"/>
      <c r="AJ115" s="14"/>
      <c r="AK115" s="14"/>
      <c r="AL115" s="14"/>
      <c r="AM115" s="12"/>
      <c r="AN115" s="12"/>
      <c r="AO115" s="12"/>
      <c r="AP115" s="12"/>
      <c r="AQ115" s="1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2"/>
      <c r="CD115" s="12"/>
      <c r="CE115" s="12"/>
      <c r="CF115" s="12"/>
      <c r="CG115" s="12"/>
      <c r="CH115" s="12"/>
    </row>
    <row r="116" spans="1:86">
      <c r="A116" s="14"/>
      <c r="B116" s="14"/>
      <c r="C116" s="14"/>
      <c r="D116" s="14"/>
      <c r="E116" s="14"/>
      <c r="F116" s="14"/>
      <c r="G116" s="12"/>
      <c r="H116" s="12"/>
      <c r="I116" s="12"/>
      <c r="J116" s="12"/>
      <c r="K116" s="12"/>
      <c r="L116" s="12"/>
      <c r="M116" s="12"/>
      <c r="N116" s="12"/>
      <c r="O116" s="12"/>
      <c r="P116" s="12"/>
      <c r="Q116" s="12"/>
      <c r="R116" s="14"/>
      <c r="S116" s="14"/>
      <c r="T116" s="14"/>
      <c r="U116" s="14"/>
      <c r="V116" s="14"/>
      <c r="W116" s="14"/>
      <c r="X116" s="14"/>
      <c r="Y116" s="13"/>
      <c r="Z116" s="14"/>
      <c r="AA116" s="14"/>
      <c r="AB116" s="14"/>
      <c r="AC116" s="14"/>
      <c r="AD116" s="14"/>
      <c r="AE116" s="14"/>
      <c r="AF116" s="14"/>
      <c r="AG116" s="14"/>
      <c r="AH116" s="14"/>
      <c r="AI116" s="14"/>
      <c r="AJ116" s="14"/>
      <c r="AK116" s="14"/>
      <c r="AL116" s="14"/>
      <c r="AM116" s="12"/>
      <c r="AN116" s="12"/>
      <c r="AO116" s="12"/>
      <c r="AP116" s="12"/>
      <c r="AQ116" s="1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2"/>
      <c r="CD116" s="12"/>
      <c r="CE116" s="12"/>
      <c r="CF116" s="12"/>
      <c r="CG116" s="12"/>
      <c r="CH116" s="12"/>
    </row>
    <row r="117" spans="1:86">
      <c r="A117" s="14"/>
      <c r="B117" s="14"/>
      <c r="C117" s="14"/>
      <c r="D117" s="14"/>
      <c r="E117" s="14"/>
      <c r="F117" s="14"/>
      <c r="G117" s="12"/>
      <c r="H117" s="12"/>
      <c r="I117" s="12"/>
      <c r="J117" s="12"/>
      <c r="K117" s="12"/>
      <c r="L117" s="12"/>
      <c r="M117" s="12"/>
      <c r="N117" s="12"/>
      <c r="O117" s="12"/>
      <c r="P117" s="12"/>
      <c r="Q117" s="12"/>
      <c r="R117" s="14"/>
      <c r="S117" s="14"/>
      <c r="T117" s="14"/>
      <c r="U117" s="14"/>
      <c r="V117" s="14"/>
      <c r="W117" s="14"/>
      <c r="X117" s="14"/>
      <c r="Y117" s="13"/>
      <c r="Z117" s="14"/>
      <c r="AA117" s="14"/>
      <c r="AB117" s="14"/>
      <c r="AC117" s="14"/>
      <c r="AD117" s="14"/>
      <c r="AE117" s="14"/>
      <c r="AF117" s="14"/>
      <c r="AG117" s="14"/>
      <c r="AH117" s="14"/>
      <c r="AI117" s="14"/>
      <c r="AJ117" s="14"/>
      <c r="AK117" s="14"/>
      <c r="AL117" s="14"/>
      <c r="AM117" s="12"/>
      <c r="AN117" s="12"/>
      <c r="AO117" s="12"/>
      <c r="AP117" s="12"/>
      <c r="AQ117" s="1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2"/>
      <c r="CD117" s="12"/>
      <c r="CE117" s="12"/>
      <c r="CF117" s="12"/>
      <c r="CG117" s="12"/>
      <c r="CH117" s="12"/>
    </row>
    <row r="118" spans="1:86">
      <c r="A118" s="14"/>
      <c r="B118" s="14"/>
      <c r="C118" s="14"/>
      <c r="D118" s="14"/>
      <c r="E118" s="14"/>
      <c r="F118" s="14"/>
      <c r="G118" s="12"/>
      <c r="H118" s="12"/>
      <c r="I118" s="12"/>
      <c r="J118" s="12"/>
      <c r="K118" s="12"/>
      <c r="L118" s="12"/>
      <c r="M118" s="12"/>
      <c r="N118" s="12"/>
      <c r="O118" s="12"/>
      <c r="P118" s="12"/>
      <c r="Q118" s="12"/>
      <c r="R118" s="14"/>
      <c r="S118" s="14"/>
      <c r="T118" s="14"/>
      <c r="U118" s="14"/>
      <c r="V118" s="14"/>
      <c r="W118" s="14"/>
      <c r="X118" s="14"/>
      <c r="Y118" s="13"/>
      <c r="Z118" s="14"/>
      <c r="AA118" s="14"/>
      <c r="AB118" s="14"/>
      <c r="AC118" s="14"/>
      <c r="AD118" s="14"/>
      <c r="AE118" s="14"/>
      <c r="AF118" s="14"/>
      <c r="AG118" s="14"/>
      <c r="AH118" s="14"/>
      <c r="AI118" s="14"/>
      <c r="AJ118" s="14"/>
      <c r="AK118" s="14"/>
      <c r="AL118" s="14"/>
      <c r="AM118" s="12"/>
      <c r="AN118" s="12"/>
      <c r="AO118" s="12"/>
      <c r="AP118" s="12"/>
      <c r="AQ118" s="12"/>
      <c r="AR118" s="12"/>
      <c r="AS118" s="12"/>
      <c r="AT118" s="12"/>
      <c r="AU118" s="12"/>
      <c r="AV118" s="12"/>
      <c r="AW118" s="12"/>
      <c r="AX118" s="12"/>
      <c r="AY118" s="12"/>
      <c r="AZ118" s="12"/>
      <c r="BA118" s="12"/>
      <c r="BB118" s="12"/>
      <c r="BC118" s="12"/>
      <c r="BD118" s="12"/>
      <c r="BE118" s="12"/>
      <c r="BF118" s="12"/>
      <c r="BG118" s="12"/>
      <c r="BH118" s="12"/>
      <c r="BI118" s="12"/>
      <c r="BJ118" s="12"/>
      <c r="BK118" s="12"/>
      <c r="BL118" s="12"/>
      <c r="BM118" s="12"/>
      <c r="BN118" s="12"/>
      <c r="BO118" s="12"/>
      <c r="BP118" s="12"/>
      <c r="BQ118" s="12"/>
      <c r="BR118" s="12"/>
      <c r="BS118" s="12"/>
      <c r="BT118" s="12"/>
      <c r="BU118" s="12"/>
      <c r="BV118" s="12"/>
      <c r="BW118" s="12"/>
      <c r="BX118" s="12"/>
      <c r="BY118" s="12"/>
      <c r="BZ118" s="12"/>
      <c r="CA118" s="12"/>
      <c r="CB118" s="12"/>
      <c r="CC118" s="12"/>
      <c r="CD118" s="12"/>
      <c r="CE118" s="12"/>
      <c r="CF118" s="12"/>
      <c r="CG118" s="12"/>
      <c r="CH118" s="12"/>
    </row>
    <row r="119" spans="1:86">
      <c r="A119" s="14"/>
      <c r="B119" s="14"/>
      <c r="C119" s="14"/>
      <c r="D119" s="14"/>
      <c r="E119" s="14"/>
      <c r="F119" s="14"/>
      <c r="G119" s="12"/>
      <c r="H119" s="12"/>
      <c r="I119" s="12"/>
      <c r="J119" s="12"/>
      <c r="K119" s="12"/>
      <c r="L119" s="12"/>
      <c r="M119" s="12"/>
      <c r="N119" s="12"/>
      <c r="O119" s="12"/>
      <c r="P119" s="12"/>
      <c r="Q119" s="12"/>
      <c r="R119" s="14"/>
      <c r="S119" s="14"/>
      <c r="T119" s="14"/>
      <c r="U119" s="14"/>
      <c r="V119" s="14"/>
      <c r="W119" s="14"/>
      <c r="X119" s="14"/>
      <c r="Y119" s="13"/>
      <c r="Z119" s="14"/>
      <c r="AA119" s="14"/>
      <c r="AB119" s="14"/>
      <c r="AC119" s="14"/>
      <c r="AD119" s="14"/>
      <c r="AE119" s="14"/>
      <c r="AF119" s="14"/>
      <c r="AG119" s="14"/>
      <c r="AH119" s="14"/>
      <c r="AI119" s="14"/>
      <c r="AJ119" s="14"/>
      <c r="AK119" s="14"/>
      <c r="AL119" s="14"/>
      <c r="AM119" s="12"/>
      <c r="AN119" s="12"/>
      <c r="AO119" s="12"/>
      <c r="AP119" s="12"/>
      <c r="AQ119" s="12"/>
      <c r="AR119" s="12"/>
      <c r="AS119" s="12"/>
      <c r="AT119" s="12"/>
      <c r="AU119" s="12"/>
      <c r="AV119" s="12"/>
      <c r="AW119" s="12"/>
      <c r="AX119" s="12"/>
      <c r="AY119" s="12"/>
      <c r="AZ119" s="12"/>
      <c r="BA119" s="12"/>
      <c r="BB119" s="12"/>
      <c r="BC119" s="12"/>
      <c r="BD119" s="12"/>
      <c r="BE119" s="12"/>
      <c r="BF119" s="12"/>
      <c r="BG119" s="12"/>
      <c r="BH119" s="12"/>
      <c r="BI119" s="12"/>
      <c r="BJ119" s="12"/>
      <c r="BK119" s="12"/>
      <c r="BL119" s="12"/>
      <c r="BM119" s="12"/>
      <c r="BN119" s="12"/>
      <c r="BO119" s="12"/>
      <c r="BP119" s="12"/>
      <c r="BQ119" s="12"/>
      <c r="BR119" s="12"/>
      <c r="BS119" s="12"/>
      <c r="BT119" s="12"/>
      <c r="BU119" s="12"/>
      <c r="BV119" s="12"/>
      <c r="BW119" s="12"/>
      <c r="BX119" s="12"/>
      <c r="BY119" s="12"/>
      <c r="BZ119" s="12"/>
      <c r="CA119" s="12"/>
      <c r="CB119" s="12"/>
      <c r="CC119" s="12"/>
      <c r="CD119" s="12"/>
      <c r="CE119" s="12"/>
      <c r="CF119" s="12"/>
      <c r="CG119" s="12"/>
      <c r="CH119" s="12"/>
    </row>
    <row r="120" spans="1:86">
      <c r="A120" s="14"/>
      <c r="B120" s="14"/>
      <c r="C120" s="14"/>
      <c r="D120" s="14"/>
      <c r="E120" s="14"/>
      <c r="F120" s="14"/>
      <c r="G120" s="12"/>
      <c r="H120" s="12"/>
      <c r="I120" s="12"/>
      <c r="J120" s="12"/>
      <c r="K120" s="12"/>
      <c r="L120" s="12"/>
      <c r="M120" s="12"/>
      <c r="N120" s="12"/>
      <c r="O120" s="12"/>
      <c r="P120" s="12"/>
      <c r="Q120" s="12"/>
      <c r="R120" s="14"/>
      <c r="S120" s="14"/>
      <c r="T120" s="14"/>
      <c r="U120" s="14"/>
      <c r="V120" s="14"/>
      <c r="W120" s="14"/>
      <c r="X120" s="14"/>
      <c r="Y120" s="13"/>
      <c r="Z120" s="14"/>
      <c r="AA120" s="14"/>
      <c r="AB120" s="14"/>
      <c r="AC120" s="14"/>
      <c r="AD120" s="14"/>
      <c r="AE120" s="14"/>
      <c r="AF120" s="14"/>
      <c r="AG120" s="14"/>
      <c r="AH120" s="14"/>
      <c r="AI120" s="14"/>
      <c r="AJ120" s="14"/>
      <c r="AK120" s="14"/>
      <c r="AL120" s="14"/>
      <c r="AM120" s="12"/>
      <c r="AN120" s="12"/>
      <c r="AO120" s="12"/>
      <c r="AP120" s="12"/>
      <c r="AQ120" s="12"/>
      <c r="AR120" s="12"/>
      <c r="AS120" s="12"/>
      <c r="AT120" s="12"/>
      <c r="AU120" s="12"/>
      <c r="AV120" s="12"/>
      <c r="AW120" s="12"/>
      <c r="AX120" s="12"/>
      <c r="AY120" s="12"/>
      <c r="AZ120" s="12"/>
      <c r="BA120" s="12"/>
      <c r="BB120" s="12"/>
      <c r="BC120" s="12"/>
      <c r="BD120" s="12"/>
      <c r="BE120" s="12"/>
      <c r="BF120" s="12"/>
      <c r="BG120" s="12"/>
      <c r="BH120" s="12"/>
      <c r="BI120" s="12"/>
      <c r="BJ120" s="12"/>
      <c r="BK120" s="12"/>
      <c r="BL120" s="12"/>
      <c r="BM120" s="12"/>
      <c r="BN120" s="12"/>
      <c r="BO120" s="12"/>
      <c r="BP120" s="12"/>
      <c r="BQ120" s="12"/>
      <c r="BR120" s="12"/>
      <c r="BS120" s="12"/>
      <c r="BT120" s="12"/>
      <c r="BU120" s="12"/>
      <c r="BV120" s="12"/>
      <c r="BW120" s="12"/>
      <c r="BX120" s="12"/>
      <c r="BY120" s="12"/>
      <c r="BZ120" s="12"/>
      <c r="CA120" s="12"/>
      <c r="CB120" s="12"/>
      <c r="CC120" s="12"/>
      <c r="CD120" s="12"/>
      <c r="CE120" s="12"/>
      <c r="CF120" s="12"/>
      <c r="CG120" s="12"/>
      <c r="CH120" s="12"/>
    </row>
    <row r="121" spans="1:86">
      <c r="A121" s="14"/>
      <c r="B121" s="14"/>
      <c r="C121" s="14"/>
      <c r="D121" s="14"/>
      <c r="E121" s="14"/>
      <c r="F121" s="14"/>
      <c r="G121" s="12"/>
      <c r="H121" s="12"/>
      <c r="I121" s="12"/>
      <c r="J121" s="12"/>
      <c r="K121" s="12"/>
      <c r="L121" s="12"/>
      <c r="M121" s="12"/>
      <c r="N121" s="12"/>
      <c r="O121" s="12"/>
      <c r="P121" s="12"/>
      <c r="Q121" s="12"/>
      <c r="R121" s="14"/>
      <c r="S121" s="14"/>
      <c r="T121" s="14"/>
      <c r="U121" s="14"/>
      <c r="V121" s="14"/>
      <c r="W121" s="14"/>
      <c r="X121" s="14"/>
      <c r="Y121" s="13"/>
      <c r="Z121" s="14"/>
      <c r="AA121" s="14"/>
      <c r="AB121" s="14"/>
      <c r="AC121" s="14"/>
      <c r="AD121" s="14"/>
      <c r="AE121" s="14"/>
      <c r="AF121" s="14"/>
      <c r="AG121" s="14"/>
      <c r="AH121" s="14"/>
      <c r="AI121" s="14"/>
      <c r="AJ121" s="14"/>
      <c r="AK121" s="14"/>
      <c r="AL121" s="14"/>
      <c r="AM121" s="12"/>
      <c r="AN121" s="12"/>
      <c r="AO121" s="12"/>
      <c r="AP121" s="12"/>
      <c r="AQ121" s="12"/>
      <c r="AR121" s="12"/>
      <c r="AS121" s="12"/>
      <c r="AT121" s="12"/>
      <c r="AU121" s="12"/>
      <c r="AV121" s="12"/>
      <c r="AW121" s="12"/>
      <c r="AX121" s="12"/>
      <c r="AY121" s="12"/>
      <c r="AZ121" s="12"/>
      <c r="BA121" s="12"/>
      <c r="BB121" s="12"/>
      <c r="BC121" s="12"/>
      <c r="BD121" s="12"/>
      <c r="BE121" s="12"/>
      <c r="BF121" s="12"/>
      <c r="BG121" s="12"/>
      <c r="BH121" s="12"/>
      <c r="BI121" s="12"/>
      <c r="BJ121" s="12"/>
      <c r="BK121" s="12"/>
      <c r="BL121" s="12"/>
      <c r="BM121" s="12"/>
      <c r="BN121" s="12"/>
      <c r="BO121" s="12"/>
      <c r="BP121" s="12"/>
      <c r="BQ121" s="12"/>
      <c r="BR121" s="12"/>
      <c r="BS121" s="12"/>
      <c r="BT121" s="12"/>
      <c r="BU121" s="12"/>
      <c r="BV121" s="12"/>
      <c r="BW121" s="12"/>
      <c r="BX121" s="12"/>
      <c r="BY121" s="12"/>
      <c r="BZ121" s="12"/>
      <c r="CA121" s="12"/>
      <c r="CB121" s="12"/>
      <c r="CC121" s="12"/>
      <c r="CD121" s="12"/>
      <c r="CE121" s="12"/>
      <c r="CF121" s="12"/>
      <c r="CG121" s="12"/>
      <c r="CH121" s="12"/>
    </row>
    <row r="122" spans="1:86">
      <c r="A122" s="14"/>
      <c r="B122" s="14"/>
      <c r="C122" s="14"/>
      <c r="D122" s="14"/>
      <c r="E122" s="14"/>
      <c r="F122" s="14"/>
      <c r="G122" s="12"/>
      <c r="H122" s="12"/>
      <c r="I122" s="12"/>
      <c r="J122" s="12"/>
      <c r="K122" s="12"/>
      <c r="L122" s="12"/>
      <c r="M122" s="12"/>
      <c r="N122" s="12"/>
      <c r="O122" s="12"/>
      <c r="P122" s="12"/>
      <c r="Q122" s="12"/>
      <c r="R122" s="14"/>
      <c r="S122" s="14"/>
      <c r="T122" s="14"/>
      <c r="U122" s="14"/>
      <c r="V122" s="14"/>
      <c r="W122" s="14"/>
      <c r="X122" s="14"/>
      <c r="Y122" s="13"/>
      <c r="Z122" s="14"/>
      <c r="AA122" s="14"/>
      <c r="AB122" s="14"/>
      <c r="AC122" s="14"/>
      <c r="AD122" s="14"/>
      <c r="AE122" s="14"/>
      <c r="AF122" s="14"/>
      <c r="AG122" s="14"/>
      <c r="AH122" s="14"/>
      <c r="AI122" s="14"/>
      <c r="AJ122" s="14"/>
      <c r="AK122" s="14"/>
      <c r="AL122" s="14"/>
      <c r="AM122" s="12"/>
      <c r="AN122" s="12"/>
      <c r="AO122" s="12"/>
      <c r="AP122" s="12"/>
      <c r="AQ122" s="12"/>
      <c r="AR122" s="12"/>
      <c r="AS122" s="12"/>
      <c r="AT122" s="12"/>
      <c r="AU122" s="12"/>
      <c r="AV122" s="12"/>
      <c r="AW122" s="12"/>
      <c r="AX122" s="12"/>
      <c r="AY122" s="12"/>
      <c r="AZ122" s="12"/>
      <c r="BA122" s="12"/>
      <c r="BB122" s="12"/>
      <c r="BC122" s="12"/>
      <c r="BD122" s="12"/>
      <c r="BE122" s="12"/>
      <c r="BF122" s="12"/>
      <c r="BG122" s="12"/>
      <c r="BH122" s="12"/>
      <c r="BI122" s="12"/>
      <c r="BJ122" s="12"/>
      <c r="BK122" s="12"/>
      <c r="BL122" s="12"/>
      <c r="BM122" s="12"/>
      <c r="BN122" s="12"/>
      <c r="BO122" s="12"/>
      <c r="BP122" s="12"/>
      <c r="BQ122" s="12"/>
      <c r="BR122" s="12"/>
      <c r="BS122" s="12"/>
      <c r="BT122" s="12"/>
      <c r="BU122" s="12"/>
      <c r="BV122" s="12"/>
      <c r="BW122" s="12"/>
      <c r="BX122" s="12"/>
      <c r="BY122" s="12"/>
      <c r="BZ122" s="12"/>
      <c r="CA122" s="12"/>
      <c r="CB122" s="12"/>
      <c r="CC122" s="12"/>
      <c r="CD122" s="12"/>
      <c r="CE122" s="12"/>
      <c r="CF122" s="12"/>
      <c r="CG122" s="12"/>
      <c r="CH122" s="12"/>
    </row>
    <row r="123" spans="1:86">
      <c r="A123" s="14"/>
      <c r="B123" s="14"/>
      <c r="C123" s="14"/>
      <c r="D123" s="14"/>
      <c r="E123" s="14"/>
      <c r="F123" s="14"/>
      <c r="G123" s="12"/>
      <c r="H123" s="12"/>
      <c r="I123" s="12"/>
      <c r="J123" s="12"/>
      <c r="K123" s="12"/>
      <c r="L123" s="12"/>
      <c r="M123" s="12"/>
      <c r="N123" s="12"/>
      <c r="O123" s="12"/>
      <c r="P123" s="12"/>
      <c r="Q123" s="12"/>
      <c r="R123" s="14"/>
      <c r="S123" s="14"/>
      <c r="T123" s="14"/>
      <c r="U123" s="14"/>
      <c r="V123" s="14"/>
      <c r="W123" s="14"/>
      <c r="X123" s="14"/>
      <c r="Y123" s="13"/>
      <c r="Z123" s="14"/>
      <c r="AA123" s="14"/>
      <c r="AB123" s="14"/>
      <c r="AC123" s="14"/>
      <c r="AD123" s="14"/>
      <c r="AE123" s="14"/>
      <c r="AF123" s="14"/>
      <c r="AG123" s="14"/>
      <c r="AH123" s="14"/>
      <c r="AI123" s="14"/>
      <c r="AJ123" s="14"/>
      <c r="AK123" s="14"/>
      <c r="AL123" s="14"/>
      <c r="AM123" s="12"/>
      <c r="AN123" s="12"/>
      <c r="AO123" s="12"/>
      <c r="AP123" s="12"/>
      <c r="AQ123" s="12"/>
      <c r="AR123" s="12"/>
      <c r="AS123" s="12"/>
      <c r="AT123" s="12"/>
      <c r="AU123" s="12"/>
      <c r="AV123" s="12"/>
      <c r="AW123" s="12"/>
      <c r="AX123" s="12"/>
      <c r="AY123" s="12"/>
      <c r="AZ123" s="12"/>
      <c r="BA123" s="12"/>
      <c r="BB123" s="12"/>
      <c r="BC123" s="12"/>
      <c r="BD123" s="12"/>
      <c r="BE123" s="12"/>
      <c r="BF123" s="12"/>
      <c r="BG123" s="12"/>
      <c r="BH123" s="12"/>
      <c r="BI123" s="12"/>
      <c r="BJ123" s="12"/>
      <c r="BK123" s="12"/>
      <c r="BL123" s="12"/>
      <c r="BM123" s="12"/>
      <c r="BN123" s="12"/>
      <c r="BO123" s="12"/>
      <c r="BP123" s="12"/>
      <c r="BQ123" s="12"/>
      <c r="BR123" s="12"/>
      <c r="BS123" s="12"/>
      <c r="BT123" s="12"/>
      <c r="BU123" s="12"/>
      <c r="BV123" s="12"/>
      <c r="BW123" s="12"/>
      <c r="BX123" s="12"/>
      <c r="BY123" s="12"/>
      <c r="BZ123" s="12"/>
      <c r="CA123" s="12"/>
      <c r="CB123" s="12"/>
      <c r="CC123" s="12"/>
      <c r="CD123" s="12"/>
      <c r="CE123" s="12"/>
      <c r="CF123" s="12"/>
      <c r="CG123" s="12"/>
      <c r="CH123" s="12"/>
    </row>
    <row r="124" spans="1:86">
      <c r="A124" s="14"/>
      <c r="B124" s="14"/>
      <c r="C124" s="14"/>
      <c r="D124" s="14"/>
      <c r="E124" s="14"/>
      <c r="F124" s="14"/>
      <c r="G124" s="12"/>
      <c r="H124" s="12"/>
      <c r="I124" s="12"/>
      <c r="J124" s="12"/>
      <c r="K124" s="12"/>
      <c r="L124" s="12"/>
      <c r="M124" s="12"/>
      <c r="N124" s="12"/>
      <c r="O124" s="12"/>
      <c r="P124" s="12"/>
      <c r="Q124" s="12"/>
      <c r="R124" s="14"/>
      <c r="S124" s="14"/>
      <c r="T124" s="14"/>
      <c r="U124" s="14"/>
      <c r="V124" s="14"/>
      <c r="W124" s="14"/>
      <c r="X124" s="14"/>
      <c r="Y124" s="13"/>
      <c r="Z124" s="14"/>
      <c r="AA124" s="14"/>
      <c r="AB124" s="14"/>
      <c r="AC124" s="14"/>
      <c r="AD124" s="14"/>
      <c r="AE124" s="14"/>
      <c r="AF124" s="14"/>
      <c r="AG124" s="14"/>
      <c r="AH124" s="14"/>
      <c r="AI124" s="14"/>
      <c r="AJ124" s="14"/>
      <c r="AK124" s="14"/>
      <c r="AL124" s="14"/>
      <c r="AM124" s="12"/>
      <c r="AN124" s="12"/>
      <c r="AO124" s="12"/>
      <c r="AP124" s="12"/>
      <c r="AQ124" s="12"/>
      <c r="AR124" s="12"/>
      <c r="AS124" s="12"/>
      <c r="AT124" s="12"/>
      <c r="AU124" s="12"/>
      <c r="AV124" s="12"/>
      <c r="AW124" s="12"/>
      <c r="AX124" s="12"/>
      <c r="AY124" s="12"/>
      <c r="AZ124" s="12"/>
      <c r="BA124" s="12"/>
      <c r="BB124" s="12"/>
      <c r="BC124" s="12"/>
      <c r="BD124" s="12"/>
      <c r="BE124" s="12"/>
      <c r="BF124" s="12"/>
      <c r="BG124" s="12"/>
      <c r="BH124" s="12"/>
      <c r="BI124" s="12"/>
      <c r="BJ124" s="12"/>
      <c r="BK124" s="12"/>
      <c r="BL124" s="12"/>
      <c r="BM124" s="12"/>
      <c r="BN124" s="12"/>
      <c r="BO124" s="12"/>
      <c r="BP124" s="12"/>
      <c r="BQ124" s="12"/>
      <c r="BR124" s="12"/>
      <c r="BS124" s="12"/>
      <c r="BT124" s="12"/>
      <c r="BU124" s="12"/>
      <c r="BV124" s="12"/>
      <c r="BW124" s="12"/>
      <c r="BX124" s="12"/>
      <c r="BY124" s="12"/>
      <c r="BZ124" s="12"/>
      <c r="CA124" s="12"/>
      <c r="CB124" s="12"/>
      <c r="CC124" s="12"/>
      <c r="CD124" s="12"/>
      <c r="CE124" s="12"/>
      <c r="CF124" s="12"/>
      <c r="CG124" s="12"/>
      <c r="CH124" s="12"/>
    </row>
    <row r="125" spans="1:86">
      <c r="A125" s="14"/>
      <c r="B125" s="14"/>
      <c r="C125" s="14"/>
      <c r="D125" s="14"/>
      <c r="E125" s="14"/>
      <c r="F125" s="14"/>
      <c r="G125" s="12"/>
      <c r="H125" s="12"/>
      <c r="I125" s="12"/>
      <c r="J125" s="12"/>
      <c r="K125" s="12"/>
      <c r="L125" s="12"/>
      <c r="M125" s="12"/>
      <c r="N125" s="12"/>
      <c r="O125" s="12"/>
      <c r="P125" s="12"/>
      <c r="Q125" s="12"/>
      <c r="R125" s="14"/>
      <c r="S125" s="14"/>
      <c r="T125" s="14"/>
      <c r="U125" s="14"/>
      <c r="V125" s="14"/>
      <c r="W125" s="14"/>
      <c r="X125" s="14"/>
      <c r="Y125" s="13"/>
      <c r="Z125" s="14"/>
      <c r="AA125" s="14"/>
      <c r="AB125" s="14"/>
      <c r="AC125" s="14"/>
      <c r="AD125" s="14"/>
      <c r="AE125" s="14"/>
      <c r="AF125" s="14"/>
      <c r="AG125" s="14"/>
      <c r="AH125" s="14"/>
      <c r="AI125" s="14"/>
      <c r="AJ125" s="14"/>
      <c r="AK125" s="14"/>
      <c r="AL125" s="14"/>
      <c r="AM125" s="12"/>
      <c r="AN125" s="12"/>
      <c r="AO125" s="12"/>
      <c r="AP125" s="12"/>
      <c r="AQ125" s="12"/>
      <c r="AR125" s="12"/>
      <c r="AS125" s="12"/>
      <c r="AT125" s="12"/>
      <c r="AU125" s="12"/>
      <c r="AV125" s="12"/>
      <c r="AW125" s="12"/>
      <c r="AX125" s="12"/>
      <c r="AY125" s="12"/>
      <c r="AZ125" s="12"/>
      <c r="BA125" s="12"/>
      <c r="BB125" s="12"/>
      <c r="BC125" s="12"/>
      <c r="BD125" s="12"/>
      <c r="BE125" s="12"/>
      <c r="BF125" s="12"/>
      <c r="BG125" s="12"/>
      <c r="BH125" s="12"/>
      <c r="BI125" s="12"/>
      <c r="BJ125" s="12"/>
      <c r="BK125" s="12"/>
      <c r="BL125" s="12"/>
      <c r="BM125" s="12"/>
      <c r="BN125" s="12"/>
      <c r="BO125" s="12"/>
      <c r="BP125" s="12"/>
      <c r="BQ125" s="12"/>
      <c r="BR125" s="12"/>
      <c r="BS125" s="12"/>
      <c r="BT125" s="12"/>
      <c r="BU125" s="12"/>
      <c r="BV125" s="12"/>
      <c r="BW125" s="12"/>
      <c r="BX125" s="12"/>
      <c r="BY125" s="12"/>
      <c r="BZ125" s="12"/>
      <c r="CA125" s="12"/>
      <c r="CB125" s="12"/>
      <c r="CC125" s="12"/>
      <c r="CD125" s="12"/>
      <c r="CE125" s="12"/>
      <c r="CF125" s="12"/>
      <c r="CG125" s="12"/>
      <c r="CH125" s="12"/>
    </row>
    <row r="126" spans="1:86">
      <c r="A126" s="14"/>
      <c r="B126" s="14"/>
      <c r="C126" s="14"/>
      <c r="D126" s="14"/>
      <c r="E126" s="14"/>
      <c r="F126" s="14"/>
      <c r="G126" s="12"/>
      <c r="H126" s="12"/>
      <c r="I126" s="12"/>
      <c r="J126" s="12"/>
      <c r="K126" s="12"/>
      <c r="L126" s="12"/>
      <c r="M126" s="12"/>
      <c r="N126" s="12"/>
      <c r="O126" s="12"/>
      <c r="P126" s="12"/>
      <c r="Q126" s="12"/>
      <c r="R126" s="14"/>
      <c r="S126" s="14"/>
      <c r="T126" s="14"/>
      <c r="U126" s="14"/>
      <c r="V126" s="14"/>
      <c r="W126" s="14"/>
      <c r="X126" s="14"/>
      <c r="Y126" s="13"/>
      <c r="Z126" s="14"/>
      <c r="AA126" s="14"/>
      <c r="AB126" s="14"/>
      <c r="AC126" s="14"/>
      <c r="AD126" s="14"/>
      <c r="AE126" s="14"/>
      <c r="AF126" s="14"/>
      <c r="AG126" s="14"/>
      <c r="AH126" s="14"/>
      <c r="AI126" s="14"/>
      <c r="AJ126" s="14"/>
      <c r="AK126" s="14"/>
      <c r="AL126" s="14"/>
      <c r="AM126" s="12"/>
      <c r="AN126" s="12"/>
      <c r="AO126" s="12"/>
      <c r="AP126" s="12"/>
      <c r="AQ126" s="12"/>
      <c r="AR126" s="12"/>
      <c r="AS126" s="12"/>
      <c r="AT126" s="12"/>
      <c r="AU126" s="12"/>
      <c r="AV126" s="12"/>
      <c r="AW126" s="12"/>
      <c r="AX126" s="12"/>
      <c r="AY126" s="12"/>
      <c r="AZ126" s="12"/>
      <c r="BA126" s="12"/>
      <c r="BB126" s="12"/>
      <c r="BC126" s="12"/>
      <c r="BD126" s="12"/>
      <c r="BE126" s="12"/>
      <c r="BF126" s="12"/>
      <c r="BG126" s="12"/>
      <c r="BH126" s="12"/>
      <c r="BI126" s="12"/>
      <c r="BJ126" s="12"/>
      <c r="BK126" s="12"/>
      <c r="BL126" s="12"/>
      <c r="BM126" s="12"/>
      <c r="BN126" s="12"/>
      <c r="BO126" s="12"/>
      <c r="BP126" s="12"/>
      <c r="BQ126" s="12"/>
      <c r="BR126" s="12"/>
      <c r="BS126" s="12"/>
      <c r="BT126" s="12"/>
      <c r="BU126" s="12"/>
      <c r="BV126" s="12"/>
      <c r="BW126" s="12"/>
      <c r="BX126" s="12"/>
      <c r="BY126" s="12"/>
      <c r="BZ126" s="12"/>
      <c r="CA126" s="12"/>
      <c r="CB126" s="12"/>
      <c r="CC126" s="12"/>
      <c r="CD126" s="12"/>
      <c r="CE126" s="12"/>
      <c r="CF126" s="12"/>
      <c r="CG126" s="12"/>
      <c r="CH126" s="12"/>
    </row>
    <row r="127" spans="1:86">
      <c r="A127" s="14"/>
      <c r="B127" s="14"/>
      <c r="C127" s="14"/>
      <c r="D127" s="14"/>
      <c r="E127" s="14"/>
      <c r="F127" s="14"/>
      <c r="G127" s="12"/>
      <c r="H127" s="12"/>
      <c r="I127" s="12"/>
      <c r="J127" s="12"/>
      <c r="K127" s="12"/>
      <c r="L127" s="12"/>
      <c r="M127" s="12"/>
      <c r="N127" s="12"/>
      <c r="O127" s="12"/>
      <c r="P127" s="12"/>
      <c r="Q127" s="12"/>
      <c r="R127" s="14"/>
      <c r="S127" s="14"/>
      <c r="T127" s="14"/>
      <c r="U127" s="14"/>
      <c r="V127" s="14"/>
      <c r="W127" s="14"/>
      <c r="X127" s="14"/>
      <c r="Y127" s="13"/>
      <c r="Z127" s="14"/>
      <c r="AA127" s="14"/>
      <c r="AB127" s="14"/>
      <c r="AC127" s="14"/>
      <c r="AD127" s="14"/>
      <c r="AE127" s="14"/>
      <c r="AF127" s="14"/>
      <c r="AG127" s="14"/>
      <c r="AH127" s="14"/>
      <c r="AI127" s="14"/>
      <c r="AJ127" s="14"/>
      <c r="AK127" s="14"/>
      <c r="AL127" s="14"/>
      <c r="AM127" s="12"/>
      <c r="AN127" s="12"/>
      <c r="AO127" s="12"/>
      <c r="AP127" s="12"/>
      <c r="AQ127" s="12"/>
      <c r="AR127" s="12"/>
      <c r="AS127" s="12"/>
      <c r="AT127" s="12"/>
      <c r="AU127" s="12"/>
      <c r="AV127" s="12"/>
      <c r="AW127" s="12"/>
      <c r="AX127" s="12"/>
      <c r="AY127" s="12"/>
      <c r="AZ127" s="12"/>
      <c r="BA127" s="12"/>
      <c r="BB127" s="12"/>
      <c r="BC127" s="12"/>
      <c r="BD127" s="12"/>
      <c r="BE127" s="12"/>
      <c r="BF127" s="12"/>
      <c r="BG127" s="12"/>
      <c r="BH127" s="12"/>
      <c r="BI127" s="12"/>
      <c r="BJ127" s="12"/>
      <c r="BK127" s="12"/>
      <c r="BL127" s="12"/>
      <c r="BM127" s="12"/>
      <c r="BN127" s="12"/>
      <c r="BO127" s="12"/>
      <c r="BP127" s="12"/>
      <c r="BQ127" s="12"/>
      <c r="BR127" s="12"/>
      <c r="BS127" s="12"/>
      <c r="BT127" s="12"/>
      <c r="BU127" s="12"/>
      <c r="BV127" s="12"/>
      <c r="BW127" s="12"/>
      <c r="BX127" s="12"/>
      <c r="BY127" s="12"/>
      <c r="BZ127" s="12"/>
      <c r="CA127" s="12"/>
      <c r="CB127" s="12"/>
      <c r="CC127" s="12"/>
      <c r="CD127" s="12"/>
      <c r="CE127" s="12"/>
      <c r="CF127" s="12"/>
      <c r="CG127" s="12"/>
      <c r="CH127" s="12"/>
    </row>
    <row r="128" spans="1:86">
      <c r="A128" s="14"/>
      <c r="B128" s="14"/>
      <c r="C128" s="14"/>
      <c r="D128" s="14"/>
      <c r="E128" s="14"/>
      <c r="F128" s="14"/>
      <c r="G128" s="12"/>
      <c r="H128" s="12"/>
      <c r="I128" s="12"/>
      <c r="J128" s="12"/>
      <c r="K128" s="12"/>
      <c r="L128" s="12"/>
      <c r="M128" s="12"/>
      <c r="N128" s="12"/>
      <c r="O128" s="12"/>
      <c r="P128" s="12"/>
      <c r="Q128" s="12"/>
      <c r="R128" s="14"/>
      <c r="S128" s="14"/>
      <c r="T128" s="14"/>
      <c r="U128" s="14"/>
      <c r="V128" s="14"/>
      <c r="W128" s="14"/>
      <c r="X128" s="14"/>
      <c r="Y128" s="13"/>
      <c r="Z128" s="14"/>
      <c r="AA128" s="14"/>
      <c r="AB128" s="14"/>
      <c r="AC128" s="14"/>
      <c r="AD128" s="14"/>
      <c r="AE128" s="14"/>
      <c r="AF128" s="14"/>
      <c r="AG128" s="14"/>
      <c r="AH128" s="14"/>
      <c r="AI128" s="14"/>
      <c r="AJ128" s="14"/>
      <c r="AK128" s="14"/>
      <c r="AL128" s="14"/>
      <c r="AM128" s="12"/>
      <c r="AN128" s="12"/>
      <c r="AO128" s="12"/>
      <c r="AP128" s="12"/>
      <c r="AQ128" s="1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2"/>
      <c r="CD128" s="12"/>
      <c r="CE128" s="12"/>
      <c r="CF128" s="12"/>
      <c r="CG128" s="12"/>
      <c r="CH128" s="12"/>
    </row>
    <row r="129" spans="1:86">
      <c r="A129" s="14"/>
      <c r="B129" s="14"/>
      <c r="C129" s="14"/>
      <c r="D129" s="14"/>
      <c r="E129" s="14"/>
      <c r="F129" s="14"/>
      <c r="G129" s="12"/>
      <c r="H129" s="12"/>
      <c r="I129" s="12"/>
      <c r="J129" s="12"/>
      <c r="K129" s="12"/>
      <c r="L129" s="12"/>
      <c r="M129" s="12"/>
      <c r="N129" s="12"/>
      <c r="O129" s="12"/>
      <c r="P129" s="12"/>
      <c r="Q129" s="12"/>
      <c r="R129" s="14"/>
      <c r="S129" s="14"/>
      <c r="T129" s="14"/>
      <c r="U129" s="14"/>
      <c r="V129" s="14"/>
      <c r="W129" s="14"/>
      <c r="X129" s="14"/>
      <c r="Y129" s="13"/>
      <c r="Z129" s="14"/>
      <c r="AA129" s="14"/>
      <c r="AB129" s="14"/>
      <c r="AC129" s="14"/>
      <c r="AD129" s="14"/>
      <c r="AE129" s="14"/>
      <c r="AF129" s="14"/>
      <c r="AG129" s="14"/>
      <c r="AH129" s="14"/>
      <c r="AI129" s="14"/>
      <c r="AJ129" s="14"/>
      <c r="AK129" s="14"/>
      <c r="AL129" s="14"/>
      <c r="AM129" s="12"/>
      <c r="AN129" s="12"/>
      <c r="AO129" s="12"/>
      <c r="AP129" s="12"/>
      <c r="AQ129" s="1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2"/>
      <c r="CD129" s="12"/>
      <c r="CE129" s="12"/>
      <c r="CF129" s="12"/>
      <c r="CG129" s="12"/>
      <c r="CH129" s="12"/>
    </row>
    <row r="130" spans="1:86">
      <c r="A130" s="14"/>
      <c r="B130" s="14"/>
      <c r="C130" s="14"/>
      <c r="D130" s="14"/>
      <c r="E130" s="14"/>
      <c r="F130" s="14"/>
      <c r="G130" s="12"/>
      <c r="H130" s="12"/>
      <c r="I130" s="12"/>
      <c r="J130" s="12"/>
      <c r="K130" s="12"/>
      <c r="L130" s="12"/>
      <c r="M130" s="12"/>
      <c r="N130" s="12"/>
      <c r="O130" s="12"/>
      <c r="P130" s="12"/>
      <c r="Q130" s="12"/>
      <c r="R130" s="14"/>
      <c r="S130" s="14"/>
      <c r="T130" s="14"/>
      <c r="U130" s="14"/>
      <c r="V130" s="14"/>
      <c r="W130" s="14"/>
      <c r="X130" s="14"/>
      <c r="Y130" s="13"/>
      <c r="Z130" s="14"/>
      <c r="AA130" s="14"/>
      <c r="AB130" s="14"/>
      <c r="AC130" s="14"/>
      <c r="AD130" s="14"/>
      <c r="AE130" s="14"/>
      <c r="AF130" s="14"/>
      <c r="AG130" s="14"/>
      <c r="AH130" s="14"/>
      <c r="AI130" s="14"/>
      <c r="AJ130" s="14"/>
      <c r="AK130" s="14"/>
      <c r="AL130" s="14"/>
      <c r="AM130" s="12"/>
      <c r="AN130" s="12"/>
      <c r="AO130" s="12"/>
      <c r="AP130" s="12"/>
      <c r="AQ130" s="1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2"/>
      <c r="CD130" s="12"/>
      <c r="CE130" s="12"/>
      <c r="CF130" s="12"/>
      <c r="CG130" s="12"/>
      <c r="CH130" s="12"/>
    </row>
    <row r="131" spans="1:86">
      <c r="A131" s="14"/>
      <c r="B131" s="14"/>
      <c r="C131" s="14"/>
      <c r="D131" s="14"/>
      <c r="E131" s="14"/>
      <c r="F131" s="14"/>
      <c r="G131" s="12"/>
      <c r="H131" s="12"/>
      <c r="I131" s="12"/>
      <c r="J131" s="12"/>
      <c r="K131" s="12"/>
      <c r="L131" s="12"/>
      <c r="M131" s="12"/>
      <c r="N131" s="12"/>
      <c r="O131" s="12"/>
      <c r="P131" s="12"/>
      <c r="Q131" s="12"/>
      <c r="R131" s="14"/>
      <c r="S131" s="14"/>
      <c r="T131" s="14"/>
      <c r="U131" s="14"/>
      <c r="V131" s="14"/>
      <c r="W131" s="14"/>
      <c r="X131" s="14"/>
      <c r="Y131" s="13"/>
      <c r="Z131" s="14"/>
      <c r="AA131" s="14"/>
      <c r="AB131" s="14"/>
      <c r="AC131" s="14"/>
      <c r="AD131" s="14"/>
      <c r="AE131" s="14"/>
      <c r="AF131" s="14"/>
      <c r="AG131" s="14"/>
      <c r="AH131" s="14"/>
      <c r="AI131" s="14"/>
      <c r="AJ131" s="14"/>
      <c r="AK131" s="14"/>
      <c r="AL131" s="14"/>
      <c r="AM131" s="12"/>
      <c r="AN131" s="12"/>
      <c r="AO131" s="12"/>
      <c r="AP131" s="12"/>
      <c r="AQ131" s="1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2"/>
      <c r="CD131" s="12"/>
      <c r="CE131" s="12"/>
      <c r="CF131" s="12"/>
      <c r="CG131" s="12"/>
      <c r="CH131" s="12"/>
    </row>
    <row r="132" spans="1:86">
      <c r="A132" s="14"/>
      <c r="B132" s="14"/>
      <c r="C132" s="14"/>
      <c r="D132" s="14"/>
      <c r="E132" s="14"/>
      <c r="F132" s="14"/>
      <c r="G132" s="12"/>
      <c r="H132" s="12"/>
      <c r="I132" s="12"/>
      <c r="J132" s="12"/>
      <c r="K132" s="12"/>
      <c r="L132" s="12"/>
      <c r="M132" s="12"/>
      <c r="N132" s="12"/>
      <c r="O132" s="12"/>
      <c r="P132" s="12"/>
      <c r="Q132" s="12"/>
      <c r="R132" s="14"/>
      <c r="S132" s="14"/>
      <c r="T132" s="14"/>
      <c r="U132" s="14"/>
      <c r="V132" s="14"/>
      <c r="W132" s="14"/>
      <c r="X132" s="14"/>
      <c r="Y132" s="13"/>
      <c r="Z132" s="14"/>
      <c r="AA132" s="14"/>
      <c r="AB132" s="14"/>
      <c r="AC132" s="14"/>
      <c r="AD132" s="14"/>
      <c r="AE132" s="14"/>
      <c r="AF132" s="14"/>
      <c r="AG132" s="14"/>
      <c r="AH132" s="14"/>
      <c r="AI132" s="14"/>
      <c r="AJ132" s="14"/>
      <c r="AK132" s="14"/>
      <c r="AL132" s="14"/>
      <c r="AM132" s="12"/>
      <c r="AN132" s="12"/>
      <c r="AO132" s="12"/>
      <c r="AP132" s="12"/>
      <c r="AQ132" s="1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2"/>
      <c r="CD132" s="12"/>
      <c r="CE132" s="12"/>
      <c r="CF132" s="12"/>
      <c r="CG132" s="12"/>
      <c r="CH132" s="12"/>
    </row>
    <row r="133" spans="1:86">
      <c r="A133" s="14"/>
      <c r="B133" s="14"/>
      <c r="C133" s="14"/>
      <c r="D133" s="14"/>
      <c r="E133" s="14"/>
      <c r="F133" s="14"/>
      <c r="G133" s="12"/>
      <c r="H133" s="12"/>
      <c r="I133" s="12"/>
      <c r="J133" s="12"/>
      <c r="K133" s="12"/>
      <c r="L133" s="12"/>
      <c r="M133" s="12"/>
      <c r="N133" s="12"/>
      <c r="O133" s="12"/>
      <c r="P133" s="12"/>
      <c r="Q133" s="12"/>
      <c r="R133" s="14"/>
      <c r="S133" s="14"/>
      <c r="T133" s="14"/>
      <c r="U133" s="14"/>
      <c r="V133" s="14"/>
      <c r="W133" s="14"/>
      <c r="X133" s="14"/>
      <c r="Y133" s="13"/>
      <c r="Z133" s="14"/>
      <c r="AA133" s="14"/>
      <c r="AB133" s="14"/>
      <c r="AC133" s="14"/>
      <c r="AD133" s="14"/>
      <c r="AE133" s="14"/>
      <c r="AF133" s="14"/>
      <c r="AG133" s="14"/>
      <c r="AH133" s="14"/>
      <c r="AI133" s="14"/>
      <c r="AJ133" s="14"/>
      <c r="AK133" s="14"/>
      <c r="AL133" s="14"/>
      <c r="AM133" s="12"/>
      <c r="AN133" s="12"/>
      <c r="AO133" s="12"/>
      <c r="AP133" s="12"/>
      <c r="AQ133" s="12"/>
      <c r="AR133" s="12"/>
      <c r="AS133" s="12"/>
      <c r="AT133" s="12"/>
      <c r="AU133" s="12"/>
      <c r="AV133" s="12"/>
      <c r="AW133" s="12"/>
      <c r="AX133" s="12"/>
      <c r="AY133" s="12"/>
      <c r="AZ133" s="12"/>
      <c r="BA133" s="12"/>
      <c r="BB133" s="12"/>
      <c r="BC133" s="12"/>
      <c r="BD133" s="12"/>
      <c r="BE133" s="12"/>
      <c r="BF133" s="12"/>
      <c r="BG133" s="12"/>
      <c r="BH133" s="12"/>
      <c r="BI133" s="12"/>
      <c r="BJ133" s="12"/>
      <c r="BK133" s="12"/>
      <c r="BL133" s="12"/>
      <c r="BM133" s="12"/>
      <c r="BN133" s="12"/>
      <c r="BO133" s="12"/>
      <c r="BP133" s="12"/>
      <c r="BQ133" s="12"/>
      <c r="BR133" s="12"/>
      <c r="BS133" s="12"/>
      <c r="BT133" s="12"/>
      <c r="BU133" s="12"/>
      <c r="BV133" s="12"/>
      <c r="BW133" s="12"/>
      <c r="BX133" s="12"/>
      <c r="BY133" s="12"/>
      <c r="BZ133" s="12"/>
      <c r="CA133" s="12"/>
      <c r="CB133" s="12"/>
      <c r="CC133" s="12"/>
      <c r="CD133" s="12"/>
      <c r="CE133" s="12"/>
      <c r="CF133" s="12"/>
      <c r="CG133" s="12"/>
      <c r="CH133" s="12"/>
    </row>
    <row r="134" spans="1:86">
      <c r="A134" s="14"/>
      <c r="B134" s="14"/>
      <c r="C134" s="14"/>
      <c r="D134" s="14"/>
      <c r="E134" s="14"/>
      <c r="F134" s="14"/>
      <c r="G134" s="12"/>
      <c r="H134" s="12"/>
      <c r="I134" s="12"/>
      <c r="J134" s="12"/>
      <c r="K134" s="12"/>
      <c r="L134" s="12"/>
      <c r="M134" s="12"/>
      <c r="N134" s="12"/>
      <c r="O134" s="12"/>
      <c r="P134" s="12"/>
      <c r="Q134" s="12"/>
      <c r="R134" s="14"/>
      <c r="S134" s="14"/>
      <c r="T134" s="14"/>
      <c r="U134" s="14"/>
      <c r="V134" s="14"/>
      <c r="W134" s="14"/>
      <c r="X134" s="14"/>
      <c r="Y134" s="13"/>
      <c r="Z134" s="14"/>
      <c r="AA134" s="14"/>
      <c r="AB134" s="14"/>
      <c r="AC134" s="14"/>
      <c r="AD134" s="14"/>
      <c r="AE134" s="14"/>
      <c r="AF134" s="14"/>
      <c r="AG134" s="14"/>
      <c r="AH134" s="14"/>
      <c r="AI134" s="14"/>
      <c r="AJ134" s="14"/>
      <c r="AK134" s="14"/>
      <c r="AL134" s="14"/>
      <c r="AM134" s="12"/>
      <c r="AN134" s="12"/>
      <c r="AO134" s="12"/>
      <c r="AP134" s="12"/>
      <c r="AQ134" s="1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2"/>
      <c r="CD134" s="12"/>
      <c r="CE134" s="12"/>
      <c r="CF134" s="12"/>
      <c r="CG134" s="12"/>
      <c r="CH134" s="12"/>
    </row>
    <row r="135" spans="1:86">
      <c r="A135" s="14"/>
      <c r="B135" s="14"/>
      <c r="C135" s="14"/>
      <c r="D135" s="14"/>
      <c r="E135" s="14"/>
      <c r="F135" s="14"/>
      <c r="G135" s="12"/>
      <c r="H135" s="12"/>
      <c r="I135" s="12"/>
      <c r="J135" s="12"/>
      <c r="K135" s="12"/>
      <c r="L135" s="12"/>
      <c r="M135" s="12"/>
      <c r="N135" s="12"/>
      <c r="O135" s="12"/>
      <c r="P135" s="12"/>
      <c r="Q135" s="12"/>
      <c r="R135" s="14"/>
      <c r="S135" s="14"/>
      <c r="T135" s="14"/>
      <c r="U135" s="14"/>
      <c r="V135" s="14"/>
      <c r="W135" s="14"/>
      <c r="X135" s="14"/>
      <c r="Y135" s="13"/>
      <c r="Z135" s="14"/>
      <c r="AA135" s="14"/>
      <c r="AB135" s="14"/>
      <c r="AC135" s="14"/>
      <c r="AD135" s="14"/>
      <c r="AE135" s="14"/>
      <c r="AF135" s="14"/>
      <c r="AG135" s="14"/>
      <c r="AH135" s="14"/>
      <c r="AI135" s="14"/>
      <c r="AJ135" s="14"/>
      <c r="AK135" s="14"/>
      <c r="AL135" s="14"/>
      <c r="AM135" s="12"/>
      <c r="AN135" s="12"/>
      <c r="AO135" s="12"/>
      <c r="AP135" s="12"/>
      <c r="AQ135" s="12"/>
      <c r="AR135" s="12"/>
      <c r="AS135" s="12"/>
      <c r="AT135" s="12"/>
      <c r="AU135" s="12"/>
      <c r="AV135" s="12"/>
      <c r="AW135" s="12"/>
      <c r="AX135" s="12"/>
      <c r="AY135" s="12"/>
      <c r="AZ135" s="12"/>
      <c r="BA135" s="12"/>
      <c r="BB135" s="12"/>
      <c r="BC135" s="12"/>
      <c r="BD135" s="12"/>
      <c r="BE135" s="12"/>
      <c r="BF135" s="12"/>
      <c r="BG135" s="12"/>
      <c r="BH135" s="12"/>
      <c r="BI135" s="12"/>
      <c r="BJ135" s="12"/>
      <c r="BK135" s="12"/>
      <c r="BL135" s="12"/>
      <c r="BM135" s="12"/>
      <c r="BN135" s="12"/>
      <c r="BO135" s="12"/>
      <c r="BP135" s="12"/>
      <c r="BQ135" s="12"/>
      <c r="BR135" s="12"/>
      <c r="BS135" s="12"/>
      <c r="BT135" s="12"/>
      <c r="BU135" s="12"/>
      <c r="BV135" s="12"/>
      <c r="BW135" s="12"/>
      <c r="BX135" s="12"/>
      <c r="BY135" s="12"/>
      <c r="BZ135" s="12"/>
      <c r="CA135" s="12"/>
      <c r="CB135" s="12"/>
      <c r="CC135" s="12"/>
      <c r="CD135" s="12"/>
      <c r="CE135" s="12"/>
      <c r="CF135" s="12"/>
      <c r="CG135" s="12"/>
      <c r="CH135" s="12"/>
    </row>
    <row r="136" spans="1:86">
      <c r="A136" s="14"/>
      <c r="B136" s="14"/>
      <c r="C136" s="14"/>
      <c r="D136" s="14"/>
      <c r="E136" s="14"/>
      <c r="F136" s="14"/>
      <c r="G136" s="12"/>
      <c r="H136" s="12"/>
      <c r="I136" s="12"/>
      <c r="J136" s="12"/>
      <c r="K136" s="12"/>
      <c r="L136" s="12"/>
      <c r="M136" s="12"/>
      <c r="N136" s="12"/>
      <c r="O136" s="12"/>
      <c r="P136" s="12"/>
      <c r="Q136" s="12"/>
      <c r="R136" s="14"/>
      <c r="S136" s="14"/>
      <c r="T136" s="14"/>
      <c r="U136" s="14"/>
      <c r="V136" s="14"/>
      <c r="W136" s="14"/>
      <c r="X136" s="14"/>
      <c r="Y136" s="13"/>
      <c r="Z136" s="14"/>
      <c r="AA136" s="14"/>
      <c r="AB136" s="14"/>
      <c r="AC136" s="14"/>
      <c r="AD136" s="14"/>
      <c r="AE136" s="14"/>
      <c r="AF136" s="14"/>
      <c r="AG136" s="14"/>
      <c r="AH136" s="14"/>
      <c r="AI136" s="14"/>
      <c r="AJ136" s="14"/>
      <c r="AK136" s="14"/>
      <c r="AL136" s="14"/>
      <c r="AM136" s="12"/>
      <c r="AN136" s="12"/>
      <c r="AO136" s="12"/>
      <c r="AP136" s="12"/>
      <c r="AQ136" s="12"/>
      <c r="AR136" s="12"/>
      <c r="AS136" s="12"/>
      <c r="AT136" s="12"/>
      <c r="AU136" s="12"/>
      <c r="AV136" s="12"/>
      <c r="AW136" s="12"/>
      <c r="AX136" s="12"/>
      <c r="AY136" s="12"/>
      <c r="AZ136" s="12"/>
      <c r="BA136" s="12"/>
      <c r="BB136" s="12"/>
      <c r="BC136" s="12"/>
      <c r="BD136" s="12"/>
      <c r="BE136" s="12"/>
      <c r="BF136" s="12"/>
      <c r="BG136" s="12"/>
      <c r="BH136" s="12"/>
      <c r="BI136" s="12"/>
      <c r="BJ136" s="12"/>
      <c r="BK136" s="12"/>
      <c r="BL136" s="12"/>
      <c r="BM136" s="12"/>
      <c r="BN136" s="12"/>
      <c r="BO136" s="12"/>
      <c r="BP136" s="12"/>
      <c r="BQ136" s="12"/>
      <c r="BR136" s="12"/>
      <c r="BS136" s="12"/>
      <c r="BT136" s="12"/>
      <c r="BU136" s="12"/>
      <c r="BV136" s="12"/>
      <c r="BW136" s="12"/>
      <c r="BX136" s="12"/>
      <c r="BY136" s="12"/>
      <c r="BZ136" s="12"/>
      <c r="CA136" s="12"/>
      <c r="CB136" s="12"/>
      <c r="CC136" s="12"/>
      <c r="CD136" s="12"/>
      <c r="CE136" s="12"/>
      <c r="CF136" s="12"/>
      <c r="CG136" s="12"/>
      <c r="CH136" s="12"/>
    </row>
    <row r="137" spans="1:86">
      <c r="A137" s="14"/>
      <c r="B137" s="14"/>
      <c r="C137" s="14"/>
      <c r="D137" s="14"/>
      <c r="E137" s="14"/>
      <c r="F137" s="14"/>
      <c r="G137" s="12"/>
      <c r="H137" s="12"/>
      <c r="I137" s="12"/>
      <c r="J137" s="12"/>
      <c r="K137" s="12"/>
      <c r="L137" s="12"/>
      <c r="M137" s="12"/>
      <c r="N137" s="12"/>
      <c r="O137" s="12"/>
      <c r="P137" s="12"/>
      <c r="Q137" s="12"/>
      <c r="R137" s="14"/>
      <c r="S137" s="14"/>
      <c r="T137" s="14"/>
      <c r="U137" s="14"/>
      <c r="V137" s="14"/>
      <c r="W137" s="14"/>
      <c r="X137" s="14"/>
      <c r="Y137" s="13"/>
      <c r="Z137" s="14"/>
      <c r="AA137" s="14"/>
      <c r="AB137" s="14"/>
      <c r="AC137" s="14"/>
      <c r="AD137" s="14"/>
      <c r="AE137" s="14"/>
      <c r="AF137" s="14"/>
      <c r="AG137" s="14"/>
      <c r="AH137" s="14"/>
      <c r="AI137" s="14"/>
      <c r="AJ137" s="14"/>
      <c r="AK137" s="14"/>
      <c r="AL137" s="14"/>
      <c r="AM137" s="12"/>
      <c r="AN137" s="12"/>
      <c r="AO137" s="12"/>
      <c r="AP137" s="12"/>
      <c r="AQ137" s="12"/>
      <c r="AR137" s="12"/>
      <c r="AS137" s="12"/>
      <c r="AT137" s="12"/>
      <c r="AU137" s="12"/>
      <c r="AV137" s="12"/>
      <c r="AW137" s="12"/>
      <c r="AX137" s="12"/>
      <c r="AY137" s="12"/>
      <c r="AZ137" s="12"/>
      <c r="BA137" s="12"/>
      <c r="BB137" s="12"/>
      <c r="BC137" s="12"/>
      <c r="BD137" s="12"/>
      <c r="BE137" s="12"/>
      <c r="BF137" s="12"/>
      <c r="BG137" s="12"/>
      <c r="BH137" s="12"/>
      <c r="BI137" s="12"/>
      <c r="BJ137" s="12"/>
      <c r="BK137" s="12"/>
      <c r="BL137" s="12"/>
      <c r="BM137" s="12"/>
      <c r="BN137" s="12"/>
      <c r="BO137" s="12"/>
      <c r="BP137" s="12"/>
      <c r="BQ137" s="12"/>
      <c r="BR137" s="12"/>
      <c r="BS137" s="12"/>
      <c r="BT137" s="12"/>
      <c r="BU137" s="12"/>
      <c r="BV137" s="12"/>
      <c r="BW137" s="12"/>
      <c r="BX137" s="12"/>
      <c r="BY137" s="12"/>
      <c r="BZ137" s="12"/>
      <c r="CA137" s="12"/>
      <c r="CB137" s="12"/>
      <c r="CC137" s="12"/>
      <c r="CD137" s="12"/>
      <c r="CE137" s="12"/>
      <c r="CF137" s="12"/>
      <c r="CG137" s="12"/>
      <c r="CH137" s="12"/>
    </row>
    <row r="138" spans="1:86">
      <c r="A138" s="14"/>
      <c r="B138" s="14"/>
      <c r="C138" s="14"/>
      <c r="D138" s="14"/>
      <c r="E138" s="14"/>
      <c r="F138" s="14"/>
      <c r="G138" s="12"/>
      <c r="H138" s="12"/>
      <c r="I138" s="12"/>
      <c r="J138" s="12"/>
      <c r="K138" s="12"/>
      <c r="L138" s="12"/>
      <c r="M138" s="12"/>
      <c r="N138" s="12"/>
      <c r="O138" s="12"/>
      <c r="P138" s="12"/>
      <c r="Q138" s="12"/>
      <c r="R138" s="14"/>
      <c r="S138" s="14"/>
      <c r="T138" s="14"/>
      <c r="U138" s="14"/>
      <c r="V138" s="14"/>
      <c r="W138" s="14"/>
      <c r="X138" s="14"/>
      <c r="Y138" s="13"/>
      <c r="Z138" s="14"/>
      <c r="AA138" s="14"/>
      <c r="AB138" s="14"/>
      <c r="AC138" s="14"/>
      <c r="AD138" s="14"/>
      <c r="AE138" s="14"/>
      <c r="AF138" s="14"/>
      <c r="AG138" s="14"/>
      <c r="AH138" s="14"/>
      <c r="AI138" s="14"/>
      <c r="AJ138" s="14"/>
      <c r="AK138" s="14"/>
      <c r="AL138" s="14"/>
      <c r="AM138" s="12"/>
      <c r="AN138" s="12"/>
      <c r="AO138" s="12"/>
      <c r="AP138" s="12"/>
      <c r="AQ138" s="12"/>
      <c r="AR138" s="12"/>
      <c r="AS138" s="12"/>
      <c r="AT138" s="12"/>
      <c r="AU138" s="12"/>
      <c r="AV138" s="12"/>
      <c r="AW138" s="12"/>
      <c r="AX138" s="12"/>
      <c r="AY138" s="12"/>
      <c r="AZ138" s="12"/>
      <c r="BA138" s="12"/>
      <c r="BB138" s="12"/>
      <c r="BC138" s="12"/>
      <c r="BD138" s="12"/>
      <c r="BE138" s="12"/>
      <c r="BF138" s="12"/>
      <c r="BG138" s="12"/>
      <c r="BH138" s="12"/>
      <c r="BI138" s="12"/>
      <c r="BJ138" s="12"/>
      <c r="BK138" s="12"/>
      <c r="BL138" s="12"/>
      <c r="BM138" s="12"/>
      <c r="BN138" s="12"/>
      <c r="BO138" s="12"/>
      <c r="BP138" s="12"/>
      <c r="BQ138" s="12"/>
      <c r="BR138" s="12"/>
      <c r="BS138" s="12"/>
      <c r="BT138" s="12"/>
      <c r="BU138" s="12"/>
      <c r="BV138" s="12"/>
      <c r="BW138" s="12"/>
      <c r="BX138" s="12"/>
      <c r="BY138" s="12"/>
      <c r="BZ138" s="12"/>
      <c r="CA138" s="12"/>
      <c r="CB138" s="12"/>
      <c r="CC138" s="12"/>
      <c r="CD138" s="12"/>
      <c r="CE138" s="12"/>
      <c r="CF138" s="12"/>
      <c r="CG138" s="12"/>
      <c r="CH138" s="12"/>
    </row>
    <row r="139" spans="1:86">
      <c r="A139" s="14"/>
      <c r="B139" s="14"/>
      <c r="C139" s="14"/>
      <c r="D139" s="14"/>
      <c r="E139" s="14"/>
      <c r="F139" s="14"/>
      <c r="G139" s="12"/>
      <c r="H139" s="12"/>
      <c r="I139" s="12"/>
      <c r="J139" s="12"/>
      <c r="K139" s="12"/>
      <c r="L139" s="12"/>
      <c r="M139" s="12"/>
      <c r="N139" s="12"/>
      <c r="O139" s="12"/>
      <c r="P139" s="12"/>
      <c r="Q139" s="12"/>
      <c r="R139" s="14"/>
      <c r="S139" s="14"/>
      <c r="T139" s="14"/>
      <c r="U139" s="14"/>
      <c r="V139" s="14"/>
      <c r="W139" s="14"/>
      <c r="X139" s="14"/>
      <c r="Y139" s="13"/>
      <c r="Z139" s="14"/>
      <c r="AA139" s="14"/>
      <c r="AB139" s="14"/>
      <c r="AC139" s="14"/>
      <c r="AD139" s="14"/>
      <c r="AE139" s="14"/>
      <c r="AF139" s="14"/>
      <c r="AG139" s="14"/>
      <c r="AH139" s="14"/>
      <c r="AI139" s="14"/>
      <c r="AJ139" s="14"/>
      <c r="AK139" s="14"/>
      <c r="AL139" s="14"/>
      <c r="AM139" s="12"/>
      <c r="AN139" s="12"/>
      <c r="AO139" s="12"/>
      <c r="AP139" s="12"/>
      <c r="AQ139" s="12"/>
      <c r="AR139" s="12"/>
      <c r="AS139" s="12"/>
      <c r="AT139" s="12"/>
      <c r="AU139" s="12"/>
      <c r="AV139" s="12"/>
      <c r="AW139" s="12"/>
      <c r="AX139" s="12"/>
      <c r="AY139" s="12"/>
      <c r="AZ139" s="12"/>
      <c r="BA139" s="12"/>
      <c r="BB139" s="12"/>
      <c r="BC139" s="12"/>
      <c r="BD139" s="12"/>
      <c r="BE139" s="12"/>
      <c r="BF139" s="12"/>
      <c r="BG139" s="12"/>
      <c r="BH139" s="12"/>
      <c r="BI139" s="12"/>
      <c r="BJ139" s="12"/>
      <c r="BK139" s="12"/>
      <c r="BL139" s="12"/>
      <c r="BM139" s="12"/>
      <c r="BN139" s="12"/>
      <c r="BO139" s="12"/>
      <c r="BP139" s="12"/>
      <c r="BQ139" s="12"/>
      <c r="BR139" s="12"/>
      <c r="BS139" s="12"/>
      <c r="BT139" s="12"/>
      <c r="BU139" s="12"/>
      <c r="BV139" s="12"/>
      <c r="BW139" s="12"/>
      <c r="BX139" s="12"/>
      <c r="BY139" s="12"/>
      <c r="BZ139" s="12"/>
      <c r="CA139" s="12"/>
      <c r="CB139" s="12"/>
      <c r="CC139" s="12"/>
      <c r="CD139" s="12"/>
      <c r="CE139" s="12"/>
      <c r="CF139" s="12"/>
      <c r="CG139" s="12"/>
      <c r="CH139" s="12"/>
    </row>
    <row r="140" spans="1:86">
      <c r="A140" s="14"/>
      <c r="B140" s="14"/>
      <c r="C140" s="14"/>
      <c r="D140" s="14"/>
      <c r="E140" s="14"/>
      <c r="F140" s="14"/>
      <c r="G140" s="12"/>
      <c r="H140" s="12"/>
      <c r="I140" s="12"/>
      <c r="J140" s="12"/>
      <c r="K140" s="12"/>
      <c r="L140" s="12"/>
      <c r="M140" s="12"/>
      <c r="N140" s="12"/>
      <c r="O140" s="12"/>
      <c r="P140" s="12"/>
      <c r="Q140" s="12"/>
      <c r="R140" s="14"/>
      <c r="S140" s="14"/>
      <c r="T140" s="14"/>
      <c r="U140" s="14"/>
      <c r="V140" s="14"/>
      <c r="W140" s="14"/>
      <c r="X140" s="14"/>
      <c r="Y140" s="13"/>
      <c r="Z140" s="14"/>
      <c r="AA140" s="14"/>
      <c r="AB140" s="14"/>
      <c r="AC140" s="14"/>
      <c r="AD140" s="14"/>
      <c r="AE140" s="14"/>
      <c r="AF140" s="14"/>
      <c r="AG140" s="14"/>
      <c r="AH140" s="14"/>
      <c r="AI140" s="14"/>
      <c r="AJ140" s="14"/>
      <c r="AK140" s="14"/>
      <c r="AL140" s="14"/>
      <c r="AM140" s="12"/>
      <c r="AN140" s="12"/>
      <c r="AO140" s="12"/>
      <c r="AP140" s="12"/>
      <c r="AQ140" s="12"/>
      <c r="AR140" s="12"/>
      <c r="AS140" s="12"/>
      <c r="AT140" s="12"/>
      <c r="AU140" s="12"/>
      <c r="AV140" s="12"/>
      <c r="AW140" s="12"/>
      <c r="AX140" s="12"/>
      <c r="AY140" s="12"/>
      <c r="AZ140" s="12"/>
      <c r="BA140" s="12"/>
      <c r="BB140" s="12"/>
      <c r="BC140" s="12"/>
      <c r="BD140" s="12"/>
      <c r="BE140" s="12"/>
      <c r="BF140" s="12"/>
      <c r="BG140" s="12"/>
      <c r="BH140" s="12"/>
      <c r="BI140" s="12"/>
      <c r="BJ140" s="12"/>
      <c r="BK140" s="12"/>
      <c r="BL140" s="12"/>
      <c r="BM140" s="12"/>
      <c r="BN140" s="12"/>
      <c r="BO140" s="12"/>
      <c r="BP140" s="12"/>
      <c r="BQ140" s="12"/>
      <c r="BR140" s="12"/>
      <c r="BS140" s="12"/>
      <c r="BT140" s="12"/>
      <c r="BU140" s="12"/>
      <c r="BV140" s="12"/>
      <c r="BW140" s="12"/>
      <c r="BX140" s="12"/>
      <c r="BY140" s="12"/>
      <c r="BZ140" s="12"/>
      <c r="CA140" s="12"/>
      <c r="CB140" s="12"/>
      <c r="CC140" s="12"/>
      <c r="CD140" s="12"/>
      <c r="CE140" s="12"/>
      <c r="CF140" s="12"/>
      <c r="CG140" s="12"/>
      <c r="CH140" s="12"/>
    </row>
    <row r="141" spans="1:86">
      <c r="A141" s="14"/>
      <c r="B141" s="14"/>
      <c r="C141" s="14"/>
      <c r="D141" s="14"/>
      <c r="E141" s="14"/>
      <c r="F141" s="14"/>
      <c r="G141" s="12"/>
      <c r="H141" s="12"/>
      <c r="I141" s="12"/>
      <c r="J141" s="12"/>
      <c r="K141" s="12"/>
      <c r="L141" s="12"/>
      <c r="M141" s="12"/>
      <c r="N141" s="12"/>
      <c r="O141" s="12"/>
      <c r="P141" s="12"/>
      <c r="Q141" s="12"/>
      <c r="R141" s="14"/>
      <c r="S141" s="14"/>
      <c r="T141" s="14"/>
      <c r="U141" s="14"/>
      <c r="V141" s="14"/>
      <c r="W141" s="14"/>
      <c r="X141" s="14"/>
      <c r="Y141" s="13"/>
      <c r="Z141" s="14"/>
      <c r="AA141" s="14"/>
      <c r="AB141" s="14"/>
      <c r="AC141" s="14"/>
      <c r="AD141" s="14"/>
      <c r="AE141" s="14"/>
      <c r="AF141" s="14"/>
      <c r="AG141" s="14"/>
      <c r="AH141" s="14"/>
      <c r="AI141" s="14"/>
      <c r="AJ141" s="14"/>
      <c r="AK141" s="14"/>
      <c r="AL141" s="14"/>
      <c r="AM141" s="12"/>
      <c r="AN141" s="12"/>
      <c r="AO141" s="12"/>
      <c r="AP141" s="12"/>
      <c r="AQ141" s="12"/>
      <c r="AR141" s="12"/>
      <c r="AS141" s="12"/>
      <c r="AT141" s="12"/>
      <c r="AU141" s="12"/>
      <c r="AV141" s="12"/>
      <c r="AW141" s="12"/>
      <c r="AX141" s="12"/>
      <c r="AY141" s="12"/>
      <c r="AZ141" s="12"/>
      <c r="BA141" s="12"/>
      <c r="BB141" s="12"/>
      <c r="BC141" s="12"/>
      <c r="BD141" s="12"/>
      <c r="BE141" s="12"/>
      <c r="BF141" s="12"/>
      <c r="BG141" s="12"/>
      <c r="BH141" s="12"/>
      <c r="BI141" s="12"/>
      <c r="BJ141" s="12"/>
      <c r="BK141" s="12"/>
      <c r="BL141" s="12"/>
      <c r="BM141" s="12"/>
      <c r="BN141" s="12"/>
      <c r="BO141" s="12"/>
      <c r="BP141" s="12"/>
      <c r="BQ141" s="12"/>
      <c r="BR141" s="12"/>
      <c r="BS141" s="12"/>
      <c r="BT141" s="12"/>
      <c r="BU141" s="12"/>
      <c r="BV141" s="12"/>
      <c r="BW141" s="12"/>
      <c r="BX141" s="12"/>
      <c r="BY141" s="12"/>
      <c r="BZ141" s="12"/>
      <c r="CA141" s="12"/>
      <c r="CB141" s="12"/>
      <c r="CC141" s="12"/>
      <c r="CD141" s="12"/>
      <c r="CE141" s="12"/>
      <c r="CF141" s="12"/>
      <c r="CG141" s="12"/>
      <c r="CH141" s="12"/>
    </row>
    <row r="142" spans="1:86">
      <c r="A142" s="14"/>
      <c r="B142" s="14"/>
      <c r="C142" s="14"/>
      <c r="D142" s="14"/>
      <c r="E142" s="14"/>
      <c r="F142" s="14"/>
      <c r="G142" s="12"/>
      <c r="H142" s="12"/>
      <c r="I142" s="12"/>
      <c r="J142" s="12"/>
      <c r="K142" s="12"/>
      <c r="L142" s="12"/>
      <c r="M142" s="12"/>
      <c r="N142" s="12"/>
      <c r="O142" s="12"/>
      <c r="P142" s="12"/>
      <c r="Q142" s="12"/>
      <c r="R142" s="14"/>
      <c r="S142" s="14"/>
      <c r="T142" s="14"/>
      <c r="U142" s="14"/>
      <c r="V142" s="14"/>
      <c r="W142" s="14"/>
      <c r="X142" s="14"/>
      <c r="Y142" s="13"/>
      <c r="Z142" s="14"/>
      <c r="AA142" s="14"/>
      <c r="AB142" s="14"/>
      <c r="AC142" s="14"/>
      <c r="AD142" s="14"/>
      <c r="AE142" s="14"/>
      <c r="AF142" s="14"/>
      <c r="AG142" s="14"/>
      <c r="AH142" s="14"/>
      <c r="AI142" s="14"/>
      <c r="AJ142" s="14"/>
      <c r="AK142" s="14"/>
      <c r="AL142" s="14"/>
      <c r="AM142" s="12"/>
      <c r="AN142" s="12"/>
      <c r="AO142" s="12"/>
      <c r="AP142" s="12"/>
      <c r="AQ142" s="12"/>
      <c r="AR142" s="12"/>
      <c r="AS142" s="12"/>
      <c r="AT142" s="12"/>
      <c r="AU142" s="12"/>
      <c r="AV142" s="12"/>
      <c r="AW142" s="12"/>
      <c r="AX142" s="12"/>
      <c r="AY142" s="12"/>
      <c r="AZ142" s="12"/>
      <c r="BA142" s="12"/>
      <c r="BB142" s="12"/>
      <c r="BC142" s="12"/>
      <c r="BD142" s="12"/>
      <c r="BE142" s="12"/>
      <c r="BF142" s="12"/>
      <c r="BG142" s="12"/>
      <c r="BH142" s="12"/>
      <c r="BI142" s="12"/>
      <c r="BJ142" s="12"/>
      <c r="BK142" s="12"/>
      <c r="BL142" s="12"/>
      <c r="BM142" s="12"/>
      <c r="BN142" s="12"/>
      <c r="BO142" s="12"/>
      <c r="BP142" s="12"/>
      <c r="BQ142" s="12"/>
      <c r="BR142" s="12"/>
      <c r="BS142" s="12"/>
      <c r="BT142" s="12"/>
      <c r="BU142" s="12"/>
      <c r="BV142" s="12"/>
      <c r="BW142" s="12"/>
      <c r="BX142" s="12"/>
      <c r="BY142" s="12"/>
      <c r="BZ142" s="12"/>
      <c r="CA142" s="12"/>
      <c r="CB142" s="12"/>
      <c r="CC142" s="12"/>
      <c r="CD142" s="12"/>
      <c r="CE142" s="12"/>
      <c r="CF142" s="12"/>
      <c r="CG142" s="12"/>
      <c r="CH142" s="12"/>
    </row>
    <row r="143" spans="1:86">
      <c r="A143" s="14"/>
      <c r="B143" s="14"/>
      <c r="C143" s="14"/>
      <c r="D143" s="14"/>
      <c r="E143" s="14"/>
      <c r="F143" s="14"/>
      <c r="G143" s="12"/>
      <c r="H143" s="12"/>
      <c r="I143" s="12"/>
      <c r="J143" s="12"/>
      <c r="K143" s="12"/>
      <c r="L143" s="12"/>
      <c r="M143" s="12"/>
      <c r="N143" s="12"/>
      <c r="O143" s="12"/>
      <c r="P143" s="12"/>
      <c r="Q143" s="12"/>
      <c r="R143" s="14"/>
      <c r="S143" s="14"/>
      <c r="T143" s="14"/>
      <c r="U143" s="14"/>
      <c r="V143" s="14"/>
      <c r="W143" s="14"/>
      <c r="X143" s="14"/>
      <c r="Y143" s="13"/>
      <c r="Z143" s="14"/>
      <c r="AA143" s="14"/>
      <c r="AB143" s="14"/>
      <c r="AC143" s="14"/>
      <c r="AD143" s="14"/>
      <c r="AE143" s="14"/>
      <c r="AF143" s="14"/>
      <c r="AG143" s="14"/>
      <c r="AH143" s="14"/>
      <c r="AI143" s="14"/>
      <c r="AJ143" s="14"/>
      <c r="AK143" s="14"/>
      <c r="AL143" s="14"/>
      <c r="AM143" s="12"/>
      <c r="AN143" s="12"/>
      <c r="AO143" s="12"/>
      <c r="AP143" s="12"/>
      <c r="AQ143" s="12"/>
      <c r="AR143" s="12"/>
      <c r="AS143" s="12"/>
      <c r="AT143" s="12"/>
      <c r="AU143" s="12"/>
      <c r="AV143" s="12"/>
      <c r="AW143" s="12"/>
      <c r="AX143" s="12"/>
      <c r="AY143" s="12"/>
      <c r="AZ143" s="12"/>
      <c r="BA143" s="12"/>
      <c r="BB143" s="12"/>
      <c r="BC143" s="12"/>
      <c r="BD143" s="12"/>
      <c r="BE143" s="12"/>
      <c r="BF143" s="12"/>
      <c r="BG143" s="12"/>
      <c r="BH143" s="12"/>
      <c r="BI143" s="12"/>
      <c r="BJ143" s="12"/>
      <c r="BK143" s="12"/>
      <c r="BL143" s="12"/>
      <c r="BM143" s="12"/>
      <c r="BN143" s="12"/>
      <c r="BO143" s="12"/>
      <c r="BP143" s="12"/>
      <c r="BQ143" s="12"/>
      <c r="BR143" s="12"/>
      <c r="BS143" s="12"/>
      <c r="BT143" s="12"/>
      <c r="BU143" s="12"/>
      <c r="BV143" s="12"/>
      <c r="BW143" s="12"/>
      <c r="BX143" s="12"/>
      <c r="BY143" s="12"/>
      <c r="BZ143" s="12"/>
      <c r="CA143" s="12"/>
      <c r="CB143" s="12"/>
      <c r="CC143" s="12"/>
      <c r="CD143" s="12"/>
      <c r="CE143" s="12"/>
      <c r="CF143" s="12"/>
      <c r="CG143" s="12"/>
      <c r="CH143" s="12"/>
    </row>
    <row r="144" spans="1:86">
      <c r="A144" s="14"/>
      <c r="B144" s="14"/>
      <c r="C144" s="14"/>
      <c r="D144" s="14"/>
      <c r="E144" s="14"/>
      <c r="F144" s="14"/>
      <c r="G144" s="12"/>
      <c r="H144" s="12"/>
      <c r="I144" s="12"/>
      <c r="J144" s="12"/>
      <c r="K144" s="12"/>
      <c r="L144" s="12"/>
      <c r="M144" s="12"/>
      <c r="N144" s="12"/>
      <c r="O144" s="12"/>
      <c r="P144" s="12"/>
      <c r="Q144" s="12"/>
      <c r="R144" s="14"/>
      <c r="S144" s="14"/>
      <c r="T144" s="14"/>
      <c r="U144" s="14"/>
      <c r="V144" s="14"/>
      <c r="W144" s="14"/>
      <c r="X144" s="14"/>
      <c r="Y144" s="13"/>
      <c r="Z144" s="14"/>
      <c r="AA144" s="14"/>
      <c r="AB144" s="14"/>
      <c r="AC144" s="14"/>
      <c r="AD144" s="14"/>
      <c r="AE144" s="14"/>
      <c r="AF144" s="14"/>
      <c r="AG144" s="14"/>
      <c r="AH144" s="14"/>
      <c r="AI144" s="14"/>
      <c r="AJ144" s="14"/>
      <c r="AK144" s="14"/>
      <c r="AL144" s="14"/>
      <c r="AM144" s="12"/>
      <c r="AN144" s="12"/>
      <c r="AO144" s="12"/>
      <c r="AP144" s="12"/>
      <c r="AQ144" s="12"/>
      <c r="AR144" s="12"/>
      <c r="AS144" s="12"/>
      <c r="AT144" s="12"/>
      <c r="AU144" s="12"/>
      <c r="AV144" s="12"/>
      <c r="AW144" s="12"/>
      <c r="AX144" s="12"/>
      <c r="AY144" s="12"/>
      <c r="AZ144" s="12"/>
      <c r="BA144" s="12"/>
      <c r="BB144" s="12"/>
      <c r="BC144" s="12"/>
      <c r="BD144" s="12"/>
      <c r="BE144" s="12"/>
      <c r="BF144" s="12"/>
      <c r="BG144" s="12"/>
      <c r="BH144" s="12"/>
      <c r="BI144" s="12"/>
      <c r="BJ144" s="12"/>
      <c r="BK144" s="12"/>
      <c r="BL144" s="12"/>
      <c r="BM144" s="12"/>
      <c r="BN144" s="12"/>
      <c r="BO144" s="12"/>
      <c r="BP144" s="12"/>
      <c r="BQ144" s="12"/>
      <c r="BR144" s="12"/>
      <c r="BS144" s="12"/>
      <c r="BT144" s="12"/>
      <c r="BU144" s="12"/>
      <c r="BV144" s="12"/>
      <c r="BW144" s="12"/>
      <c r="BX144" s="12"/>
      <c r="BY144" s="12"/>
      <c r="BZ144" s="12"/>
      <c r="CA144" s="12"/>
      <c r="CB144" s="12"/>
      <c r="CC144" s="12"/>
      <c r="CD144" s="12"/>
      <c r="CE144" s="12"/>
      <c r="CF144" s="12"/>
      <c r="CG144" s="12"/>
      <c r="CH144" s="12"/>
    </row>
    <row r="145" spans="1:86">
      <c r="A145" s="14"/>
      <c r="B145" s="14"/>
      <c r="C145" s="14"/>
      <c r="D145" s="14"/>
      <c r="E145" s="14"/>
      <c r="F145" s="14"/>
      <c r="G145" s="12"/>
      <c r="H145" s="12"/>
      <c r="I145" s="12"/>
      <c r="J145" s="12"/>
      <c r="K145" s="12"/>
      <c r="L145" s="12"/>
      <c r="M145" s="12"/>
      <c r="N145" s="12"/>
      <c r="O145" s="12"/>
      <c r="P145" s="12"/>
      <c r="Q145" s="12"/>
      <c r="R145" s="14"/>
      <c r="S145" s="14"/>
      <c r="T145" s="14"/>
      <c r="U145" s="14"/>
      <c r="V145" s="14"/>
      <c r="W145" s="14"/>
      <c r="X145" s="14"/>
      <c r="Y145" s="13"/>
      <c r="Z145" s="14"/>
      <c r="AA145" s="14"/>
      <c r="AB145" s="14"/>
      <c r="AC145" s="14"/>
      <c r="AD145" s="14"/>
      <c r="AE145" s="14"/>
      <c r="AF145" s="14"/>
      <c r="AG145" s="14"/>
      <c r="AH145" s="14"/>
      <c r="AI145" s="14"/>
      <c r="AJ145" s="14"/>
      <c r="AK145" s="14"/>
      <c r="AL145" s="14"/>
      <c r="AM145" s="12"/>
      <c r="AN145" s="12"/>
      <c r="AO145" s="12"/>
      <c r="AP145" s="12"/>
      <c r="AQ145" s="12"/>
      <c r="AR145" s="12"/>
      <c r="AS145" s="12"/>
      <c r="AT145" s="12"/>
      <c r="AU145" s="12"/>
      <c r="AV145" s="12"/>
      <c r="AW145" s="12"/>
      <c r="AX145" s="12"/>
      <c r="AY145" s="12"/>
      <c r="AZ145" s="12"/>
      <c r="BA145" s="12"/>
      <c r="BB145" s="12"/>
      <c r="BC145" s="12"/>
      <c r="BD145" s="12"/>
      <c r="BE145" s="12"/>
      <c r="BF145" s="12"/>
      <c r="BG145" s="12"/>
      <c r="BH145" s="12"/>
      <c r="BI145" s="12"/>
      <c r="BJ145" s="12"/>
      <c r="BK145" s="12"/>
      <c r="BL145" s="12"/>
      <c r="BM145" s="12"/>
      <c r="BN145" s="12"/>
      <c r="BO145" s="12"/>
      <c r="BP145" s="12"/>
      <c r="BQ145" s="12"/>
      <c r="BR145" s="12"/>
      <c r="BS145" s="12"/>
      <c r="BT145" s="12"/>
      <c r="BU145" s="12"/>
      <c r="BV145" s="12"/>
      <c r="BW145" s="12"/>
      <c r="BX145" s="12"/>
      <c r="BY145" s="12"/>
      <c r="BZ145" s="12"/>
      <c r="CA145" s="12"/>
      <c r="CB145" s="12"/>
      <c r="CC145" s="12"/>
      <c r="CD145" s="12"/>
      <c r="CE145" s="12"/>
      <c r="CF145" s="12"/>
      <c r="CG145" s="12"/>
      <c r="CH145" s="12"/>
    </row>
    <row r="146" spans="1:86">
      <c r="A146" s="14"/>
      <c r="B146" s="14"/>
      <c r="C146" s="14"/>
      <c r="D146" s="14"/>
      <c r="E146" s="14"/>
      <c r="F146" s="14"/>
      <c r="G146" s="12"/>
      <c r="H146" s="12"/>
      <c r="I146" s="12"/>
      <c r="J146" s="12"/>
      <c r="K146" s="12"/>
      <c r="L146" s="12"/>
      <c r="M146" s="12"/>
      <c r="N146" s="12"/>
      <c r="O146" s="12"/>
      <c r="P146" s="12"/>
      <c r="Q146" s="12"/>
      <c r="R146" s="14"/>
      <c r="S146" s="14"/>
      <c r="T146" s="14"/>
      <c r="U146" s="14"/>
      <c r="V146" s="14"/>
      <c r="W146" s="14"/>
      <c r="X146" s="14"/>
      <c r="Y146" s="13"/>
      <c r="Z146" s="14"/>
      <c r="AA146" s="14"/>
      <c r="AB146" s="14"/>
      <c r="AC146" s="14"/>
      <c r="AD146" s="14"/>
      <c r="AE146" s="14"/>
      <c r="AF146" s="14"/>
      <c r="AG146" s="14"/>
      <c r="AH146" s="14"/>
      <c r="AI146" s="14"/>
      <c r="AJ146" s="14"/>
      <c r="AK146" s="14"/>
      <c r="AL146" s="14"/>
      <c r="AM146" s="12"/>
      <c r="AN146" s="12"/>
      <c r="AO146" s="12"/>
      <c r="AP146" s="12"/>
      <c r="AQ146" s="12"/>
      <c r="AR146" s="12"/>
      <c r="AS146" s="12"/>
      <c r="AT146" s="12"/>
      <c r="AU146" s="12"/>
      <c r="AV146" s="12"/>
      <c r="AW146" s="12"/>
      <c r="AX146" s="12"/>
      <c r="AY146" s="12"/>
      <c r="AZ146" s="12"/>
      <c r="BA146" s="12"/>
      <c r="BB146" s="12"/>
      <c r="BC146" s="12"/>
      <c r="BD146" s="12"/>
      <c r="BE146" s="12"/>
      <c r="BF146" s="12"/>
      <c r="BG146" s="12"/>
      <c r="BH146" s="12"/>
      <c r="BI146" s="12"/>
      <c r="BJ146" s="12"/>
      <c r="BK146" s="12"/>
      <c r="BL146" s="12"/>
      <c r="BM146" s="12"/>
      <c r="BN146" s="12"/>
      <c r="BO146" s="12"/>
      <c r="BP146" s="12"/>
      <c r="BQ146" s="12"/>
      <c r="BR146" s="12"/>
      <c r="BS146" s="12"/>
      <c r="BT146" s="12"/>
      <c r="BU146" s="12"/>
      <c r="BV146" s="12"/>
      <c r="BW146" s="12"/>
      <c r="BX146" s="12"/>
      <c r="BY146" s="12"/>
      <c r="BZ146" s="12"/>
      <c r="CA146" s="12"/>
      <c r="CB146" s="12"/>
      <c r="CC146" s="12"/>
      <c r="CD146" s="12"/>
      <c r="CE146" s="12"/>
      <c r="CF146" s="12"/>
      <c r="CG146" s="12"/>
      <c r="CH146" s="12"/>
    </row>
    <row r="147" spans="1:86">
      <c r="A147" s="14"/>
      <c r="B147" s="14"/>
      <c r="C147" s="14"/>
      <c r="D147" s="14"/>
      <c r="E147" s="14"/>
      <c r="F147" s="14"/>
      <c r="G147" s="12"/>
      <c r="H147" s="12"/>
      <c r="I147" s="12"/>
      <c r="J147" s="12"/>
      <c r="K147" s="12"/>
      <c r="L147" s="12"/>
      <c r="M147" s="12"/>
      <c r="N147" s="12"/>
      <c r="O147" s="12"/>
      <c r="P147" s="12"/>
      <c r="Q147" s="12"/>
      <c r="R147" s="14"/>
      <c r="S147" s="14"/>
      <c r="T147" s="14"/>
      <c r="U147" s="14"/>
      <c r="V147" s="14"/>
      <c r="W147" s="14"/>
      <c r="X147" s="14"/>
      <c r="Y147" s="13"/>
      <c r="Z147" s="14"/>
      <c r="AA147" s="14"/>
      <c r="AB147" s="14"/>
      <c r="AC147" s="14"/>
      <c r="AD147" s="14"/>
      <c r="AE147" s="14"/>
      <c r="AF147" s="14"/>
      <c r="AG147" s="14"/>
      <c r="AH147" s="14"/>
      <c r="AI147" s="14"/>
      <c r="AJ147" s="14"/>
      <c r="AK147" s="14"/>
      <c r="AL147" s="14"/>
      <c r="AM147" s="12"/>
      <c r="AN147" s="12"/>
      <c r="AO147" s="12"/>
      <c r="AP147" s="12"/>
      <c r="AQ147" s="12"/>
      <c r="AR147" s="12"/>
      <c r="AS147" s="12"/>
      <c r="AT147" s="12"/>
      <c r="AU147" s="12"/>
      <c r="AV147" s="12"/>
      <c r="AW147" s="12"/>
      <c r="AX147" s="12"/>
      <c r="AY147" s="12"/>
      <c r="AZ147" s="12"/>
      <c r="BA147" s="12"/>
      <c r="BB147" s="12"/>
      <c r="BC147" s="12"/>
      <c r="BD147" s="12"/>
      <c r="BE147" s="12"/>
      <c r="BF147" s="12"/>
      <c r="BG147" s="12"/>
      <c r="BH147" s="12"/>
      <c r="BI147" s="12"/>
      <c r="BJ147" s="12"/>
      <c r="BK147" s="12"/>
      <c r="BL147" s="12"/>
      <c r="BM147" s="12"/>
      <c r="BN147" s="12"/>
      <c r="BO147" s="12"/>
      <c r="BP147" s="12"/>
      <c r="BQ147" s="12"/>
      <c r="BR147" s="12"/>
      <c r="BS147" s="12"/>
      <c r="BT147" s="12"/>
      <c r="BU147" s="12"/>
      <c r="BV147" s="12"/>
      <c r="BW147" s="12"/>
      <c r="BX147" s="12"/>
      <c r="BY147" s="12"/>
      <c r="BZ147" s="12"/>
      <c r="CA147" s="12"/>
      <c r="CB147" s="12"/>
      <c r="CC147" s="12"/>
      <c r="CD147" s="12"/>
      <c r="CE147" s="12"/>
      <c r="CF147" s="12"/>
      <c r="CG147" s="12"/>
      <c r="CH147" s="12"/>
    </row>
    <row r="148" spans="1:86">
      <c r="A148" s="14"/>
      <c r="B148" s="14"/>
      <c r="C148" s="14"/>
      <c r="D148" s="14"/>
      <c r="E148" s="14"/>
      <c r="F148" s="14"/>
      <c r="G148" s="12"/>
      <c r="H148" s="12"/>
      <c r="I148" s="12"/>
      <c r="J148" s="12"/>
      <c r="K148" s="12"/>
      <c r="L148" s="12"/>
      <c r="M148" s="12"/>
      <c r="N148" s="12"/>
      <c r="O148" s="12"/>
      <c r="P148" s="12"/>
      <c r="Q148" s="12"/>
      <c r="R148" s="14"/>
      <c r="S148" s="14"/>
      <c r="T148" s="14"/>
      <c r="U148" s="14"/>
      <c r="V148" s="14"/>
      <c r="W148" s="14"/>
      <c r="X148" s="14"/>
      <c r="Y148" s="13"/>
      <c r="Z148" s="14"/>
      <c r="AA148" s="14"/>
      <c r="AB148" s="14"/>
      <c r="AC148" s="14"/>
      <c r="AD148" s="14"/>
      <c r="AE148" s="14"/>
      <c r="AF148" s="14"/>
      <c r="AG148" s="14"/>
      <c r="AH148" s="14"/>
      <c r="AI148" s="14"/>
      <c r="AJ148" s="14"/>
      <c r="AK148" s="14"/>
      <c r="AL148" s="14"/>
      <c r="AM148" s="12"/>
      <c r="AN148" s="12"/>
      <c r="AO148" s="12"/>
      <c r="AP148" s="12"/>
      <c r="AQ148" s="12"/>
      <c r="AR148" s="12"/>
      <c r="AS148" s="12"/>
      <c r="AT148" s="12"/>
      <c r="AU148" s="12"/>
      <c r="AV148" s="12"/>
      <c r="AW148" s="12"/>
      <c r="AX148" s="12"/>
      <c r="AY148" s="12"/>
      <c r="AZ148" s="12"/>
      <c r="BA148" s="12"/>
      <c r="BB148" s="12"/>
      <c r="BC148" s="12"/>
      <c r="BD148" s="12"/>
      <c r="BE148" s="12"/>
      <c r="BF148" s="12"/>
      <c r="BG148" s="12"/>
      <c r="BH148" s="12"/>
      <c r="BI148" s="12"/>
      <c r="BJ148" s="12"/>
      <c r="BK148" s="12"/>
      <c r="BL148" s="12"/>
      <c r="BM148" s="12"/>
      <c r="BN148" s="12"/>
      <c r="BO148" s="12"/>
      <c r="BP148" s="12"/>
      <c r="BQ148" s="12"/>
      <c r="BR148" s="12"/>
      <c r="BS148" s="12"/>
      <c r="BT148" s="12"/>
      <c r="BU148" s="12"/>
      <c r="BV148" s="12"/>
      <c r="BW148" s="12"/>
      <c r="BX148" s="12"/>
      <c r="BY148" s="12"/>
      <c r="BZ148" s="12"/>
      <c r="CA148" s="12"/>
      <c r="CB148" s="12"/>
      <c r="CC148" s="12"/>
      <c r="CD148" s="12"/>
      <c r="CE148" s="12"/>
      <c r="CF148" s="12"/>
      <c r="CG148" s="12"/>
      <c r="CH148" s="12"/>
    </row>
    <row r="149" spans="1:86">
      <c r="A149" s="14"/>
      <c r="B149" s="14"/>
      <c r="C149" s="14"/>
      <c r="D149" s="14"/>
      <c r="E149" s="14"/>
      <c r="F149" s="14"/>
      <c r="G149" s="12"/>
      <c r="H149" s="12"/>
      <c r="I149" s="12"/>
      <c r="J149" s="12"/>
      <c r="K149" s="12"/>
      <c r="L149" s="12"/>
      <c r="M149" s="12"/>
      <c r="N149" s="12"/>
      <c r="O149" s="12"/>
      <c r="P149" s="12"/>
      <c r="Q149" s="12"/>
      <c r="R149" s="14"/>
      <c r="S149" s="14"/>
      <c r="T149" s="14"/>
      <c r="U149" s="14"/>
      <c r="V149" s="14"/>
      <c r="W149" s="14"/>
      <c r="X149" s="14"/>
      <c r="Y149" s="13"/>
      <c r="Z149" s="14"/>
      <c r="AA149" s="14"/>
      <c r="AB149" s="14"/>
      <c r="AC149" s="14"/>
      <c r="AD149" s="14"/>
      <c r="AE149" s="14"/>
      <c r="AF149" s="14"/>
      <c r="AG149" s="14"/>
      <c r="AH149" s="14"/>
      <c r="AI149" s="14"/>
      <c r="AJ149" s="14"/>
      <c r="AK149" s="14"/>
      <c r="AL149" s="14"/>
      <c r="AM149" s="12"/>
      <c r="AN149" s="12"/>
      <c r="AO149" s="12"/>
      <c r="AP149" s="12"/>
      <c r="AQ149" s="12"/>
      <c r="AR149" s="12"/>
      <c r="AS149" s="12"/>
      <c r="AT149" s="12"/>
      <c r="AU149" s="12"/>
      <c r="AV149" s="12"/>
      <c r="AW149" s="12"/>
      <c r="AX149" s="12"/>
      <c r="AY149" s="12"/>
      <c r="AZ149" s="12"/>
      <c r="BA149" s="12"/>
      <c r="BB149" s="12"/>
      <c r="BC149" s="12"/>
      <c r="BD149" s="12"/>
      <c r="BE149" s="12"/>
      <c r="BF149" s="12"/>
      <c r="BG149" s="12"/>
      <c r="BH149" s="12"/>
      <c r="BI149" s="12"/>
      <c r="BJ149" s="12"/>
      <c r="BK149" s="12"/>
      <c r="BL149" s="12"/>
      <c r="BM149" s="12"/>
      <c r="BN149" s="12"/>
      <c r="BO149" s="12"/>
      <c r="BP149" s="12"/>
      <c r="BQ149" s="12"/>
      <c r="BR149" s="12"/>
      <c r="BS149" s="12"/>
      <c r="BT149" s="12"/>
      <c r="BU149" s="12"/>
      <c r="BV149" s="12"/>
      <c r="BW149" s="12"/>
      <c r="BX149" s="12"/>
      <c r="BY149" s="12"/>
      <c r="BZ149" s="12"/>
      <c r="CA149" s="12"/>
      <c r="CB149" s="12"/>
      <c r="CC149" s="12"/>
      <c r="CD149" s="12"/>
      <c r="CE149" s="12"/>
      <c r="CF149" s="12"/>
      <c r="CG149" s="12"/>
      <c r="CH149" s="12"/>
    </row>
    <row r="150" spans="1:86">
      <c r="A150" s="14"/>
      <c r="B150" s="14"/>
      <c r="C150" s="14"/>
      <c r="D150" s="14"/>
      <c r="E150" s="14"/>
      <c r="F150" s="14"/>
      <c r="G150" s="12"/>
      <c r="H150" s="12"/>
      <c r="I150" s="12"/>
      <c r="J150" s="12"/>
      <c r="K150" s="12"/>
      <c r="L150" s="12"/>
      <c r="M150" s="12"/>
      <c r="N150" s="12"/>
      <c r="O150" s="12"/>
      <c r="P150" s="12"/>
      <c r="Q150" s="12"/>
      <c r="R150" s="14"/>
      <c r="S150" s="14"/>
      <c r="T150" s="14"/>
      <c r="U150" s="14"/>
      <c r="V150" s="14"/>
      <c r="W150" s="14"/>
      <c r="X150" s="14"/>
      <c r="Y150" s="13"/>
      <c r="Z150" s="14"/>
      <c r="AA150" s="14"/>
      <c r="AB150" s="14"/>
      <c r="AC150" s="14"/>
      <c r="AD150" s="14"/>
      <c r="AE150" s="14"/>
      <c r="AF150" s="14"/>
      <c r="AG150" s="14"/>
      <c r="AH150" s="14"/>
      <c r="AI150" s="14"/>
      <c r="AJ150" s="14"/>
      <c r="AK150" s="14"/>
      <c r="AL150" s="14"/>
      <c r="AM150" s="12"/>
      <c r="AN150" s="12"/>
      <c r="AO150" s="12"/>
      <c r="AP150" s="12"/>
      <c r="AQ150" s="12"/>
      <c r="AR150" s="12"/>
      <c r="AS150" s="12"/>
      <c r="AT150" s="12"/>
      <c r="AU150" s="12"/>
      <c r="AV150" s="12"/>
      <c r="AW150" s="12"/>
      <c r="AX150" s="12"/>
      <c r="AY150" s="12"/>
      <c r="AZ150" s="12"/>
      <c r="BA150" s="12"/>
      <c r="BB150" s="12"/>
      <c r="BC150" s="12"/>
      <c r="BD150" s="12"/>
      <c r="BE150" s="12"/>
      <c r="BF150" s="12"/>
      <c r="BG150" s="12"/>
      <c r="BH150" s="12"/>
      <c r="BI150" s="12"/>
      <c r="BJ150" s="12"/>
      <c r="BK150" s="12"/>
      <c r="BL150" s="12"/>
      <c r="BM150" s="12"/>
      <c r="BN150" s="12"/>
      <c r="BO150" s="12"/>
      <c r="BP150" s="12"/>
      <c r="BQ150" s="12"/>
      <c r="BR150" s="12"/>
      <c r="BS150" s="12"/>
      <c r="BT150" s="12"/>
      <c r="BU150" s="12"/>
      <c r="BV150" s="12"/>
      <c r="BW150" s="12"/>
      <c r="BX150" s="12"/>
      <c r="BY150" s="12"/>
      <c r="BZ150" s="12"/>
      <c r="CA150" s="12"/>
      <c r="CB150" s="12"/>
      <c r="CC150" s="12"/>
      <c r="CD150" s="12"/>
      <c r="CE150" s="12"/>
      <c r="CF150" s="12"/>
      <c r="CG150" s="12"/>
      <c r="CH150" s="12"/>
    </row>
    <row r="151" spans="1:86">
      <c r="A151" s="14"/>
      <c r="B151" s="14"/>
      <c r="C151" s="14"/>
      <c r="D151" s="14"/>
      <c r="E151" s="14"/>
      <c r="F151" s="14"/>
      <c r="G151" s="12"/>
      <c r="H151" s="12"/>
      <c r="I151" s="12"/>
      <c r="J151" s="12"/>
      <c r="K151" s="12"/>
      <c r="L151" s="12"/>
      <c r="M151" s="12"/>
      <c r="N151" s="12"/>
      <c r="O151" s="12"/>
      <c r="P151" s="12"/>
      <c r="Q151" s="12"/>
      <c r="R151" s="14"/>
      <c r="S151" s="14"/>
      <c r="T151" s="14"/>
      <c r="U151" s="14"/>
      <c r="V151" s="14"/>
      <c r="W151" s="14"/>
      <c r="X151" s="14"/>
      <c r="Y151" s="13"/>
      <c r="Z151" s="14"/>
      <c r="AA151" s="14"/>
      <c r="AB151" s="14"/>
      <c r="AC151" s="14"/>
      <c r="AD151" s="14"/>
      <c r="AE151" s="14"/>
      <c r="AF151" s="14"/>
      <c r="AG151" s="14"/>
      <c r="AH151" s="14"/>
      <c r="AI151" s="14"/>
      <c r="AJ151" s="14"/>
      <c r="AK151" s="14"/>
      <c r="AL151" s="14"/>
      <c r="AM151" s="12"/>
      <c r="AN151" s="12"/>
      <c r="AO151" s="12"/>
      <c r="AP151" s="12"/>
      <c r="AQ151" s="12"/>
      <c r="AR151" s="12"/>
      <c r="AS151" s="12"/>
      <c r="AT151" s="12"/>
      <c r="AU151" s="12"/>
      <c r="AV151" s="12"/>
      <c r="AW151" s="12"/>
      <c r="AX151" s="12"/>
      <c r="AY151" s="12"/>
      <c r="AZ151" s="12"/>
      <c r="BA151" s="12"/>
      <c r="BB151" s="12"/>
      <c r="BC151" s="12"/>
      <c r="BD151" s="12"/>
      <c r="BE151" s="12"/>
      <c r="BF151" s="12"/>
      <c r="BG151" s="12"/>
      <c r="BH151" s="12"/>
      <c r="BI151" s="12"/>
      <c r="BJ151" s="12"/>
      <c r="BK151" s="12"/>
      <c r="BL151" s="12"/>
      <c r="BM151" s="12"/>
      <c r="BN151" s="12"/>
      <c r="BO151" s="12"/>
      <c r="BP151" s="12"/>
      <c r="BQ151" s="12"/>
      <c r="BR151" s="12"/>
      <c r="BS151" s="12"/>
      <c r="BT151" s="12"/>
      <c r="BU151" s="12"/>
      <c r="BV151" s="12"/>
      <c r="BW151" s="12"/>
      <c r="BX151" s="12"/>
      <c r="BY151" s="12"/>
      <c r="BZ151" s="12"/>
      <c r="CA151" s="12"/>
      <c r="CB151" s="12"/>
      <c r="CC151" s="12"/>
      <c r="CD151" s="12"/>
      <c r="CE151" s="12"/>
      <c r="CF151" s="12"/>
      <c r="CG151" s="12"/>
      <c r="CH151" s="12"/>
    </row>
    <row r="152" spans="1:86">
      <c r="A152" s="14"/>
      <c r="B152" s="14"/>
      <c r="C152" s="14"/>
      <c r="D152" s="14"/>
      <c r="E152" s="14"/>
      <c r="F152" s="14"/>
      <c r="G152" s="12"/>
      <c r="H152" s="12"/>
      <c r="I152" s="12"/>
      <c r="J152" s="12"/>
      <c r="K152" s="12"/>
      <c r="L152" s="12"/>
      <c r="M152" s="12"/>
      <c r="N152" s="12"/>
      <c r="O152" s="12"/>
      <c r="P152" s="12"/>
      <c r="Q152" s="12"/>
      <c r="R152" s="14"/>
      <c r="S152" s="14"/>
      <c r="T152" s="14"/>
      <c r="U152" s="14"/>
      <c r="V152" s="14"/>
      <c r="W152" s="14"/>
      <c r="X152" s="14"/>
      <c r="Y152" s="13"/>
      <c r="Z152" s="14"/>
      <c r="AA152" s="14"/>
      <c r="AB152" s="14"/>
      <c r="AC152" s="14"/>
      <c r="AD152" s="14"/>
      <c r="AE152" s="14"/>
      <c r="AF152" s="14"/>
      <c r="AG152" s="14"/>
      <c r="AH152" s="14"/>
      <c r="AI152" s="14"/>
      <c r="AJ152" s="14"/>
      <c r="AK152" s="14"/>
      <c r="AL152" s="14"/>
      <c r="AM152" s="12"/>
      <c r="AN152" s="12"/>
      <c r="AO152" s="12"/>
      <c r="AP152" s="12"/>
      <c r="AQ152" s="12"/>
      <c r="AR152" s="12"/>
      <c r="AS152" s="12"/>
      <c r="AT152" s="12"/>
      <c r="AU152" s="12"/>
      <c r="AV152" s="12"/>
      <c r="AW152" s="12"/>
      <c r="AX152" s="12"/>
      <c r="AY152" s="12"/>
      <c r="AZ152" s="12"/>
      <c r="BA152" s="12"/>
      <c r="BB152" s="12"/>
      <c r="BC152" s="12"/>
      <c r="BD152" s="12"/>
      <c r="BE152" s="12"/>
      <c r="BF152" s="12"/>
      <c r="BG152" s="12"/>
      <c r="BH152" s="12"/>
      <c r="BI152" s="12"/>
      <c r="BJ152" s="12"/>
      <c r="BK152" s="12"/>
      <c r="BL152" s="12"/>
      <c r="BM152" s="12"/>
      <c r="BN152" s="12"/>
      <c r="BO152" s="12"/>
      <c r="BP152" s="12"/>
      <c r="BQ152" s="12"/>
      <c r="BR152" s="12"/>
      <c r="BS152" s="12"/>
      <c r="BT152" s="12"/>
      <c r="BU152" s="12"/>
      <c r="BV152" s="12"/>
      <c r="BW152" s="12"/>
      <c r="BX152" s="12"/>
      <c r="BY152" s="12"/>
      <c r="BZ152" s="12"/>
      <c r="CA152" s="12"/>
      <c r="CB152" s="12"/>
      <c r="CC152" s="12"/>
      <c r="CD152" s="12"/>
      <c r="CE152" s="12"/>
      <c r="CF152" s="12"/>
      <c r="CG152" s="12"/>
      <c r="CH152" s="12"/>
    </row>
    <row r="153" spans="1:86">
      <c r="A153" s="14"/>
      <c r="B153" s="14"/>
      <c r="C153" s="14"/>
      <c r="D153" s="14"/>
      <c r="E153" s="14"/>
      <c r="F153" s="14"/>
      <c r="G153" s="12"/>
      <c r="H153" s="12"/>
      <c r="I153" s="12"/>
      <c r="J153" s="12"/>
      <c r="K153" s="12"/>
      <c r="L153" s="12"/>
      <c r="M153" s="12"/>
      <c r="N153" s="12"/>
      <c r="O153" s="12"/>
      <c r="P153" s="12"/>
      <c r="Q153" s="12"/>
      <c r="R153" s="14"/>
      <c r="S153" s="14"/>
      <c r="T153" s="14"/>
      <c r="U153" s="14"/>
      <c r="V153" s="14"/>
      <c r="W153" s="14"/>
      <c r="X153" s="14"/>
      <c r="Y153" s="13"/>
      <c r="Z153" s="14"/>
      <c r="AA153" s="14"/>
      <c r="AB153" s="14"/>
      <c r="AC153" s="14"/>
      <c r="AD153" s="14"/>
      <c r="AE153" s="14"/>
      <c r="AF153" s="14"/>
      <c r="AG153" s="14"/>
      <c r="AH153" s="14"/>
      <c r="AI153" s="14"/>
      <c r="AJ153" s="14"/>
      <c r="AK153" s="14"/>
      <c r="AL153" s="14"/>
      <c r="AM153" s="12"/>
      <c r="AN153" s="12"/>
      <c r="AO153" s="12"/>
      <c r="AP153" s="12"/>
      <c r="AQ153" s="12"/>
      <c r="AR153" s="12"/>
      <c r="AS153" s="12"/>
      <c r="AT153" s="12"/>
      <c r="AU153" s="12"/>
      <c r="AV153" s="12"/>
      <c r="AW153" s="12"/>
      <c r="AX153" s="12"/>
      <c r="AY153" s="12"/>
      <c r="AZ153" s="12"/>
      <c r="BA153" s="12"/>
      <c r="BB153" s="12"/>
      <c r="BC153" s="12"/>
      <c r="BD153" s="12"/>
      <c r="BE153" s="12"/>
      <c r="BF153" s="12"/>
      <c r="BG153" s="12"/>
      <c r="BH153" s="12"/>
      <c r="BI153" s="12"/>
      <c r="BJ153" s="12"/>
      <c r="BK153" s="12"/>
      <c r="BL153" s="12"/>
      <c r="BM153" s="12"/>
      <c r="BN153" s="12"/>
      <c r="BO153" s="12"/>
      <c r="BP153" s="12"/>
      <c r="BQ153" s="12"/>
      <c r="BR153" s="12"/>
      <c r="BS153" s="12"/>
      <c r="BT153" s="12"/>
      <c r="BU153" s="12"/>
      <c r="BV153" s="12"/>
      <c r="BW153" s="12"/>
      <c r="BX153" s="12"/>
      <c r="BY153" s="12"/>
      <c r="BZ153" s="12"/>
      <c r="CA153" s="12"/>
      <c r="CB153" s="12"/>
      <c r="CC153" s="12"/>
      <c r="CD153" s="12"/>
      <c r="CE153" s="12"/>
      <c r="CF153" s="12"/>
      <c r="CG153" s="12"/>
      <c r="CH153" s="12"/>
    </row>
    <row r="154" spans="1:86">
      <c r="A154" s="14"/>
      <c r="B154" s="14"/>
      <c r="C154" s="14"/>
      <c r="D154" s="14"/>
      <c r="E154" s="14"/>
      <c r="F154" s="14"/>
      <c r="G154" s="12"/>
      <c r="H154" s="12"/>
      <c r="I154" s="12"/>
      <c r="J154" s="12"/>
      <c r="K154" s="12"/>
      <c r="L154" s="12"/>
      <c r="M154" s="12"/>
      <c r="N154" s="12"/>
      <c r="O154" s="12"/>
      <c r="P154" s="12"/>
      <c r="Q154" s="12"/>
      <c r="R154" s="14"/>
      <c r="S154" s="14"/>
      <c r="T154" s="14"/>
      <c r="U154" s="14"/>
      <c r="V154" s="14"/>
      <c r="W154" s="14"/>
      <c r="X154" s="14"/>
      <c r="Y154" s="13"/>
      <c r="Z154" s="14"/>
      <c r="AA154" s="14"/>
      <c r="AB154" s="14"/>
      <c r="AC154" s="14"/>
      <c r="AD154" s="14"/>
      <c r="AE154" s="14"/>
      <c r="AF154" s="14"/>
      <c r="AG154" s="14"/>
      <c r="AH154" s="14"/>
      <c r="AI154" s="14"/>
      <c r="AJ154" s="14"/>
      <c r="AK154" s="14"/>
      <c r="AL154" s="14"/>
      <c r="AM154" s="12"/>
      <c r="AN154" s="12"/>
      <c r="AO154" s="12"/>
      <c r="AP154" s="12"/>
      <c r="AQ154" s="12"/>
      <c r="AR154" s="12"/>
      <c r="AS154" s="12"/>
      <c r="AT154" s="12"/>
      <c r="AU154" s="12"/>
      <c r="AV154" s="12"/>
      <c r="AW154" s="12"/>
      <c r="AX154" s="12"/>
      <c r="AY154" s="12"/>
      <c r="AZ154" s="12"/>
      <c r="BA154" s="12"/>
      <c r="BB154" s="12"/>
      <c r="BC154" s="12"/>
      <c r="BD154" s="12"/>
      <c r="BE154" s="12"/>
      <c r="BF154" s="12"/>
      <c r="BG154" s="12"/>
      <c r="BH154" s="12"/>
      <c r="BI154" s="12"/>
      <c r="BJ154" s="12"/>
      <c r="BK154" s="12"/>
      <c r="BL154" s="12"/>
      <c r="BM154" s="12"/>
      <c r="BN154" s="12"/>
      <c r="BO154" s="12"/>
      <c r="BP154" s="12"/>
      <c r="BQ154" s="12"/>
      <c r="BR154" s="12"/>
      <c r="BS154" s="12"/>
      <c r="BT154" s="12"/>
      <c r="BU154" s="12"/>
      <c r="BV154" s="12"/>
      <c r="BW154" s="12"/>
      <c r="BX154" s="12"/>
      <c r="BY154" s="12"/>
      <c r="BZ154" s="12"/>
      <c r="CA154" s="12"/>
      <c r="CB154" s="12"/>
      <c r="CC154" s="12"/>
      <c r="CD154" s="12"/>
      <c r="CE154" s="12"/>
      <c r="CF154" s="12"/>
      <c r="CG154" s="12"/>
      <c r="CH154" s="12"/>
    </row>
    <row r="155" spans="1:86">
      <c r="A155" s="14"/>
      <c r="B155" s="14"/>
      <c r="C155" s="14"/>
      <c r="D155" s="14"/>
      <c r="E155" s="14"/>
      <c r="F155" s="14"/>
      <c r="G155" s="12"/>
      <c r="H155" s="12"/>
      <c r="I155" s="12"/>
      <c r="J155" s="12"/>
      <c r="K155" s="12"/>
      <c r="L155" s="12"/>
      <c r="M155" s="12"/>
      <c r="N155" s="12"/>
      <c r="O155" s="12"/>
      <c r="P155" s="12"/>
      <c r="Q155" s="12"/>
      <c r="R155" s="14"/>
      <c r="S155" s="14"/>
      <c r="T155" s="14"/>
      <c r="U155" s="14"/>
      <c r="V155" s="14"/>
      <c r="W155" s="14"/>
      <c r="X155" s="14"/>
      <c r="Y155" s="13"/>
      <c r="Z155" s="14"/>
      <c r="AA155" s="14"/>
      <c r="AB155" s="14"/>
      <c r="AC155" s="14"/>
      <c r="AD155" s="14"/>
      <c r="AE155" s="14"/>
      <c r="AF155" s="14"/>
      <c r="AG155" s="14"/>
      <c r="AH155" s="14"/>
      <c r="AI155" s="14"/>
      <c r="AJ155" s="14"/>
      <c r="AK155" s="14"/>
      <c r="AL155" s="14"/>
      <c r="AM155" s="12"/>
      <c r="AN155" s="12"/>
      <c r="AO155" s="12"/>
      <c r="AP155" s="12"/>
      <c r="AQ155" s="12"/>
      <c r="AR155" s="12"/>
      <c r="AS155" s="12"/>
      <c r="AT155" s="12"/>
      <c r="AU155" s="12"/>
      <c r="AV155" s="12"/>
      <c r="AW155" s="12"/>
      <c r="AX155" s="12"/>
      <c r="AY155" s="12"/>
      <c r="AZ155" s="12"/>
      <c r="BA155" s="12"/>
      <c r="BB155" s="12"/>
      <c r="BC155" s="12"/>
      <c r="BD155" s="12"/>
      <c r="BE155" s="12"/>
      <c r="BF155" s="12"/>
      <c r="BG155" s="12"/>
      <c r="BH155" s="12"/>
      <c r="BI155" s="12"/>
      <c r="BJ155" s="12"/>
      <c r="BK155" s="12"/>
      <c r="BL155" s="12"/>
      <c r="BM155" s="12"/>
      <c r="BN155" s="12"/>
      <c r="BO155" s="12"/>
      <c r="BP155" s="12"/>
      <c r="BQ155" s="12"/>
      <c r="BR155" s="12"/>
      <c r="BS155" s="12"/>
      <c r="BT155" s="12"/>
      <c r="BU155" s="12"/>
      <c r="BV155" s="12"/>
      <c r="BW155" s="12"/>
      <c r="BX155" s="12"/>
      <c r="BY155" s="12"/>
      <c r="BZ155" s="12"/>
      <c r="CA155" s="12"/>
      <c r="CB155" s="12"/>
      <c r="CC155" s="12"/>
      <c r="CD155" s="12"/>
      <c r="CE155" s="12"/>
      <c r="CF155" s="12"/>
      <c r="CG155" s="12"/>
      <c r="CH155" s="12"/>
    </row>
    <row r="156" spans="1:86">
      <c r="A156" s="14"/>
      <c r="B156" s="14"/>
      <c r="C156" s="14"/>
      <c r="D156" s="14"/>
      <c r="E156" s="14"/>
      <c r="F156" s="14"/>
      <c r="G156" s="12"/>
      <c r="H156" s="12"/>
      <c r="I156" s="12"/>
      <c r="J156" s="12"/>
      <c r="K156" s="12"/>
      <c r="L156" s="12"/>
      <c r="M156" s="12"/>
      <c r="N156" s="12"/>
      <c r="O156" s="12"/>
      <c r="P156" s="12"/>
      <c r="Q156" s="12"/>
      <c r="R156" s="14"/>
      <c r="S156" s="14"/>
      <c r="T156" s="14"/>
      <c r="U156" s="14"/>
      <c r="V156" s="14"/>
      <c r="W156" s="14"/>
      <c r="X156" s="14"/>
      <c r="Y156" s="13"/>
      <c r="Z156" s="14"/>
      <c r="AA156" s="14"/>
      <c r="AB156" s="14"/>
      <c r="AC156" s="14"/>
      <c r="AD156" s="14"/>
      <c r="AE156" s="14"/>
      <c r="AF156" s="14"/>
      <c r="AG156" s="14"/>
      <c r="AH156" s="14"/>
      <c r="AI156" s="14"/>
      <c r="AJ156" s="14"/>
      <c r="AK156" s="14"/>
      <c r="AL156" s="14"/>
      <c r="AM156" s="12"/>
      <c r="AN156" s="12"/>
      <c r="AO156" s="12"/>
      <c r="AP156" s="12"/>
      <c r="AQ156" s="12"/>
      <c r="AR156" s="12"/>
      <c r="AS156" s="12"/>
      <c r="AT156" s="12"/>
      <c r="AU156" s="12"/>
      <c r="AV156" s="12"/>
      <c r="AW156" s="12"/>
      <c r="AX156" s="12"/>
      <c r="AY156" s="12"/>
      <c r="AZ156" s="12"/>
      <c r="BA156" s="12"/>
      <c r="BB156" s="12"/>
      <c r="BC156" s="12"/>
      <c r="BD156" s="12"/>
      <c r="BE156" s="12"/>
      <c r="BF156" s="12"/>
      <c r="BG156" s="12"/>
      <c r="BH156" s="12"/>
      <c r="BI156" s="12"/>
      <c r="BJ156" s="12"/>
      <c r="BK156" s="12"/>
      <c r="BL156" s="12"/>
      <c r="BM156" s="12"/>
      <c r="BN156" s="12"/>
      <c r="BO156" s="12"/>
      <c r="BP156" s="12"/>
      <c r="BQ156" s="12"/>
      <c r="BR156" s="12"/>
      <c r="BS156" s="12"/>
      <c r="BT156" s="12"/>
      <c r="BU156" s="12"/>
      <c r="BV156" s="12"/>
      <c r="BW156" s="12"/>
      <c r="BX156" s="12"/>
      <c r="BY156" s="12"/>
      <c r="BZ156" s="12"/>
      <c r="CA156" s="12"/>
      <c r="CB156" s="12"/>
      <c r="CC156" s="12"/>
      <c r="CD156" s="12"/>
      <c r="CE156" s="12"/>
      <c r="CF156" s="12"/>
      <c r="CG156" s="12"/>
      <c r="CH156" s="12"/>
    </row>
    <row r="157" spans="1:86">
      <c r="A157" s="14"/>
      <c r="B157" s="14"/>
      <c r="C157" s="14"/>
      <c r="D157" s="14"/>
      <c r="E157" s="14"/>
      <c r="F157" s="14"/>
      <c r="G157" s="12"/>
      <c r="H157" s="12"/>
      <c r="I157" s="12"/>
      <c r="J157" s="12"/>
      <c r="K157" s="12"/>
      <c r="L157" s="12"/>
      <c r="M157" s="12"/>
      <c r="N157" s="12"/>
      <c r="O157" s="12"/>
      <c r="P157" s="12"/>
      <c r="Q157" s="12"/>
      <c r="R157" s="14"/>
      <c r="S157" s="14"/>
      <c r="T157" s="14"/>
      <c r="U157" s="14"/>
      <c r="V157" s="14"/>
      <c r="W157" s="14"/>
      <c r="X157" s="14"/>
      <c r="Y157" s="13"/>
      <c r="Z157" s="14"/>
      <c r="AA157" s="14"/>
      <c r="AB157" s="14"/>
      <c r="AC157" s="14"/>
      <c r="AD157" s="14"/>
      <c r="AE157" s="14"/>
      <c r="AF157" s="14"/>
      <c r="AG157" s="14"/>
      <c r="AH157" s="14"/>
      <c r="AI157" s="14"/>
      <c r="AJ157" s="14"/>
      <c r="AK157" s="14"/>
      <c r="AL157" s="14"/>
      <c r="AM157" s="12"/>
      <c r="AN157" s="12"/>
      <c r="AO157" s="12"/>
      <c r="AP157" s="12"/>
      <c r="AQ157" s="12"/>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2"/>
      <c r="CD157" s="12"/>
      <c r="CE157" s="12"/>
      <c r="CF157" s="12"/>
      <c r="CG157" s="12"/>
      <c r="CH157" s="12"/>
    </row>
    <row r="158" spans="1:86">
      <c r="A158" s="14"/>
      <c r="B158" s="14"/>
      <c r="C158" s="14"/>
      <c r="D158" s="14"/>
      <c r="E158" s="14"/>
      <c r="F158" s="14"/>
      <c r="G158" s="12"/>
      <c r="H158" s="12"/>
      <c r="I158" s="12"/>
      <c r="J158" s="12"/>
      <c r="K158" s="12"/>
      <c r="L158" s="12"/>
      <c r="M158" s="12"/>
      <c r="N158" s="12"/>
      <c r="O158" s="12"/>
      <c r="P158" s="12"/>
      <c r="Q158" s="12"/>
      <c r="R158" s="14"/>
      <c r="S158" s="14"/>
      <c r="T158" s="14"/>
      <c r="U158" s="14"/>
      <c r="V158" s="14"/>
      <c r="W158" s="14"/>
      <c r="X158" s="14"/>
      <c r="Y158" s="13"/>
      <c r="Z158" s="14"/>
      <c r="AA158" s="14"/>
      <c r="AB158" s="14"/>
      <c r="AC158" s="14"/>
      <c r="AD158" s="14"/>
      <c r="AE158" s="14"/>
      <c r="AF158" s="14"/>
      <c r="AG158" s="14"/>
      <c r="AH158" s="14"/>
      <c r="AI158" s="14"/>
      <c r="AJ158" s="14"/>
      <c r="AK158" s="14"/>
      <c r="AL158" s="14"/>
      <c r="AM158" s="12"/>
      <c r="AN158" s="12"/>
      <c r="AO158" s="12"/>
      <c r="AP158" s="12"/>
      <c r="AQ158" s="12"/>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2"/>
      <c r="CD158" s="12"/>
      <c r="CE158" s="12"/>
      <c r="CF158" s="12"/>
      <c r="CG158" s="12"/>
      <c r="CH158" s="12"/>
    </row>
    <row r="159" spans="1:86">
      <c r="A159" s="14"/>
      <c r="B159" s="14"/>
      <c r="C159" s="14"/>
      <c r="D159" s="14"/>
      <c r="E159" s="14"/>
      <c r="F159" s="14"/>
      <c r="G159" s="12"/>
      <c r="H159" s="12"/>
      <c r="I159" s="12"/>
      <c r="J159" s="12"/>
      <c r="K159" s="12"/>
      <c r="L159" s="12"/>
      <c r="M159" s="12"/>
      <c r="N159" s="12"/>
      <c r="O159" s="12"/>
      <c r="P159" s="12"/>
      <c r="Q159" s="12"/>
      <c r="R159" s="14"/>
      <c r="S159" s="14"/>
      <c r="T159" s="14"/>
      <c r="U159" s="14"/>
      <c r="V159" s="14"/>
      <c r="W159" s="14"/>
      <c r="X159" s="14"/>
      <c r="Y159" s="13"/>
      <c r="Z159" s="14"/>
      <c r="AA159" s="14"/>
      <c r="AB159" s="14"/>
      <c r="AC159" s="14"/>
      <c r="AD159" s="14"/>
      <c r="AE159" s="14"/>
      <c r="AF159" s="14"/>
      <c r="AG159" s="14"/>
      <c r="AH159" s="14"/>
      <c r="AI159" s="14"/>
      <c r="AJ159" s="14"/>
      <c r="AK159" s="14"/>
      <c r="AL159" s="14"/>
      <c r="AM159" s="12"/>
      <c r="AN159" s="12"/>
      <c r="AO159" s="12"/>
      <c r="AP159" s="12"/>
      <c r="AQ159" s="12"/>
      <c r="AR159" s="12"/>
      <c r="AS159" s="12"/>
      <c r="AT159" s="12"/>
      <c r="AU159" s="12"/>
      <c r="AV159" s="12"/>
      <c r="AW159" s="12"/>
      <c r="AX159" s="12"/>
      <c r="AY159" s="12"/>
      <c r="AZ159" s="12"/>
      <c r="BA159" s="12"/>
      <c r="BB159" s="12"/>
      <c r="BC159" s="12"/>
      <c r="BD159" s="12"/>
      <c r="BE159" s="12"/>
      <c r="BF159" s="12"/>
      <c r="BG159" s="12"/>
      <c r="BH159" s="12"/>
      <c r="BI159" s="12"/>
      <c r="BJ159" s="12"/>
      <c r="BK159" s="12"/>
      <c r="BL159" s="12"/>
      <c r="BM159" s="12"/>
      <c r="BN159" s="12"/>
      <c r="BO159" s="12"/>
      <c r="BP159" s="12"/>
      <c r="BQ159" s="12"/>
      <c r="BR159" s="12"/>
      <c r="BS159" s="12"/>
      <c r="BT159" s="12"/>
      <c r="BU159" s="12"/>
      <c r="BV159" s="12"/>
      <c r="BW159" s="12"/>
      <c r="BX159" s="12"/>
      <c r="BY159" s="12"/>
      <c r="BZ159" s="12"/>
      <c r="CA159" s="12"/>
      <c r="CB159" s="12"/>
      <c r="CC159" s="12"/>
      <c r="CD159" s="12"/>
      <c r="CE159" s="12"/>
      <c r="CF159" s="12"/>
      <c r="CG159" s="12"/>
      <c r="CH159" s="12"/>
    </row>
    <row r="160" spans="1:86">
      <c r="A160" s="14"/>
      <c r="B160" s="14"/>
      <c r="C160" s="14"/>
      <c r="D160" s="14"/>
      <c r="E160" s="14"/>
      <c r="F160" s="14"/>
      <c r="G160" s="12"/>
      <c r="H160" s="12"/>
      <c r="I160" s="12"/>
      <c r="J160" s="12"/>
      <c r="K160" s="12"/>
      <c r="L160" s="12"/>
      <c r="M160" s="12"/>
      <c r="N160" s="12"/>
      <c r="O160" s="12"/>
      <c r="P160" s="12"/>
      <c r="Q160" s="12"/>
      <c r="R160" s="14"/>
      <c r="S160" s="14"/>
      <c r="T160" s="14"/>
      <c r="U160" s="14"/>
      <c r="V160" s="14"/>
      <c r="W160" s="14"/>
      <c r="X160" s="14"/>
      <c r="Y160" s="13"/>
      <c r="Z160" s="14"/>
      <c r="AA160" s="14"/>
      <c r="AB160" s="14"/>
      <c r="AC160" s="14"/>
      <c r="AD160" s="14"/>
      <c r="AE160" s="14"/>
      <c r="AF160" s="14"/>
      <c r="AG160" s="14"/>
      <c r="AH160" s="14"/>
      <c r="AI160" s="14"/>
      <c r="AJ160" s="14"/>
      <c r="AK160" s="14"/>
      <c r="AL160" s="14"/>
      <c r="AM160" s="12"/>
      <c r="AN160" s="12"/>
      <c r="AO160" s="12"/>
      <c r="AP160" s="12"/>
      <c r="AQ160" s="12"/>
      <c r="AR160" s="12"/>
      <c r="AS160" s="12"/>
      <c r="AT160" s="12"/>
      <c r="AU160" s="12"/>
      <c r="AV160" s="12"/>
      <c r="AW160" s="12"/>
      <c r="AX160" s="12"/>
      <c r="AY160" s="12"/>
      <c r="AZ160" s="12"/>
      <c r="BA160" s="12"/>
      <c r="BB160" s="12"/>
      <c r="BC160" s="12"/>
      <c r="BD160" s="12"/>
      <c r="BE160" s="12"/>
      <c r="BF160" s="12"/>
      <c r="BG160" s="12"/>
      <c r="BH160" s="12"/>
      <c r="BI160" s="12"/>
      <c r="BJ160" s="12"/>
      <c r="BK160" s="12"/>
      <c r="BL160" s="12"/>
      <c r="BM160" s="12"/>
      <c r="BN160" s="12"/>
      <c r="BO160" s="12"/>
      <c r="BP160" s="12"/>
      <c r="BQ160" s="12"/>
      <c r="BR160" s="12"/>
      <c r="BS160" s="12"/>
      <c r="BT160" s="12"/>
      <c r="BU160" s="12"/>
      <c r="BV160" s="12"/>
      <c r="BW160" s="12"/>
      <c r="BX160" s="12"/>
      <c r="BY160" s="12"/>
      <c r="BZ160" s="12"/>
      <c r="CA160" s="12"/>
      <c r="CB160" s="12"/>
      <c r="CC160" s="12"/>
      <c r="CD160" s="12"/>
      <c r="CE160" s="12"/>
      <c r="CF160" s="12"/>
      <c r="CG160" s="12"/>
      <c r="CH160" s="12"/>
    </row>
    <row r="161" spans="1:86">
      <c r="A161" s="14"/>
      <c r="B161" s="14"/>
      <c r="C161" s="14"/>
      <c r="D161" s="14"/>
      <c r="E161" s="14"/>
      <c r="F161" s="14"/>
      <c r="G161" s="12"/>
      <c r="H161" s="12"/>
      <c r="I161" s="12"/>
      <c r="J161" s="12"/>
      <c r="K161" s="12"/>
      <c r="L161" s="12"/>
      <c r="M161" s="12"/>
      <c r="N161" s="12"/>
      <c r="O161" s="12"/>
      <c r="P161" s="12"/>
      <c r="Q161" s="12"/>
      <c r="R161" s="14"/>
      <c r="S161" s="14"/>
      <c r="T161" s="14"/>
      <c r="U161" s="14"/>
      <c r="V161" s="14"/>
      <c r="W161" s="14"/>
      <c r="X161" s="14"/>
      <c r="Y161" s="13"/>
      <c r="Z161" s="14"/>
      <c r="AA161" s="14"/>
      <c r="AB161" s="14"/>
      <c r="AC161" s="14"/>
      <c r="AD161" s="14"/>
      <c r="AE161" s="14"/>
      <c r="AF161" s="14"/>
      <c r="AG161" s="14"/>
      <c r="AH161" s="14"/>
      <c r="AI161" s="14"/>
      <c r="AJ161" s="14"/>
      <c r="AK161" s="14"/>
      <c r="AL161" s="14"/>
      <c r="AM161" s="12"/>
      <c r="AN161" s="12"/>
      <c r="AO161" s="12"/>
      <c r="AP161" s="12"/>
      <c r="AQ161" s="12"/>
      <c r="AR161" s="12"/>
      <c r="AS161" s="12"/>
      <c r="AT161" s="12"/>
      <c r="AU161" s="12"/>
      <c r="AV161" s="12"/>
      <c r="AW161" s="12"/>
      <c r="AX161" s="12"/>
      <c r="AY161" s="12"/>
      <c r="AZ161" s="12"/>
      <c r="BA161" s="12"/>
      <c r="BB161" s="12"/>
      <c r="BC161" s="12"/>
      <c r="BD161" s="12"/>
      <c r="BE161" s="12"/>
      <c r="BF161" s="12"/>
      <c r="BG161" s="12"/>
      <c r="BH161" s="12"/>
      <c r="BI161" s="12"/>
      <c r="BJ161" s="12"/>
      <c r="BK161" s="12"/>
      <c r="BL161" s="12"/>
      <c r="BM161" s="12"/>
      <c r="BN161" s="12"/>
      <c r="BO161" s="12"/>
      <c r="BP161" s="12"/>
      <c r="BQ161" s="12"/>
      <c r="BR161" s="12"/>
      <c r="BS161" s="12"/>
      <c r="BT161" s="12"/>
      <c r="BU161" s="12"/>
      <c r="BV161" s="12"/>
      <c r="BW161" s="12"/>
      <c r="BX161" s="12"/>
      <c r="BY161" s="12"/>
      <c r="BZ161" s="12"/>
      <c r="CA161" s="12"/>
      <c r="CB161" s="12"/>
      <c r="CC161" s="12"/>
      <c r="CD161" s="12"/>
      <c r="CE161" s="12"/>
      <c r="CF161" s="12"/>
      <c r="CG161" s="12"/>
      <c r="CH161" s="12"/>
    </row>
    <row r="162" spans="1:86">
      <c r="A162" s="14"/>
      <c r="B162" s="14"/>
      <c r="C162" s="14"/>
      <c r="D162" s="14"/>
      <c r="E162" s="14"/>
      <c r="F162" s="14"/>
      <c r="G162" s="12"/>
      <c r="H162" s="12"/>
      <c r="I162" s="12"/>
      <c r="J162" s="12"/>
      <c r="K162" s="12"/>
      <c r="L162" s="12"/>
      <c r="M162" s="12"/>
      <c r="N162" s="12"/>
      <c r="O162" s="12"/>
      <c r="P162" s="12"/>
      <c r="Q162" s="12"/>
      <c r="R162" s="14"/>
      <c r="S162" s="14"/>
      <c r="T162" s="14"/>
      <c r="U162" s="14"/>
      <c r="V162" s="14"/>
      <c r="W162" s="14"/>
      <c r="X162" s="14"/>
      <c r="Y162" s="13"/>
      <c r="Z162" s="14"/>
      <c r="AA162" s="14"/>
      <c r="AB162" s="14"/>
      <c r="AC162" s="14"/>
      <c r="AD162" s="14"/>
      <c r="AE162" s="14"/>
      <c r="AF162" s="14"/>
      <c r="AG162" s="14"/>
      <c r="AH162" s="14"/>
      <c r="AI162" s="14"/>
      <c r="AJ162" s="14"/>
      <c r="AK162" s="14"/>
      <c r="AL162" s="14"/>
      <c r="AM162" s="12"/>
      <c r="AN162" s="12"/>
      <c r="AO162" s="12"/>
      <c r="AP162" s="12"/>
      <c r="AQ162" s="12"/>
      <c r="AR162" s="12"/>
      <c r="AS162" s="12"/>
      <c r="AT162" s="12"/>
      <c r="AU162" s="12"/>
      <c r="AV162" s="12"/>
      <c r="AW162" s="12"/>
      <c r="AX162" s="12"/>
      <c r="AY162" s="12"/>
      <c r="AZ162" s="12"/>
      <c r="BA162" s="12"/>
      <c r="BB162" s="12"/>
      <c r="BC162" s="12"/>
      <c r="BD162" s="12"/>
      <c r="BE162" s="12"/>
      <c r="BF162" s="12"/>
      <c r="BG162" s="12"/>
      <c r="BH162" s="12"/>
      <c r="BI162" s="12"/>
      <c r="BJ162" s="12"/>
      <c r="BK162" s="12"/>
      <c r="BL162" s="12"/>
      <c r="BM162" s="12"/>
      <c r="BN162" s="12"/>
      <c r="BO162" s="12"/>
      <c r="BP162" s="12"/>
      <c r="BQ162" s="12"/>
      <c r="BR162" s="12"/>
      <c r="BS162" s="12"/>
      <c r="BT162" s="12"/>
      <c r="BU162" s="12"/>
      <c r="BV162" s="12"/>
      <c r="BW162" s="12"/>
      <c r="BX162" s="12"/>
      <c r="BY162" s="12"/>
      <c r="BZ162" s="12"/>
      <c r="CA162" s="12"/>
      <c r="CB162" s="12"/>
      <c r="CC162" s="12"/>
      <c r="CD162" s="12"/>
      <c r="CE162" s="12"/>
      <c r="CF162" s="12"/>
      <c r="CG162" s="12"/>
      <c r="CH162" s="12"/>
    </row>
    <row r="163" spans="1:86">
      <c r="A163" s="14"/>
      <c r="B163" s="14"/>
      <c r="C163" s="14"/>
      <c r="D163" s="14"/>
      <c r="E163" s="14"/>
      <c r="F163" s="14"/>
      <c r="G163" s="12"/>
      <c r="H163" s="12"/>
      <c r="I163" s="12"/>
      <c r="J163" s="12"/>
      <c r="K163" s="12"/>
      <c r="L163" s="12"/>
      <c r="M163" s="12"/>
      <c r="N163" s="12"/>
      <c r="O163" s="12"/>
      <c r="P163" s="12"/>
      <c r="Q163" s="12"/>
      <c r="R163" s="14"/>
      <c r="S163" s="14"/>
      <c r="T163" s="14"/>
      <c r="U163" s="14"/>
      <c r="V163" s="14"/>
      <c r="W163" s="14"/>
      <c r="X163" s="14"/>
      <c r="Y163" s="13"/>
      <c r="Z163" s="14"/>
      <c r="AA163" s="14"/>
      <c r="AB163" s="14"/>
      <c r="AC163" s="14"/>
      <c r="AD163" s="14"/>
      <c r="AE163" s="14"/>
      <c r="AF163" s="14"/>
      <c r="AG163" s="14"/>
      <c r="AH163" s="14"/>
      <c r="AI163" s="14"/>
      <c r="AJ163" s="14"/>
      <c r="AK163" s="14"/>
      <c r="AL163" s="14"/>
      <c r="AM163" s="12"/>
      <c r="AN163" s="12"/>
      <c r="AO163" s="12"/>
      <c r="AP163" s="12"/>
      <c r="AQ163" s="12"/>
      <c r="AR163" s="12"/>
      <c r="AS163" s="12"/>
      <c r="AT163" s="12"/>
      <c r="AU163" s="12"/>
      <c r="AV163" s="12"/>
      <c r="AW163" s="12"/>
      <c r="AX163" s="12"/>
      <c r="AY163" s="12"/>
      <c r="AZ163" s="12"/>
      <c r="BA163" s="12"/>
      <c r="BB163" s="12"/>
      <c r="BC163" s="12"/>
      <c r="BD163" s="12"/>
      <c r="BE163" s="12"/>
      <c r="BF163" s="12"/>
      <c r="BG163" s="12"/>
      <c r="BH163" s="12"/>
      <c r="BI163" s="12"/>
      <c r="BJ163" s="12"/>
      <c r="BK163" s="12"/>
      <c r="BL163" s="12"/>
      <c r="BM163" s="12"/>
      <c r="BN163" s="12"/>
      <c r="BO163" s="12"/>
      <c r="BP163" s="12"/>
      <c r="BQ163" s="12"/>
      <c r="BR163" s="12"/>
      <c r="BS163" s="12"/>
      <c r="BT163" s="12"/>
      <c r="BU163" s="12"/>
      <c r="BV163" s="12"/>
      <c r="BW163" s="12"/>
      <c r="BX163" s="12"/>
      <c r="BY163" s="12"/>
      <c r="BZ163" s="12"/>
      <c r="CA163" s="12"/>
      <c r="CB163" s="12"/>
      <c r="CC163" s="12"/>
      <c r="CD163" s="12"/>
      <c r="CE163" s="12"/>
      <c r="CF163" s="12"/>
      <c r="CG163" s="12"/>
      <c r="CH163" s="12"/>
    </row>
    <row r="164" spans="1:86">
      <c r="A164" s="14"/>
      <c r="B164" s="14"/>
      <c r="C164" s="14"/>
      <c r="D164" s="14"/>
      <c r="E164" s="14"/>
      <c r="F164" s="14"/>
      <c r="G164" s="12"/>
      <c r="H164" s="12"/>
      <c r="I164" s="12"/>
      <c r="J164" s="12"/>
      <c r="K164" s="12"/>
      <c r="L164" s="12"/>
      <c r="M164" s="12"/>
      <c r="N164" s="12"/>
      <c r="O164" s="12"/>
      <c r="P164" s="12"/>
      <c r="Q164" s="12"/>
      <c r="R164" s="14"/>
      <c r="S164" s="14"/>
      <c r="T164" s="14"/>
      <c r="U164" s="14"/>
      <c r="V164" s="14"/>
      <c r="W164" s="14"/>
      <c r="X164" s="14"/>
      <c r="Y164" s="13"/>
      <c r="Z164" s="14"/>
      <c r="AA164" s="14"/>
      <c r="AB164" s="14"/>
      <c r="AC164" s="14"/>
      <c r="AD164" s="14"/>
      <c r="AE164" s="14"/>
      <c r="AF164" s="14"/>
      <c r="AG164" s="14"/>
      <c r="AH164" s="14"/>
      <c r="AI164" s="14"/>
      <c r="AJ164" s="14"/>
      <c r="AK164" s="14"/>
      <c r="AL164" s="14"/>
      <c r="AM164" s="12"/>
      <c r="AN164" s="12"/>
      <c r="AO164" s="12"/>
      <c r="AP164" s="12"/>
      <c r="AQ164" s="12"/>
      <c r="AR164" s="12"/>
      <c r="AS164" s="12"/>
      <c r="AT164" s="12"/>
      <c r="AU164" s="12"/>
      <c r="AV164" s="12"/>
      <c r="AW164" s="12"/>
      <c r="AX164" s="12"/>
      <c r="AY164" s="12"/>
      <c r="AZ164" s="12"/>
      <c r="BA164" s="12"/>
      <c r="BB164" s="12"/>
      <c r="BC164" s="12"/>
      <c r="BD164" s="12"/>
      <c r="BE164" s="12"/>
      <c r="BF164" s="12"/>
      <c r="BG164" s="12"/>
      <c r="BH164" s="12"/>
      <c r="BI164" s="12"/>
      <c r="BJ164" s="12"/>
      <c r="BK164" s="12"/>
      <c r="BL164" s="12"/>
      <c r="BM164" s="12"/>
      <c r="BN164" s="12"/>
      <c r="BO164" s="12"/>
      <c r="BP164" s="12"/>
      <c r="BQ164" s="12"/>
      <c r="BR164" s="12"/>
      <c r="BS164" s="12"/>
      <c r="BT164" s="12"/>
      <c r="BU164" s="12"/>
      <c r="BV164" s="12"/>
      <c r="BW164" s="12"/>
      <c r="BX164" s="12"/>
      <c r="BY164" s="12"/>
      <c r="BZ164" s="12"/>
      <c r="CA164" s="12"/>
      <c r="CB164" s="12"/>
      <c r="CC164" s="12"/>
      <c r="CD164" s="12"/>
      <c r="CE164" s="12"/>
      <c r="CF164" s="12"/>
      <c r="CG164" s="12"/>
      <c r="CH164" s="12"/>
    </row>
    <row r="165" spans="1:86">
      <c r="A165" s="14"/>
      <c r="B165" s="14"/>
      <c r="C165" s="14"/>
      <c r="D165" s="14"/>
      <c r="E165" s="14"/>
      <c r="F165" s="14"/>
      <c r="G165" s="12"/>
      <c r="H165" s="12"/>
      <c r="I165" s="12"/>
      <c r="J165" s="12"/>
      <c r="K165" s="12"/>
      <c r="L165" s="12"/>
      <c r="M165" s="12"/>
      <c r="N165" s="12"/>
      <c r="O165" s="12"/>
      <c r="P165" s="12"/>
      <c r="Q165" s="12"/>
      <c r="R165" s="14"/>
      <c r="S165" s="14"/>
      <c r="T165" s="14"/>
      <c r="U165" s="14"/>
      <c r="V165" s="14"/>
      <c r="W165" s="14"/>
      <c r="X165" s="14"/>
      <c r="Y165" s="13"/>
      <c r="Z165" s="14"/>
      <c r="AA165" s="14"/>
      <c r="AB165" s="14"/>
      <c r="AC165" s="14"/>
      <c r="AD165" s="14"/>
      <c r="AE165" s="14"/>
      <c r="AF165" s="14"/>
      <c r="AG165" s="14"/>
      <c r="AH165" s="14"/>
      <c r="AI165" s="14"/>
      <c r="AJ165" s="14"/>
      <c r="AK165" s="14"/>
      <c r="AL165" s="14"/>
      <c r="AM165" s="12"/>
      <c r="AN165" s="12"/>
      <c r="AO165" s="12"/>
      <c r="AP165" s="12"/>
      <c r="AQ165" s="12"/>
      <c r="AR165" s="12"/>
      <c r="AS165" s="12"/>
      <c r="AT165" s="12"/>
      <c r="AU165" s="12"/>
      <c r="AV165" s="12"/>
      <c r="AW165" s="12"/>
      <c r="AX165" s="12"/>
      <c r="AY165" s="12"/>
      <c r="AZ165" s="12"/>
      <c r="BA165" s="12"/>
      <c r="BB165" s="12"/>
      <c r="BC165" s="12"/>
      <c r="BD165" s="12"/>
      <c r="BE165" s="12"/>
      <c r="BF165" s="12"/>
      <c r="BG165" s="12"/>
      <c r="BH165" s="12"/>
      <c r="BI165" s="12"/>
      <c r="BJ165" s="12"/>
      <c r="BK165" s="12"/>
      <c r="BL165" s="12"/>
      <c r="BM165" s="12"/>
      <c r="BN165" s="12"/>
      <c r="BO165" s="12"/>
      <c r="BP165" s="12"/>
      <c r="BQ165" s="12"/>
      <c r="BR165" s="12"/>
      <c r="BS165" s="12"/>
      <c r="BT165" s="12"/>
      <c r="BU165" s="12"/>
      <c r="BV165" s="12"/>
      <c r="BW165" s="12"/>
      <c r="BX165" s="12"/>
      <c r="BY165" s="12"/>
      <c r="BZ165" s="12"/>
      <c r="CA165" s="12"/>
      <c r="CB165" s="12"/>
      <c r="CC165" s="12"/>
      <c r="CD165" s="12"/>
      <c r="CE165" s="12"/>
      <c r="CF165" s="12"/>
      <c r="CG165" s="12"/>
      <c r="CH165" s="12"/>
    </row>
    <row r="166" spans="1:86">
      <c r="A166" s="14"/>
      <c r="B166" s="14"/>
      <c r="C166" s="14"/>
      <c r="D166" s="14"/>
      <c r="E166" s="14"/>
      <c r="F166" s="14"/>
      <c r="G166" s="12"/>
      <c r="H166" s="12"/>
      <c r="I166" s="12"/>
      <c r="J166" s="12"/>
      <c r="K166" s="12"/>
      <c r="L166" s="12"/>
      <c r="M166" s="12"/>
      <c r="N166" s="12"/>
      <c r="O166" s="12"/>
      <c r="P166" s="12"/>
      <c r="Q166" s="12"/>
      <c r="R166" s="14"/>
      <c r="S166" s="14"/>
      <c r="T166" s="14"/>
      <c r="U166" s="14"/>
      <c r="V166" s="14"/>
      <c r="W166" s="14"/>
      <c r="X166" s="14"/>
      <c r="Y166" s="13"/>
      <c r="Z166" s="14"/>
      <c r="AA166" s="14"/>
      <c r="AB166" s="14"/>
      <c r="AC166" s="14"/>
      <c r="AD166" s="14"/>
      <c r="AE166" s="14"/>
      <c r="AF166" s="14"/>
      <c r="AG166" s="14"/>
      <c r="AH166" s="14"/>
      <c r="AI166" s="14"/>
      <c r="AJ166" s="14"/>
      <c r="AK166" s="14"/>
      <c r="AL166" s="14"/>
      <c r="AM166" s="12"/>
      <c r="AN166" s="12"/>
      <c r="AO166" s="12"/>
      <c r="AP166" s="12"/>
      <c r="AQ166" s="12"/>
      <c r="AR166" s="12"/>
      <c r="AS166" s="12"/>
      <c r="AT166" s="12"/>
      <c r="AU166" s="12"/>
      <c r="AV166" s="12"/>
      <c r="AW166" s="12"/>
      <c r="AX166" s="12"/>
      <c r="AY166" s="12"/>
      <c r="AZ166" s="12"/>
      <c r="BA166" s="12"/>
      <c r="BB166" s="12"/>
      <c r="BC166" s="12"/>
      <c r="BD166" s="12"/>
      <c r="BE166" s="12"/>
      <c r="BF166" s="12"/>
      <c r="BG166" s="12"/>
      <c r="BH166" s="12"/>
      <c r="BI166" s="12"/>
      <c r="BJ166" s="12"/>
      <c r="BK166" s="12"/>
      <c r="BL166" s="12"/>
      <c r="BM166" s="12"/>
      <c r="BN166" s="12"/>
      <c r="BO166" s="12"/>
      <c r="BP166" s="12"/>
      <c r="BQ166" s="12"/>
      <c r="BR166" s="12"/>
      <c r="BS166" s="12"/>
      <c r="BT166" s="12"/>
      <c r="BU166" s="12"/>
      <c r="BV166" s="12"/>
      <c r="BW166" s="12"/>
      <c r="BX166" s="12"/>
      <c r="BY166" s="12"/>
      <c r="BZ166" s="12"/>
      <c r="CA166" s="12"/>
      <c r="CB166" s="12"/>
      <c r="CC166" s="12"/>
      <c r="CD166" s="12"/>
      <c r="CE166" s="12"/>
      <c r="CF166" s="12"/>
      <c r="CG166" s="12"/>
      <c r="CH166" s="12"/>
    </row>
    <row r="167" spans="1:86">
      <c r="A167" s="14"/>
      <c r="B167" s="14"/>
      <c r="C167" s="14"/>
      <c r="D167" s="14"/>
      <c r="E167" s="14"/>
      <c r="F167" s="14"/>
      <c r="G167" s="12"/>
      <c r="H167" s="12"/>
      <c r="I167" s="12"/>
      <c r="J167" s="12"/>
      <c r="K167" s="12"/>
      <c r="L167" s="12"/>
      <c r="M167" s="12"/>
      <c r="N167" s="12"/>
      <c r="O167" s="12"/>
      <c r="P167" s="12"/>
      <c r="Q167" s="12"/>
      <c r="R167" s="14"/>
      <c r="S167" s="14"/>
      <c r="T167" s="14"/>
      <c r="U167" s="14"/>
      <c r="V167" s="14"/>
      <c r="W167" s="14"/>
      <c r="X167" s="14"/>
      <c r="Y167" s="13"/>
      <c r="Z167" s="14"/>
      <c r="AA167" s="14"/>
      <c r="AB167" s="14"/>
      <c r="AC167" s="14"/>
      <c r="AD167" s="14"/>
      <c r="AE167" s="14"/>
      <c r="AF167" s="14"/>
      <c r="AG167" s="14"/>
      <c r="AH167" s="14"/>
      <c r="AI167" s="14"/>
      <c r="AJ167" s="14"/>
      <c r="AK167" s="14"/>
      <c r="AL167" s="14"/>
      <c r="AM167" s="12"/>
      <c r="AN167" s="12"/>
      <c r="AO167" s="12"/>
      <c r="AP167" s="12"/>
      <c r="AQ167" s="12"/>
      <c r="AR167" s="12"/>
      <c r="AS167" s="12"/>
      <c r="AT167" s="12"/>
      <c r="AU167" s="12"/>
      <c r="AV167" s="12"/>
      <c r="AW167" s="12"/>
      <c r="AX167" s="12"/>
      <c r="AY167" s="12"/>
      <c r="AZ167" s="12"/>
      <c r="BA167" s="12"/>
      <c r="BB167" s="12"/>
      <c r="BC167" s="12"/>
      <c r="BD167" s="12"/>
      <c r="BE167" s="12"/>
      <c r="BF167" s="12"/>
      <c r="BG167" s="12"/>
      <c r="BH167" s="12"/>
      <c r="BI167" s="12"/>
      <c r="BJ167" s="12"/>
      <c r="BK167" s="12"/>
      <c r="BL167" s="12"/>
      <c r="BM167" s="12"/>
      <c r="BN167" s="12"/>
      <c r="BO167" s="12"/>
      <c r="BP167" s="12"/>
      <c r="BQ167" s="12"/>
      <c r="BR167" s="12"/>
      <c r="BS167" s="12"/>
      <c r="BT167" s="12"/>
      <c r="BU167" s="12"/>
      <c r="BV167" s="12"/>
      <c r="BW167" s="12"/>
      <c r="BX167" s="12"/>
      <c r="BY167" s="12"/>
      <c r="BZ167" s="12"/>
      <c r="CA167" s="12"/>
      <c r="CB167" s="12"/>
      <c r="CC167" s="12"/>
      <c r="CD167" s="12"/>
      <c r="CE167" s="12"/>
      <c r="CF167" s="12"/>
      <c r="CG167" s="12"/>
      <c r="CH167" s="12"/>
    </row>
    <row r="168" spans="1:86">
      <c r="A168" s="14"/>
      <c r="B168" s="14"/>
      <c r="C168" s="14"/>
      <c r="D168" s="14"/>
      <c r="E168" s="14"/>
      <c r="F168" s="14"/>
      <c r="G168" s="12"/>
      <c r="H168" s="12"/>
      <c r="I168" s="12"/>
      <c r="J168" s="12"/>
      <c r="K168" s="12"/>
      <c r="L168" s="12"/>
      <c r="M168" s="12"/>
      <c r="N168" s="12"/>
      <c r="O168" s="12"/>
      <c r="P168" s="12"/>
      <c r="Q168" s="12"/>
      <c r="R168" s="14"/>
      <c r="S168" s="14"/>
      <c r="T168" s="14"/>
      <c r="U168" s="14"/>
      <c r="V168" s="14"/>
      <c r="W168" s="14"/>
      <c r="X168" s="14"/>
      <c r="Y168" s="13"/>
      <c r="Z168" s="14"/>
      <c r="AA168" s="14"/>
      <c r="AB168" s="14"/>
      <c r="AC168" s="14"/>
      <c r="AD168" s="14"/>
      <c r="AE168" s="14"/>
      <c r="AF168" s="14"/>
      <c r="AG168" s="14"/>
      <c r="AH168" s="14"/>
      <c r="AI168" s="14"/>
      <c r="AJ168" s="14"/>
      <c r="AK168" s="14"/>
      <c r="AL168" s="14"/>
      <c r="AM168" s="12"/>
      <c r="AN168" s="12"/>
      <c r="AO168" s="12"/>
      <c r="AP168" s="12"/>
      <c r="AQ168" s="12"/>
      <c r="AR168" s="12"/>
      <c r="AS168" s="12"/>
      <c r="AT168" s="12"/>
      <c r="AU168" s="12"/>
      <c r="AV168" s="12"/>
      <c r="AW168" s="12"/>
      <c r="AX168" s="12"/>
      <c r="AY168" s="12"/>
      <c r="AZ168" s="12"/>
      <c r="BA168" s="12"/>
      <c r="BB168" s="12"/>
      <c r="BC168" s="12"/>
      <c r="BD168" s="12"/>
      <c r="BE168" s="12"/>
      <c r="BF168" s="12"/>
      <c r="BG168" s="12"/>
      <c r="BH168" s="12"/>
      <c r="BI168" s="12"/>
      <c r="BJ168" s="12"/>
      <c r="BK168" s="12"/>
      <c r="BL168" s="12"/>
      <c r="BM168" s="12"/>
      <c r="BN168" s="12"/>
      <c r="BO168" s="12"/>
      <c r="BP168" s="12"/>
      <c r="BQ168" s="12"/>
      <c r="BR168" s="12"/>
      <c r="BS168" s="12"/>
      <c r="BT168" s="12"/>
      <c r="BU168" s="12"/>
      <c r="BV168" s="12"/>
      <c r="BW168" s="12"/>
      <c r="BX168" s="12"/>
      <c r="BY168" s="12"/>
      <c r="BZ168" s="12"/>
      <c r="CA168" s="12"/>
      <c r="CB168" s="12"/>
      <c r="CC168" s="12"/>
      <c r="CD168" s="12"/>
      <c r="CE168" s="12"/>
      <c r="CF168" s="12"/>
      <c r="CG168" s="12"/>
      <c r="CH168" s="12"/>
    </row>
    <row r="169" spans="1:86">
      <c r="A169" s="14"/>
      <c r="B169" s="14"/>
      <c r="C169" s="14"/>
      <c r="D169" s="14"/>
      <c r="E169" s="14"/>
      <c r="F169" s="14"/>
      <c r="G169" s="12"/>
      <c r="H169" s="12"/>
      <c r="I169" s="12"/>
      <c r="J169" s="12"/>
      <c r="K169" s="12"/>
      <c r="L169" s="12"/>
      <c r="M169" s="12"/>
      <c r="N169" s="12"/>
      <c r="O169" s="12"/>
      <c r="P169" s="12"/>
      <c r="Q169" s="12"/>
      <c r="R169" s="14"/>
      <c r="S169" s="14"/>
      <c r="T169" s="14"/>
      <c r="U169" s="14"/>
      <c r="V169" s="14"/>
      <c r="W169" s="14"/>
      <c r="X169" s="14"/>
      <c r="Y169" s="13"/>
      <c r="Z169" s="14"/>
      <c r="AA169" s="14"/>
      <c r="AB169" s="14"/>
      <c r="AC169" s="14"/>
      <c r="AD169" s="14"/>
      <c r="AE169" s="14"/>
      <c r="AF169" s="14"/>
      <c r="AG169" s="14"/>
      <c r="AH169" s="14"/>
      <c r="AI169" s="14"/>
      <c r="AJ169" s="14"/>
      <c r="AK169" s="14"/>
      <c r="AL169" s="14"/>
      <c r="AM169" s="12"/>
      <c r="AN169" s="12"/>
      <c r="AO169" s="12"/>
      <c r="AP169" s="12"/>
      <c r="AQ169" s="12"/>
      <c r="AR169" s="12"/>
      <c r="AS169" s="12"/>
      <c r="AT169" s="12"/>
      <c r="AU169" s="12"/>
      <c r="AV169" s="12"/>
      <c r="AW169" s="12"/>
      <c r="AX169" s="12"/>
      <c r="AY169" s="12"/>
      <c r="AZ169" s="12"/>
      <c r="BA169" s="12"/>
      <c r="BB169" s="12"/>
      <c r="BC169" s="12"/>
      <c r="BD169" s="12"/>
      <c r="BE169" s="12"/>
      <c r="BF169" s="12"/>
      <c r="BG169" s="12"/>
      <c r="BH169" s="12"/>
      <c r="BI169" s="12"/>
      <c r="BJ169" s="12"/>
      <c r="BK169" s="12"/>
      <c r="BL169" s="12"/>
      <c r="BM169" s="12"/>
      <c r="BN169" s="12"/>
      <c r="BO169" s="12"/>
      <c r="BP169" s="12"/>
      <c r="BQ169" s="12"/>
      <c r="BR169" s="12"/>
      <c r="BS169" s="12"/>
      <c r="BT169" s="12"/>
      <c r="BU169" s="12"/>
      <c r="BV169" s="12"/>
      <c r="BW169" s="12"/>
      <c r="BX169" s="12"/>
      <c r="BY169" s="12"/>
      <c r="BZ169" s="12"/>
      <c r="CA169" s="12"/>
      <c r="CB169" s="12"/>
      <c r="CC169" s="12"/>
      <c r="CD169" s="12"/>
      <c r="CE169" s="12"/>
      <c r="CF169" s="12"/>
      <c r="CG169" s="12"/>
      <c r="CH169" s="12"/>
    </row>
    <row r="170" spans="1:86">
      <c r="A170" s="14"/>
      <c r="B170" s="14"/>
      <c r="C170" s="14"/>
      <c r="D170" s="14"/>
      <c r="E170" s="14"/>
      <c r="F170" s="14"/>
      <c r="G170" s="12"/>
      <c r="H170" s="12"/>
      <c r="I170" s="12"/>
      <c r="J170" s="12"/>
      <c r="K170" s="12"/>
      <c r="L170" s="12"/>
      <c r="M170" s="12"/>
      <c r="N170" s="12"/>
      <c r="O170" s="12"/>
      <c r="P170" s="12"/>
      <c r="Q170" s="12"/>
      <c r="R170" s="14"/>
      <c r="S170" s="14"/>
      <c r="T170" s="14"/>
      <c r="U170" s="14"/>
      <c r="V170" s="14"/>
      <c r="W170" s="14"/>
      <c r="X170" s="14"/>
      <c r="Y170" s="13"/>
      <c r="Z170" s="14"/>
      <c r="AA170" s="14"/>
      <c r="AB170" s="14"/>
      <c r="AC170" s="14"/>
      <c r="AD170" s="14"/>
      <c r="AE170" s="14"/>
      <c r="AF170" s="14"/>
      <c r="AG170" s="14"/>
      <c r="AH170" s="14"/>
      <c r="AI170" s="14"/>
      <c r="AJ170" s="14"/>
      <c r="AK170" s="14"/>
      <c r="AL170" s="14"/>
      <c r="AM170" s="12"/>
      <c r="AN170" s="12"/>
      <c r="AO170" s="12"/>
      <c r="AP170" s="12"/>
      <c r="AQ170" s="12"/>
      <c r="AR170" s="12"/>
      <c r="AS170" s="12"/>
      <c r="AT170" s="12"/>
      <c r="AU170" s="12"/>
      <c r="AV170" s="12"/>
      <c r="AW170" s="12"/>
      <c r="AX170" s="12"/>
      <c r="AY170" s="12"/>
      <c r="AZ170" s="12"/>
      <c r="BA170" s="12"/>
      <c r="BB170" s="12"/>
      <c r="BC170" s="12"/>
      <c r="BD170" s="12"/>
      <c r="BE170" s="12"/>
      <c r="BF170" s="12"/>
      <c r="BG170" s="12"/>
      <c r="BH170" s="12"/>
      <c r="BI170" s="12"/>
      <c r="BJ170" s="12"/>
      <c r="BK170" s="12"/>
      <c r="BL170" s="12"/>
      <c r="BM170" s="12"/>
      <c r="BN170" s="12"/>
      <c r="BO170" s="12"/>
      <c r="BP170" s="12"/>
      <c r="BQ170" s="12"/>
      <c r="BR170" s="12"/>
      <c r="BS170" s="12"/>
      <c r="BT170" s="12"/>
      <c r="BU170" s="12"/>
      <c r="BV170" s="12"/>
      <c r="BW170" s="12"/>
      <c r="BX170" s="12"/>
      <c r="BY170" s="12"/>
      <c r="BZ170" s="12"/>
      <c r="CA170" s="12"/>
      <c r="CB170" s="12"/>
      <c r="CC170" s="12"/>
      <c r="CD170" s="12"/>
      <c r="CE170" s="12"/>
      <c r="CF170" s="12"/>
      <c r="CG170" s="12"/>
      <c r="CH170" s="12"/>
    </row>
    <row r="171" spans="1:86">
      <c r="A171" s="14"/>
      <c r="B171" s="14"/>
      <c r="C171" s="14"/>
      <c r="D171" s="14"/>
      <c r="E171" s="14"/>
      <c r="F171" s="14"/>
      <c r="G171" s="12"/>
      <c r="H171" s="12"/>
      <c r="I171" s="12"/>
      <c r="J171" s="12"/>
      <c r="K171" s="12"/>
      <c r="L171" s="12"/>
      <c r="M171" s="12"/>
      <c r="N171" s="12"/>
      <c r="O171" s="12"/>
      <c r="P171" s="12"/>
      <c r="Q171" s="12"/>
      <c r="R171" s="14"/>
      <c r="S171" s="14"/>
      <c r="T171" s="14"/>
      <c r="U171" s="14"/>
      <c r="V171" s="14"/>
      <c r="W171" s="14"/>
      <c r="X171" s="14"/>
      <c r="Y171" s="13"/>
      <c r="Z171" s="14"/>
      <c r="AA171" s="14"/>
      <c r="AB171" s="14"/>
      <c r="AC171" s="14"/>
      <c r="AD171" s="14"/>
      <c r="AE171" s="14"/>
      <c r="AF171" s="14"/>
      <c r="AG171" s="14"/>
      <c r="AH171" s="14"/>
      <c r="AI171" s="14"/>
      <c r="AJ171" s="14"/>
      <c r="AK171" s="14"/>
      <c r="AL171" s="14"/>
      <c r="AM171" s="12"/>
      <c r="AN171" s="12"/>
      <c r="AO171" s="12"/>
      <c r="AP171" s="12"/>
      <c r="AQ171" s="12"/>
      <c r="AR171" s="12"/>
      <c r="AS171" s="12"/>
      <c r="AT171" s="12"/>
      <c r="AU171" s="12"/>
      <c r="AV171" s="12"/>
      <c r="AW171" s="12"/>
      <c r="AX171" s="12"/>
      <c r="AY171" s="12"/>
      <c r="AZ171" s="12"/>
      <c r="BA171" s="12"/>
      <c r="BB171" s="12"/>
      <c r="BC171" s="12"/>
      <c r="BD171" s="12"/>
      <c r="BE171" s="12"/>
      <c r="BF171" s="12"/>
      <c r="BG171" s="12"/>
      <c r="BH171" s="12"/>
      <c r="BI171" s="12"/>
      <c r="BJ171" s="12"/>
      <c r="BK171" s="12"/>
      <c r="BL171" s="12"/>
      <c r="BM171" s="12"/>
      <c r="BN171" s="12"/>
      <c r="BO171" s="12"/>
      <c r="BP171" s="12"/>
      <c r="BQ171" s="12"/>
      <c r="BR171" s="12"/>
      <c r="BS171" s="12"/>
      <c r="BT171" s="12"/>
      <c r="BU171" s="12"/>
      <c r="BV171" s="12"/>
      <c r="BW171" s="12"/>
      <c r="BX171" s="12"/>
      <c r="BY171" s="12"/>
      <c r="BZ171" s="12"/>
      <c r="CA171" s="12"/>
      <c r="CB171" s="12"/>
      <c r="CC171" s="12"/>
      <c r="CD171" s="12"/>
      <c r="CE171" s="12"/>
      <c r="CF171" s="12"/>
      <c r="CG171" s="12"/>
      <c r="CH171" s="12"/>
    </row>
    <row r="172" spans="1:86">
      <c r="A172" s="14"/>
      <c r="B172" s="14"/>
      <c r="C172" s="14"/>
      <c r="D172" s="14"/>
      <c r="E172" s="14"/>
      <c r="F172" s="14"/>
      <c r="G172" s="12"/>
      <c r="H172" s="12"/>
      <c r="I172" s="12"/>
      <c r="J172" s="12"/>
      <c r="K172" s="12"/>
      <c r="L172" s="12"/>
      <c r="M172" s="12"/>
      <c r="N172" s="12"/>
      <c r="O172" s="12"/>
      <c r="P172" s="12"/>
      <c r="Q172" s="12"/>
      <c r="R172" s="14"/>
      <c r="S172" s="14"/>
      <c r="T172" s="14"/>
      <c r="U172" s="14"/>
      <c r="V172" s="14"/>
      <c r="W172" s="14"/>
      <c r="X172" s="14"/>
      <c r="Y172" s="13"/>
      <c r="Z172" s="14"/>
      <c r="AA172" s="14"/>
      <c r="AB172" s="14"/>
      <c r="AC172" s="14"/>
      <c r="AD172" s="14"/>
      <c r="AE172" s="14"/>
      <c r="AF172" s="14"/>
      <c r="AG172" s="14"/>
      <c r="AH172" s="14"/>
      <c r="AI172" s="14"/>
      <c r="AJ172" s="14"/>
      <c r="AK172" s="14"/>
      <c r="AL172" s="14"/>
      <c r="AM172" s="12"/>
      <c r="AN172" s="12"/>
      <c r="AO172" s="12"/>
      <c r="AP172" s="12"/>
      <c r="AQ172" s="12"/>
      <c r="AR172" s="12"/>
      <c r="AS172" s="12"/>
      <c r="AT172" s="12"/>
      <c r="AU172" s="12"/>
      <c r="AV172" s="12"/>
      <c r="AW172" s="12"/>
      <c r="AX172" s="12"/>
      <c r="AY172" s="12"/>
      <c r="AZ172" s="12"/>
      <c r="BA172" s="12"/>
      <c r="BB172" s="12"/>
      <c r="BC172" s="12"/>
      <c r="BD172" s="12"/>
      <c r="BE172" s="12"/>
      <c r="BF172" s="12"/>
      <c r="BG172" s="12"/>
      <c r="BH172" s="12"/>
      <c r="BI172" s="12"/>
      <c r="BJ172" s="12"/>
      <c r="BK172" s="12"/>
      <c r="BL172" s="12"/>
      <c r="BM172" s="12"/>
      <c r="BN172" s="12"/>
      <c r="BO172" s="12"/>
      <c r="BP172" s="12"/>
      <c r="BQ172" s="12"/>
      <c r="BR172" s="12"/>
      <c r="BS172" s="12"/>
      <c r="BT172" s="12"/>
      <c r="BU172" s="12"/>
      <c r="BV172" s="12"/>
      <c r="BW172" s="12"/>
      <c r="BX172" s="12"/>
      <c r="BY172" s="12"/>
      <c r="BZ172" s="12"/>
      <c r="CA172" s="12"/>
      <c r="CB172" s="12"/>
      <c r="CC172" s="12"/>
      <c r="CD172" s="12"/>
      <c r="CE172" s="12"/>
      <c r="CF172" s="12"/>
      <c r="CG172" s="12"/>
      <c r="CH172" s="12"/>
    </row>
    <row r="173" spans="1:86">
      <c r="A173" s="14"/>
      <c r="B173" s="14"/>
      <c r="C173" s="14"/>
      <c r="D173" s="14"/>
      <c r="E173" s="14"/>
      <c r="F173" s="14"/>
      <c r="G173" s="12"/>
      <c r="H173" s="12"/>
      <c r="I173" s="12"/>
      <c r="J173" s="12"/>
      <c r="K173" s="12"/>
      <c r="L173" s="12"/>
      <c r="M173" s="12"/>
      <c r="N173" s="12"/>
      <c r="O173" s="12"/>
      <c r="P173" s="12"/>
      <c r="Q173" s="12"/>
      <c r="R173" s="14"/>
      <c r="S173" s="14"/>
      <c r="T173" s="14"/>
      <c r="U173" s="14"/>
      <c r="V173" s="14"/>
      <c r="W173" s="14"/>
      <c r="X173" s="14"/>
      <c r="Y173" s="13"/>
      <c r="Z173" s="14"/>
      <c r="AA173" s="14"/>
      <c r="AB173" s="14"/>
      <c r="AC173" s="14"/>
      <c r="AD173" s="14"/>
      <c r="AE173" s="14"/>
      <c r="AF173" s="14"/>
      <c r="AG173" s="14"/>
      <c r="AH173" s="14"/>
      <c r="AI173" s="14"/>
      <c r="AJ173" s="14"/>
      <c r="AK173" s="14"/>
      <c r="AL173" s="14"/>
      <c r="AM173" s="12"/>
      <c r="AN173" s="12"/>
      <c r="AO173" s="12"/>
      <c r="AP173" s="12"/>
      <c r="AQ173" s="12"/>
      <c r="AR173" s="12"/>
      <c r="AS173" s="12"/>
      <c r="AT173" s="12"/>
      <c r="AU173" s="12"/>
      <c r="AV173" s="12"/>
      <c r="AW173" s="12"/>
      <c r="AX173" s="12"/>
      <c r="AY173" s="12"/>
      <c r="AZ173" s="12"/>
      <c r="BA173" s="12"/>
      <c r="BB173" s="12"/>
      <c r="BC173" s="12"/>
      <c r="BD173" s="12"/>
      <c r="BE173" s="12"/>
      <c r="BF173" s="12"/>
      <c r="BG173" s="12"/>
      <c r="BH173" s="12"/>
      <c r="BI173" s="12"/>
      <c r="BJ173" s="12"/>
      <c r="BK173" s="12"/>
      <c r="BL173" s="12"/>
      <c r="BM173" s="12"/>
      <c r="BN173" s="12"/>
      <c r="BO173" s="12"/>
      <c r="BP173" s="12"/>
      <c r="BQ173" s="12"/>
      <c r="BR173" s="12"/>
      <c r="BS173" s="12"/>
      <c r="BT173" s="12"/>
      <c r="BU173" s="12"/>
      <c r="BV173" s="12"/>
      <c r="BW173" s="12"/>
      <c r="BX173" s="12"/>
      <c r="BY173" s="12"/>
      <c r="BZ173" s="12"/>
      <c r="CA173" s="12"/>
      <c r="CB173" s="12"/>
      <c r="CC173" s="12"/>
      <c r="CD173" s="12"/>
      <c r="CE173" s="12"/>
      <c r="CF173" s="12"/>
      <c r="CG173" s="12"/>
      <c r="CH173" s="12"/>
    </row>
    <row r="174" spans="1:86">
      <c r="A174" s="14"/>
      <c r="B174" s="14"/>
      <c r="C174" s="14"/>
      <c r="D174" s="14"/>
      <c r="E174" s="14"/>
      <c r="F174" s="14"/>
      <c r="G174" s="12"/>
      <c r="H174" s="12"/>
      <c r="I174" s="12"/>
      <c r="J174" s="12"/>
      <c r="K174" s="12"/>
      <c r="L174" s="12"/>
      <c r="M174" s="12"/>
      <c r="N174" s="12"/>
      <c r="O174" s="12"/>
      <c r="P174" s="12"/>
      <c r="Q174" s="12"/>
      <c r="R174" s="14"/>
      <c r="S174" s="14"/>
      <c r="T174" s="14"/>
      <c r="U174" s="14"/>
      <c r="V174" s="14"/>
      <c r="W174" s="14"/>
      <c r="X174" s="14"/>
      <c r="Y174" s="13"/>
      <c r="Z174" s="14"/>
      <c r="AA174" s="14"/>
      <c r="AB174" s="14"/>
      <c r="AC174" s="14"/>
      <c r="AD174" s="14"/>
      <c r="AE174" s="14"/>
      <c r="AF174" s="14"/>
      <c r="AG174" s="14"/>
      <c r="AH174" s="14"/>
      <c r="AI174" s="14"/>
      <c r="AJ174" s="14"/>
      <c r="AK174" s="14"/>
      <c r="AL174" s="14"/>
      <c r="AM174" s="12"/>
      <c r="AN174" s="12"/>
      <c r="AO174" s="12"/>
      <c r="AP174" s="12"/>
      <c r="AQ174" s="12"/>
      <c r="AR174" s="12"/>
      <c r="AS174" s="12"/>
      <c r="AT174" s="12"/>
      <c r="AU174" s="12"/>
      <c r="AV174" s="12"/>
      <c r="AW174" s="12"/>
      <c r="AX174" s="12"/>
      <c r="AY174" s="12"/>
      <c r="AZ174" s="12"/>
      <c r="BA174" s="12"/>
      <c r="BB174" s="12"/>
      <c r="BC174" s="12"/>
      <c r="BD174" s="12"/>
      <c r="BE174" s="12"/>
      <c r="BF174" s="12"/>
      <c r="BG174" s="12"/>
      <c r="BH174" s="12"/>
      <c r="BI174" s="12"/>
      <c r="BJ174" s="12"/>
      <c r="BK174" s="12"/>
      <c r="BL174" s="12"/>
      <c r="BM174" s="12"/>
      <c r="BN174" s="12"/>
      <c r="BO174" s="12"/>
      <c r="BP174" s="12"/>
      <c r="BQ174" s="12"/>
      <c r="BR174" s="12"/>
      <c r="BS174" s="12"/>
      <c r="BT174" s="12"/>
      <c r="BU174" s="12"/>
      <c r="BV174" s="12"/>
      <c r="BW174" s="12"/>
      <c r="BX174" s="12"/>
      <c r="BY174" s="12"/>
      <c r="BZ174" s="12"/>
      <c r="CA174" s="12"/>
      <c r="CB174" s="12"/>
      <c r="CC174" s="12"/>
      <c r="CD174" s="12"/>
      <c r="CE174" s="12"/>
      <c r="CF174" s="12"/>
      <c r="CG174" s="12"/>
      <c r="CH174" s="12"/>
    </row>
    <row r="175" spans="1:86">
      <c r="A175" s="14"/>
      <c r="B175" s="14"/>
      <c r="C175" s="14"/>
      <c r="D175" s="14"/>
      <c r="E175" s="14"/>
      <c r="F175" s="14"/>
      <c r="G175" s="12"/>
      <c r="H175" s="12"/>
      <c r="I175" s="12"/>
      <c r="J175" s="12"/>
      <c r="K175" s="12"/>
      <c r="L175" s="12"/>
      <c r="M175" s="12"/>
      <c r="N175" s="12"/>
      <c r="O175" s="12"/>
      <c r="P175" s="12"/>
      <c r="Q175" s="12"/>
      <c r="R175" s="14"/>
      <c r="S175" s="14"/>
      <c r="T175" s="14"/>
      <c r="U175" s="14"/>
      <c r="V175" s="14"/>
      <c r="W175" s="14"/>
      <c r="X175" s="14"/>
      <c r="Y175" s="13"/>
      <c r="Z175" s="14"/>
      <c r="AA175" s="14"/>
      <c r="AB175" s="14"/>
      <c r="AC175" s="14"/>
      <c r="AD175" s="14"/>
      <c r="AE175" s="14"/>
      <c r="AF175" s="14"/>
      <c r="AG175" s="14"/>
      <c r="AH175" s="14"/>
      <c r="AI175" s="14"/>
      <c r="AJ175" s="14"/>
      <c r="AK175" s="14"/>
      <c r="AL175" s="14"/>
      <c r="AM175" s="12"/>
      <c r="AN175" s="12"/>
      <c r="AO175" s="12"/>
      <c r="AP175" s="12"/>
      <c r="AQ175" s="12"/>
      <c r="AR175" s="12"/>
      <c r="AS175" s="12"/>
      <c r="AT175" s="12"/>
      <c r="AU175" s="12"/>
      <c r="AV175" s="12"/>
      <c r="AW175" s="12"/>
      <c r="AX175" s="12"/>
      <c r="AY175" s="12"/>
      <c r="AZ175" s="12"/>
      <c r="BA175" s="12"/>
      <c r="BB175" s="12"/>
      <c r="BC175" s="12"/>
      <c r="BD175" s="12"/>
      <c r="BE175" s="12"/>
      <c r="BF175" s="12"/>
      <c r="BG175" s="12"/>
      <c r="BH175" s="12"/>
      <c r="BI175" s="12"/>
      <c r="BJ175" s="12"/>
      <c r="BK175" s="12"/>
      <c r="BL175" s="12"/>
      <c r="BM175" s="12"/>
      <c r="BN175" s="12"/>
      <c r="BO175" s="12"/>
      <c r="BP175" s="12"/>
      <c r="BQ175" s="12"/>
      <c r="BR175" s="12"/>
      <c r="BS175" s="12"/>
      <c r="BT175" s="12"/>
      <c r="BU175" s="12"/>
      <c r="BV175" s="12"/>
      <c r="BW175" s="12"/>
      <c r="BX175" s="12"/>
      <c r="BY175" s="12"/>
      <c r="BZ175" s="12"/>
      <c r="CA175" s="12"/>
      <c r="CB175" s="12"/>
      <c r="CC175" s="12"/>
      <c r="CD175" s="12"/>
      <c r="CE175" s="12"/>
      <c r="CF175" s="12"/>
      <c r="CG175" s="12"/>
      <c r="CH175" s="12"/>
    </row>
    <row r="176" spans="1:86">
      <c r="A176" s="14"/>
      <c r="B176" s="14"/>
      <c r="C176" s="14"/>
      <c r="D176" s="14"/>
      <c r="E176" s="14"/>
      <c r="F176" s="14"/>
      <c r="G176" s="12"/>
      <c r="H176" s="12"/>
      <c r="I176" s="12"/>
      <c r="J176" s="12"/>
      <c r="K176" s="12"/>
      <c r="L176" s="12"/>
      <c r="M176" s="12"/>
      <c r="N176" s="12"/>
      <c r="O176" s="12"/>
      <c r="P176" s="12"/>
      <c r="Q176" s="12"/>
      <c r="R176" s="14"/>
      <c r="S176" s="14"/>
      <c r="T176" s="14"/>
      <c r="U176" s="14"/>
      <c r="V176" s="14"/>
      <c r="W176" s="14"/>
      <c r="X176" s="14"/>
      <c r="Y176" s="13"/>
      <c r="Z176" s="14"/>
      <c r="AA176" s="14"/>
      <c r="AB176" s="14"/>
      <c r="AC176" s="14"/>
      <c r="AD176" s="14"/>
      <c r="AE176" s="14"/>
      <c r="AF176" s="14"/>
      <c r="AG176" s="14"/>
      <c r="AH176" s="14"/>
      <c r="AI176" s="14"/>
      <c r="AJ176" s="14"/>
      <c r="AK176" s="14"/>
      <c r="AL176" s="14"/>
      <c r="AM176" s="12"/>
      <c r="AN176" s="12"/>
      <c r="AO176" s="12"/>
      <c r="AP176" s="12"/>
      <c r="AQ176" s="12"/>
      <c r="AR176" s="12"/>
      <c r="AS176" s="12"/>
      <c r="AT176" s="12"/>
      <c r="AU176" s="12"/>
      <c r="AV176" s="12"/>
      <c r="AW176" s="12"/>
      <c r="AX176" s="12"/>
      <c r="AY176" s="12"/>
      <c r="AZ176" s="12"/>
      <c r="BA176" s="12"/>
      <c r="BB176" s="12"/>
      <c r="BC176" s="12"/>
      <c r="BD176" s="12"/>
      <c r="BE176" s="12"/>
      <c r="BF176" s="12"/>
      <c r="BG176" s="12"/>
      <c r="BH176" s="12"/>
      <c r="BI176" s="12"/>
      <c r="BJ176" s="12"/>
      <c r="BK176" s="12"/>
      <c r="BL176" s="12"/>
      <c r="BM176" s="12"/>
      <c r="BN176" s="12"/>
      <c r="BO176" s="12"/>
      <c r="BP176" s="12"/>
      <c r="BQ176" s="12"/>
      <c r="BR176" s="12"/>
      <c r="BS176" s="12"/>
      <c r="BT176" s="12"/>
      <c r="BU176" s="12"/>
      <c r="BV176" s="12"/>
      <c r="BW176" s="12"/>
      <c r="BX176" s="12"/>
      <c r="BY176" s="12"/>
      <c r="BZ176" s="12"/>
      <c r="CA176" s="12"/>
      <c r="CB176" s="12"/>
      <c r="CC176" s="12"/>
      <c r="CD176" s="12"/>
      <c r="CE176" s="12"/>
      <c r="CF176" s="12"/>
      <c r="CG176" s="12"/>
      <c r="CH176" s="12"/>
    </row>
    <row r="177" spans="1:86">
      <c r="A177" s="14"/>
      <c r="B177" s="14"/>
      <c r="C177" s="14"/>
      <c r="D177" s="14"/>
      <c r="E177" s="14"/>
      <c r="F177" s="14"/>
      <c r="G177" s="12"/>
      <c r="H177" s="12"/>
      <c r="I177" s="12"/>
      <c r="J177" s="12"/>
      <c r="K177" s="12"/>
      <c r="L177" s="12"/>
      <c r="M177" s="12"/>
      <c r="N177" s="12"/>
      <c r="O177" s="12"/>
      <c r="P177" s="12"/>
      <c r="Q177" s="12"/>
      <c r="R177" s="14"/>
      <c r="S177" s="14"/>
      <c r="T177" s="14"/>
      <c r="U177" s="14"/>
      <c r="V177" s="14"/>
      <c r="W177" s="14"/>
      <c r="X177" s="14"/>
      <c r="Y177" s="13"/>
      <c r="Z177" s="14"/>
      <c r="AA177" s="14"/>
      <c r="AB177" s="14"/>
      <c r="AC177" s="14"/>
      <c r="AD177" s="14"/>
      <c r="AE177" s="14"/>
      <c r="AF177" s="14"/>
      <c r="AG177" s="14"/>
      <c r="AH177" s="14"/>
      <c r="AI177" s="14"/>
      <c r="AJ177" s="14"/>
      <c r="AK177" s="14"/>
      <c r="AL177" s="14"/>
      <c r="AM177" s="12"/>
      <c r="AN177" s="12"/>
      <c r="AO177" s="12"/>
      <c r="AP177" s="12"/>
      <c r="AQ177" s="12"/>
      <c r="AR177" s="12"/>
      <c r="AS177" s="12"/>
      <c r="AT177" s="12"/>
      <c r="AU177" s="12"/>
      <c r="AV177" s="12"/>
      <c r="AW177" s="12"/>
      <c r="AX177" s="12"/>
      <c r="AY177" s="12"/>
      <c r="AZ177" s="12"/>
      <c r="BA177" s="12"/>
      <c r="BB177" s="12"/>
      <c r="BC177" s="12"/>
      <c r="BD177" s="12"/>
      <c r="BE177" s="12"/>
      <c r="BF177" s="12"/>
      <c r="BG177" s="12"/>
      <c r="BH177" s="12"/>
      <c r="BI177" s="12"/>
      <c r="BJ177" s="12"/>
      <c r="BK177" s="12"/>
      <c r="BL177" s="12"/>
      <c r="BM177" s="12"/>
      <c r="BN177" s="12"/>
      <c r="BO177" s="12"/>
      <c r="BP177" s="12"/>
      <c r="BQ177" s="12"/>
      <c r="BR177" s="12"/>
      <c r="BS177" s="12"/>
      <c r="BT177" s="12"/>
      <c r="BU177" s="12"/>
      <c r="BV177" s="12"/>
      <c r="BW177" s="12"/>
      <c r="BX177" s="12"/>
      <c r="BY177" s="12"/>
      <c r="BZ177" s="12"/>
      <c r="CA177" s="12"/>
      <c r="CB177" s="12"/>
      <c r="CC177" s="12"/>
      <c r="CD177" s="12"/>
      <c r="CE177" s="12"/>
      <c r="CF177" s="12"/>
      <c r="CG177" s="12"/>
      <c r="CH177" s="12"/>
    </row>
    <row r="178" spans="1:86">
      <c r="A178" s="14"/>
      <c r="B178" s="14"/>
      <c r="C178" s="14"/>
      <c r="D178" s="14"/>
      <c r="E178" s="14"/>
      <c r="F178" s="14"/>
      <c r="G178" s="12"/>
      <c r="H178" s="12"/>
      <c r="I178" s="12"/>
      <c r="J178" s="12"/>
      <c r="K178" s="12"/>
      <c r="L178" s="12"/>
      <c r="M178" s="12"/>
      <c r="N178" s="12"/>
      <c r="O178" s="12"/>
      <c r="P178" s="12"/>
      <c r="Q178" s="12"/>
      <c r="R178" s="14"/>
      <c r="S178" s="14"/>
      <c r="T178" s="14"/>
      <c r="U178" s="14"/>
      <c r="V178" s="14"/>
      <c r="W178" s="14"/>
      <c r="X178" s="14"/>
      <c r="Y178" s="13"/>
      <c r="Z178" s="14"/>
      <c r="AA178" s="14"/>
      <c r="AB178" s="14"/>
      <c r="AC178" s="14"/>
      <c r="AD178" s="14"/>
      <c r="AE178" s="14"/>
      <c r="AF178" s="14"/>
      <c r="AG178" s="14"/>
      <c r="AH178" s="14"/>
      <c r="AI178" s="14"/>
      <c r="AJ178" s="14"/>
      <c r="AK178" s="14"/>
      <c r="AL178" s="14"/>
      <c r="AM178" s="12"/>
      <c r="AN178" s="12"/>
      <c r="AO178" s="12"/>
      <c r="AP178" s="12"/>
      <c r="AQ178" s="12"/>
      <c r="AR178" s="12"/>
      <c r="AS178" s="12"/>
      <c r="AT178" s="12"/>
      <c r="AU178" s="12"/>
      <c r="AV178" s="12"/>
      <c r="AW178" s="12"/>
      <c r="AX178" s="12"/>
      <c r="AY178" s="12"/>
      <c r="AZ178" s="12"/>
      <c r="BA178" s="12"/>
      <c r="BB178" s="12"/>
      <c r="BC178" s="12"/>
      <c r="BD178" s="12"/>
      <c r="BE178" s="12"/>
      <c r="BF178" s="12"/>
      <c r="BG178" s="12"/>
      <c r="BH178" s="12"/>
      <c r="BI178" s="12"/>
      <c r="BJ178" s="12"/>
      <c r="BK178" s="12"/>
      <c r="BL178" s="12"/>
      <c r="BM178" s="12"/>
      <c r="BN178" s="12"/>
      <c r="BO178" s="12"/>
      <c r="BP178" s="12"/>
      <c r="BQ178" s="12"/>
      <c r="BR178" s="12"/>
      <c r="BS178" s="12"/>
      <c r="BT178" s="12"/>
      <c r="BU178" s="12"/>
      <c r="BV178" s="12"/>
      <c r="BW178" s="12"/>
      <c r="BX178" s="12"/>
      <c r="BY178" s="12"/>
      <c r="BZ178" s="12"/>
      <c r="CA178" s="12"/>
      <c r="CB178" s="12"/>
      <c r="CC178" s="12"/>
      <c r="CD178" s="12"/>
      <c r="CE178" s="12"/>
      <c r="CF178" s="12"/>
      <c r="CG178" s="12"/>
      <c r="CH178" s="12"/>
    </row>
    <row r="179" spans="1:86">
      <c r="A179" s="14"/>
      <c r="B179" s="14"/>
      <c r="C179" s="14"/>
      <c r="D179" s="14"/>
      <c r="E179" s="14"/>
      <c r="F179" s="14"/>
      <c r="G179" s="12"/>
      <c r="H179" s="12"/>
      <c r="I179" s="12"/>
      <c r="J179" s="12"/>
      <c r="K179" s="12"/>
      <c r="L179" s="12"/>
      <c r="M179" s="12"/>
      <c r="N179" s="12"/>
      <c r="O179" s="12"/>
      <c r="P179" s="12"/>
      <c r="Q179" s="12"/>
      <c r="R179" s="14"/>
      <c r="S179" s="14"/>
      <c r="T179" s="14"/>
      <c r="U179" s="14"/>
      <c r="V179" s="14"/>
      <c r="W179" s="14"/>
      <c r="X179" s="14"/>
      <c r="Y179" s="13"/>
      <c r="Z179" s="14"/>
      <c r="AA179" s="14"/>
      <c r="AB179" s="14"/>
      <c r="AC179" s="14"/>
      <c r="AD179" s="14"/>
      <c r="AE179" s="14"/>
      <c r="AF179" s="14"/>
      <c r="AG179" s="14"/>
      <c r="AH179" s="14"/>
      <c r="AI179" s="14"/>
      <c r="AJ179" s="14"/>
      <c r="AK179" s="14"/>
      <c r="AL179" s="14"/>
      <c r="AM179" s="12"/>
      <c r="AN179" s="12"/>
      <c r="AO179" s="12"/>
      <c r="AP179" s="12"/>
      <c r="AQ179" s="12"/>
      <c r="AR179" s="12"/>
      <c r="AS179" s="12"/>
      <c r="AT179" s="12"/>
      <c r="AU179" s="12"/>
      <c r="AV179" s="12"/>
      <c r="AW179" s="12"/>
      <c r="AX179" s="12"/>
      <c r="AY179" s="12"/>
      <c r="AZ179" s="12"/>
      <c r="BA179" s="12"/>
      <c r="BB179" s="12"/>
      <c r="BC179" s="12"/>
      <c r="BD179" s="12"/>
      <c r="BE179" s="12"/>
      <c r="BF179" s="12"/>
      <c r="BG179" s="12"/>
      <c r="BH179" s="12"/>
      <c r="BI179" s="12"/>
      <c r="BJ179" s="12"/>
      <c r="BK179" s="12"/>
      <c r="BL179" s="12"/>
      <c r="BM179" s="12"/>
      <c r="BN179" s="12"/>
      <c r="BO179" s="12"/>
      <c r="BP179" s="12"/>
      <c r="BQ179" s="12"/>
      <c r="BR179" s="12"/>
      <c r="BS179" s="12"/>
      <c r="BT179" s="12"/>
      <c r="BU179" s="12"/>
      <c r="BV179" s="12"/>
      <c r="BW179" s="12"/>
      <c r="BX179" s="12"/>
      <c r="BY179" s="12"/>
      <c r="BZ179" s="12"/>
      <c r="CA179" s="12"/>
      <c r="CB179" s="12"/>
      <c r="CC179" s="12"/>
      <c r="CD179" s="12"/>
      <c r="CE179" s="12"/>
      <c r="CF179" s="12"/>
      <c r="CG179" s="12"/>
      <c r="CH179" s="12"/>
    </row>
    <row r="180" spans="1:86">
      <c r="A180" s="14"/>
      <c r="B180" s="14"/>
      <c r="C180" s="14"/>
      <c r="D180" s="14"/>
      <c r="E180" s="14"/>
      <c r="F180" s="14"/>
      <c r="G180" s="12"/>
      <c r="H180" s="12"/>
      <c r="I180" s="12"/>
      <c r="J180" s="12"/>
      <c r="K180" s="12"/>
      <c r="L180" s="12"/>
      <c r="M180" s="12"/>
      <c r="N180" s="12"/>
      <c r="O180" s="12"/>
      <c r="P180" s="12"/>
      <c r="Q180" s="12"/>
      <c r="R180" s="14"/>
      <c r="S180" s="14"/>
      <c r="T180" s="14"/>
      <c r="U180" s="14"/>
      <c r="V180" s="14"/>
      <c r="W180" s="14"/>
      <c r="X180" s="14"/>
      <c r="Y180" s="13"/>
      <c r="Z180" s="14"/>
      <c r="AA180" s="14"/>
      <c r="AB180" s="14"/>
      <c r="AC180" s="14"/>
      <c r="AD180" s="14"/>
      <c r="AE180" s="14"/>
      <c r="AF180" s="14"/>
      <c r="AG180" s="14"/>
      <c r="AH180" s="14"/>
      <c r="AI180" s="14"/>
      <c r="AJ180" s="14"/>
      <c r="AK180" s="14"/>
      <c r="AL180" s="14"/>
      <c r="AM180" s="12"/>
      <c r="AN180" s="12"/>
      <c r="AO180" s="12"/>
      <c r="AP180" s="12"/>
      <c r="AQ180" s="12"/>
      <c r="AR180" s="12"/>
      <c r="AS180" s="12"/>
      <c r="AT180" s="12"/>
      <c r="AU180" s="12"/>
      <c r="AV180" s="12"/>
      <c r="AW180" s="12"/>
      <c r="AX180" s="12"/>
      <c r="AY180" s="12"/>
      <c r="AZ180" s="12"/>
      <c r="BA180" s="12"/>
      <c r="BB180" s="12"/>
      <c r="BC180" s="12"/>
      <c r="BD180" s="12"/>
      <c r="BE180" s="12"/>
      <c r="BF180" s="12"/>
      <c r="BG180" s="12"/>
      <c r="BH180" s="12"/>
      <c r="BI180" s="12"/>
      <c r="BJ180" s="12"/>
      <c r="BK180" s="12"/>
      <c r="BL180" s="12"/>
      <c r="BM180" s="12"/>
      <c r="BN180" s="12"/>
      <c r="BO180" s="12"/>
      <c r="BP180" s="12"/>
      <c r="BQ180" s="12"/>
      <c r="BR180" s="12"/>
      <c r="BS180" s="12"/>
      <c r="BT180" s="12"/>
      <c r="BU180" s="12"/>
      <c r="BV180" s="12"/>
      <c r="BW180" s="12"/>
      <c r="BX180" s="12"/>
      <c r="BY180" s="12"/>
      <c r="BZ180" s="12"/>
      <c r="CA180" s="12"/>
      <c r="CB180" s="12"/>
      <c r="CC180" s="12"/>
      <c r="CD180" s="12"/>
      <c r="CE180" s="12"/>
      <c r="CF180" s="12"/>
      <c r="CG180" s="12"/>
      <c r="CH180" s="12"/>
    </row>
    <row r="181" spans="1:86">
      <c r="A181" s="14"/>
      <c r="B181" s="14"/>
      <c r="C181" s="14"/>
      <c r="D181" s="14"/>
      <c r="E181" s="14"/>
      <c r="F181" s="14"/>
      <c r="G181" s="12"/>
      <c r="H181" s="12"/>
      <c r="I181" s="12"/>
      <c r="J181" s="12"/>
      <c r="K181" s="12"/>
      <c r="L181" s="12"/>
      <c r="M181" s="12"/>
      <c r="N181" s="12"/>
      <c r="O181" s="12"/>
      <c r="P181" s="12"/>
      <c r="Q181" s="12"/>
      <c r="R181" s="14"/>
      <c r="S181" s="14"/>
      <c r="T181" s="14"/>
      <c r="U181" s="14"/>
      <c r="V181" s="14"/>
      <c r="W181" s="14"/>
      <c r="X181" s="14"/>
      <c r="Y181" s="13"/>
      <c r="Z181" s="14"/>
      <c r="AA181" s="14"/>
      <c r="AB181" s="14"/>
      <c r="AC181" s="14"/>
      <c r="AD181" s="14"/>
      <c r="AE181" s="14"/>
      <c r="AF181" s="14"/>
      <c r="AG181" s="14"/>
      <c r="AH181" s="14"/>
      <c r="AI181" s="14"/>
      <c r="AJ181" s="14"/>
      <c r="AK181" s="14"/>
      <c r="AL181" s="14"/>
      <c r="AM181" s="12"/>
      <c r="AN181" s="12"/>
      <c r="AO181" s="12"/>
      <c r="AP181" s="12"/>
      <c r="AQ181" s="12"/>
      <c r="AR181" s="12"/>
      <c r="AS181" s="12"/>
      <c r="AT181" s="12"/>
      <c r="AU181" s="12"/>
      <c r="AV181" s="12"/>
      <c r="AW181" s="12"/>
      <c r="AX181" s="12"/>
      <c r="AY181" s="12"/>
      <c r="AZ181" s="12"/>
      <c r="BA181" s="12"/>
      <c r="BB181" s="12"/>
      <c r="BC181" s="12"/>
      <c r="BD181" s="12"/>
      <c r="BE181" s="12"/>
      <c r="BF181" s="12"/>
      <c r="BG181" s="12"/>
      <c r="BH181" s="12"/>
      <c r="BI181" s="12"/>
      <c r="BJ181" s="12"/>
      <c r="BK181" s="12"/>
      <c r="BL181" s="12"/>
      <c r="BM181" s="12"/>
      <c r="BN181" s="12"/>
      <c r="BO181" s="12"/>
      <c r="BP181" s="12"/>
      <c r="BQ181" s="12"/>
      <c r="BR181" s="12"/>
      <c r="BS181" s="12"/>
      <c r="BT181" s="12"/>
      <c r="BU181" s="12"/>
      <c r="BV181" s="12"/>
      <c r="BW181" s="12"/>
      <c r="BX181" s="12"/>
      <c r="BY181" s="12"/>
      <c r="BZ181" s="12"/>
      <c r="CA181" s="12"/>
      <c r="CB181" s="12"/>
      <c r="CC181" s="12"/>
      <c r="CD181" s="12"/>
      <c r="CE181" s="12"/>
      <c r="CF181" s="12"/>
      <c r="CG181" s="12"/>
      <c r="CH181" s="12"/>
    </row>
    <row r="182" spans="1:86">
      <c r="A182" s="14"/>
      <c r="B182" s="14"/>
      <c r="C182" s="14"/>
      <c r="D182" s="14"/>
      <c r="E182" s="14"/>
      <c r="F182" s="14"/>
      <c r="G182" s="12"/>
      <c r="H182" s="12"/>
      <c r="I182" s="12"/>
      <c r="J182" s="12"/>
      <c r="K182" s="12"/>
      <c r="L182" s="12"/>
      <c r="M182" s="12"/>
      <c r="N182" s="12"/>
      <c r="O182" s="12"/>
      <c r="P182" s="12"/>
      <c r="Q182" s="12"/>
      <c r="R182" s="14"/>
      <c r="S182" s="14"/>
      <c r="T182" s="14"/>
      <c r="U182" s="14"/>
      <c r="V182" s="14"/>
      <c r="W182" s="14"/>
      <c r="X182" s="14"/>
      <c r="Y182" s="13"/>
      <c r="Z182" s="14"/>
      <c r="AA182" s="14"/>
      <c r="AB182" s="14"/>
      <c r="AC182" s="14"/>
      <c r="AD182" s="14"/>
      <c r="AE182" s="14"/>
      <c r="AF182" s="14"/>
      <c r="AG182" s="14"/>
      <c r="AH182" s="14"/>
      <c r="AI182" s="14"/>
      <c r="AJ182" s="14"/>
      <c r="AK182" s="14"/>
      <c r="AL182" s="14"/>
      <c r="AM182" s="12"/>
      <c r="AN182" s="12"/>
      <c r="AO182" s="12"/>
      <c r="AP182" s="12"/>
      <c r="AQ182" s="12"/>
      <c r="AR182" s="12"/>
      <c r="AS182" s="12"/>
      <c r="AT182" s="12"/>
      <c r="AU182" s="12"/>
      <c r="AV182" s="12"/>
      <c r="AW182" s="12"/>
      <c r="AX182" s="12"/>
      <c r="AY182" s="12"/>
      <c r="AZ182" s="12"/>
      <c r="BA182" s="12"/>
      <c r="BB182" s="12"/>
      <c r="BC182" s="12"/>
      <c r="BD182" s="12"/>
      <c r="BE182" s="12"/>
      <c r="BF182" s="12"/>
      <c r="BG182" s="12"/>
      <c r="BH182" s="12"/>
      <c r="BI182" s="12"/>
      <c r="BJ182" s="12"/>
      <c r="BK182" s="12"/>
      <c r="BL182" s="12"/>
      <c r="BM182" s="12"/>
      <c r="BN182" s="12"/>
      <c r="BO182" s="12"/>
      <c r="BP182" s="12"/>
      <c r="BQ182" s="12"/>
      <c r="BR182" s="12"/>
      <c r="BS182" s="12"/>
      <c r="BT182" s="12"/>
      <c r="BU182" s="12"/>
      <c r="BV182" s="12"/>
      <c r="BW182" s="12"/>
      <c r="BX182" s="12"/>
      <c r="BY182" s="12"/>
      <c r="BZ182" s="12"/>
      <c r="CA182" s="12"/>
      <c r="CB182" s="12"/>
      <c r="CC182" s="12"/>
      <c r="CD182" s="12"/>
      <c r="CE182" s="12"/>
      <c r="CF182" s="12"/>
      <c r="CG182" s="12"/>
      <c r="CH182" s="12"/>
    </row>
    <row r="183" spans="1:86">
      <c r="A183" s="14"/>
      <c r="B183" s="14"/>
      <c r="C183" s="14"/>
      <c r="D183" s="14"/>
      <c r="E183" s="14"/>
      <c r="F183" s="14"/>
      <c r="G183" s="12"/>
      <c r="H183" s="12"/>
      <c r="I183" s="12"/>
      <c r="J183" s="12"/>
      <c r="K183" s="12"/>
      <c r="L183" s="12"/>
      <c r="M183" s="12"/>
      <c r="N183" s="12"/>
      <c r="O183" s="12"/>
      <c r="P183" s="12"/>
      <c r="Q183" s="12"/>
      <c r="R183" s="14"/>
      <c r="S183" s="14"/>
      <c r="T183" s="14"/>
      <c r="U183" s="14"/>
      <c r="V183" s="14"/>
      <c r="W183" s="14"/>
      <c r="X183" s="14"/>
      <c r="Y183" s="13"/>
      <c r="Z183" s="14"/>
      <c r="AA183" s="14"/>
      <c r="AB183" s="14"/>
      <c r="AC183" s="14"/>
      <c r="AD183" s="14"/>
      <c r="AE183" s="14"/>
      <c r="AF183" s="14"/>
      <c r="AG183" s="14"/>
      <c r="AH183" s="14"/>
      <c r="AI183" s="14"/>
      <c r="AJ183" s="14"/>
      <c r="AK183" s="14"/>
      <c r="AL183" s="14"/>
      <c r="AM183" s="12"/>
      <c r="AN183" s="12"/>
      <c r="AO183" s="12"/>
      <c r="AP183" s="12"/>
      <c r="AQ183" s="12"/>
      <c r="AR183" s="12"/>
      <c r="AS183" s="12"/>
      <c r="AT183" s="12"/>
      <c r="AU183" s="12"/>
      <c r="AV183" s="12"/>
      <c r="AW183" s="12"/>
      <c r="AX183" s="12"/>
      <c r="AY183" s="12"/>
      <c r="AZ183" s="12"/>
      <c r="BA183" s="12"/>
      <c r="BB183" s="12"/>
      <c r="BC183" s="12"/>
      <c r="BD183" s="12"/>
      <c r="BE183" s="12"/>
      <c r="BF183" s="12"/>
      <c r="BG183" s="12"/>
      <c r="BH183" s="12"/>
      <c r="BI183" s="12"/>
      <c r="BJ183" s="12"/>
      <c r="BK183" s="12"/>
      <c r="BL183" s="12"/>
      <c r="BM183" s="12"/>
      <c r="BN183" s="12"/>
      <c r="BO183" s="12"/>
      <c r="BP183" s="12"/>
      <c r="BQ183" s="12"/>
      <c r="BR183" s="12"/>
      <c r="BS183" s="12"/>
      <c r="BT183" s="12"/>
      <c r="BU183" s="12"/>
      <c r="BV183" s="12"/>
      <c r="BW183" s="12"/>
      <c r="BX183" s="12"/>
      <c r="BY183" s="12"/>
      <c r="BZ183" s="12"/>
      <c r="CA183" s="12"/>
      <c r="CB183" s="12"/>
      <c r="CC183" s="12"/>
      <c r="CD183" s="12"/>
      <c r="CE183" s="12"/>
      <c r="CF183" s="12"/>
      <c r="CG183" s="12"/>
      <c r="CH183" s="12"/>
    </row>
    <row r="184" spans="1:86">
      <c r="A184" s="14"/>
      <c r="B184" s="14"/>
      <c r="C184" s="14"/>
      <c r="D184" s="14"/>
      <c r="E184" s="14"/>
      <c r="F184" s="14"/>
      <c r="G184" s="12"/>
      <c r="H184" s="12"/>
      <c r="I184" s="12"/>
      <c r="J184" s="12"/>
      <c r="K184" s="12"/>
      <c r="L184" s="12"/>
      <c r="M184" s="12"/>
      <c r="N184" s="12"/>
      <c r="O184" s="12"/>
      <c r="P184" s="12"/>
      <c r="Q184" s="12"/>
      <c r="R184" s="14"/>
      <c r="S184" s="14"/>
      <c r="T184" s="14"/>
      <c r="U184" s="14"/>
      <c r="V184" s="14"/>
      <c r="W184" s="14"/>
      <c r="X184" s="14"/>
      <c r="Y184" s="13"/>
      <c r="Z184" s="14"/>
      <c r="AA184" s="14"/>
      <c r="AB184" s="14"/>
      <c r="AC184" s="14"/>
      <c r="AD184" s="14"/>
      <c r="AE184" s="14"/>
      <c r="AF184" s="14"/>
      <c r="AG184" s="14"/>
      <c r="AH184" s="14"/>
      <c r="AI184" s="14"/>
      <c r="AJ184" s="14"/>
      <c r="AK184" s="14"/>
      <c r="AL184" s="14"/>
      <c r="AM184" s="12"/>
      <c r="AN184" s="12"/>
      <c r="AO184" s="12"/>
      <c r="AP184" s="12"/>
      <c r="AQ184" s="12"/>
      <c r="AR184" s="12"/>
      <c r="AS184" s="12"/>
      <c r="AT184" s="12"/>
      <c r="AU184" s="12"/>
      <c r="AV184" s="12"/>
      <c r="AW184" s="12"/>
      <c r="AX184" s="12"/>
      <c r="AY184" s="12"/>
      <c r="AZ184" s="12"/>
      <c r="BA184" s="12"/>
      <c r="BB184" s="12"/>
      <c r="BC184" s="12"/>
      <c r="BD184" s="12"/>
      <c r="BE184" s="12"/>
      <c r="BF184" s="12"/>
      <c r="BG184" s="12"/>
      <c r="BH184" s="12"/>
      <c r="BI184" s="12"/>
      <c r="BJ184" s="12"/>
      <c r="BK184" s="12"/>
      <c r="BL184" s="12"/>
      <c r="BM184" s="12"/>
      <c r="BN184" s="12"/>
      <c r="BO184" s="12"/>
      <c r="BP184" s="12"/>
      <c r="BQ184" s="12"/>
      <c r="BR184" s="12"/>
      <c r="BS184" s="12"/>
      <c r="BT184" s="12"/>
      <c r="BU184" s="12"/>
      <c r="BV184" s="12"/>
      <c r="BW184" s="12"/>
      <c r="BX184" s="12"/>
      <c r="BY184" s="12"/>
      <c r="BZ184" s="12"/>
      <c r="CA184" s="12"/>
      <c r="CB184" s="12"/>
      <c r="CC184" s="12"/>
      <c r="CD184" s="12"/>
      <c r="CE184" s="12"/>
      <c r="CF184" s="12"/>
      <c r="CG184" s="12"/>
      <c r="CH184" s="12"/>
    </row>
    <row r="185" spans="1:86">
      <c r="A185" s="14"/>
      <c r="B185" s="14"/>
      <c r="C185" s="14"/>
      <c r="D185" s="14"/>
      <c r="E185" s="14"/>
      <c r="F185" s="14"/>
      <c r="G185" s="12"/>
      <c r="H185" s="12"/>
      <c r="I185" s="12"/>
      <c r="J185" s="12"/>
      <c r="K185" s="12"/>
      <c r="L185" s="12"/>
      <c r="M185" s="12"/>
      <c r="N185" s="12"/>
      <c r="O185" s="12"/>
      <c r="P185" s="12"/>
      <c r="Q185" s="12"/>
      <c r="R185" s="14"/>
      <c r="S185" s="14"/>
      <c r="T185" s="14"/>
      <c r="U185" s="14"/>
      <c r="V185" s="14"/>
      <c r="W185" s="14"/>
      <c r="X185" s="14"/>
      <c r="Y185" s="13"/>
      <c r="Z185" s="14"/>
      <c r="AA185" s="14"/>
      <c r="AB185" s="14"/>
      <c r="AC185" s="14"/>
      <c r="AD185" s="14"/>
      <c r="AE185" s="14"/>
      <c r="AF185" s="14"/>
      <c r="AG185" s="14"/>
      <c r="AH185" s="14"/>
      <c r="AI185" s="14"/>
      <c r="AJ185" s="14"/>
      <c r="AK185" s="14"/>
      <c r="AL185" s="14"/>
      <c r="AM185" s="12"/>
      <c r="AN185" s="12"/>
      <c r="AO185" s="12"/>
      <c r="AP185" s="12"/>
      <c r="AQ185" s="12"/>
      <c r="AR185" s="12"/>
      <c r="AS185" s="12"/>
      <c r="AT185" s="12"/>
      <c r="AU185" s="12"/>
      <c r="AV185" s="12"/>
      <c r="AW185" s="12"/>
      <c r="AX185" s="12"/>
      <c r="AY185" s="12"/>
      <c r="AZ185" s="12"/>
      <c r="BA185" s="12"/>
      <c r="BB185" s="12"/>
      <c r="BC185" s="12"/>
      <c r="BD185" s="12"/>
      <c r="BE185" s="12"/>
      <c r="BF185" s="12"/>
      <c r="BG185" s="12"/>
      <c r="BH185" s="12"/>
      <c r="BI185" s="12"/>
      <c r="BJ185" s="12"/>
      <c r="BK185" s="12"/>
      <c r="BL185" s="12"/>
      <c r="BM185" s="12"/>
      <c r="BN185" s="12"/>
      <c r="BO185" s="12"/>
      <c r="BP185" s="12"/>
      <c r="BQ185" s="12"/>
      <c r="BR185" s="12"/>
      <c r="BS185" s="12"/>
      <c r="BT185" s="12"/>
      <c r="BU185" s="12"/>
      <c r="BV185" s="12"/>
      <c r="BW185" s="12"/>
      <c r="BX185" s="12"/>
      <c r="BY185" s="12"/>
      <c r="BZ185" s="12"/>
      <c r="CA185" s="12"/>
      <c r="CB185" s="12"/>
      <c r="CC185" s="12"/>
      <c r="CD185" s="12"/>
      <c r="CE185" s="12"/>
      <c r="CF185" s="12"/>
      <c r="CG185" s="12"/>
      <c r="CH185" s="12"/>
    </row>
    <row r="186" spans="1:86">
      <c r="A186" s="14"/>
      <c r="B186" s="14"/>
      <c r="C186" s="14"/>
      <c r="D186" s="14"/>
      <c r="E186" s="14"/>
      <c r="F186" s="14"/>
      <c r="G186" s="12"/>
      <c r="H186" s="12"/>
      <c r="I186" s="12"/>
      <c r="J186" s="12"/>
      <c r="K186" s="12"/>
      <c r="L186" s="12"/>
      <c r="M186" s="12"/>
      <c r="N186" s="12"/>
      <c r="O186" s="12"/>
      <c r="P186" s="12"/>
      <c r="Q186" s="12"/>
      <c r="R186" s="14"/>
      <c r="S186" s="14"/>
      <c r="T186" s="14"/>
      <c r="U186" s="14"/>
      <c r="V186" s="14"/>
      <c r="W186" s="14"/>
      <c r="X186" s="14"/>
      <c r="Y186" s="13"/>
      <c r="Z186" s="14"/>
      <c r="AA186" s="14"/>
      <c r="AB186" s="14"/>
      <c r="AC186" s="14"/>
      <c r="AD186" s="14"/>
      <c r="AE186" s="14"/>
      <c r="AF186" s="14"/>
      <c r="AG186" s="14"/>
      <c r="AH186" s="14"/>
      <c r="AI186" s="14"/>
      <c r="AJ186" s="14"/>
      <c r="AK186" s="14"/>
      <c r="AL186" s="14"/>
      <c r="AM186" s="12"/>
      <c r="AN186" s="12"/>
      <c r="AO186" s="12"/>
      <c r="AP186" s="12"/>
      <c r="AQ186" s="12"/>
      <c r="AR186" s="12"/>
      <c r="AS186" s="12"/>
      <c r="AT186" s="12"/>
      <c r="AU186" s="12"/>
      <c r="AV186" s="12"/>
      <c r="AW186" s="12"/>
      <c r="AX186" s="12"/>
      <c r="AY186" s="12"/>
      <c r="AZ186" s="12"/>
      <c r="BA186" s="12"/>
      <c r="BB186" s="12"/>
      <c r="BC186" s="12"/>
      <c r="BD186" s="12"/>
      <c r="BE186" s="12"/>
      <c r="BF186" s="12"/>
      <c r="BG186" s="12"/>
      <c r="BH186" s="12"/>
      <c r="BI186" s="12"/>
      <c r="BJ186" s="12"/>
      <c r="BK186" s="12"/>
      <c r="BL186" s="12"/>
      <c r="BM186" s="12"/>
      <c r="BN186" s="12"/>
      <c r="BO186" s="12"/>
      <c r="BP186" s="12"/>
      <c r="BQ186" s="12"/>
      <c r="BR186" s="12"/>
      <c r="BS186" s="12"/>
      <c r="BT186" s="12"/>
      <c r="BU186" s="12"/>
      <c r="BV186" s="12"/>
      <c r="BW186" s="12"/>
      <c r="BX186" s="12"/>
      <c r="BY186" s="12"/>
      <c r="BZ186" s="12"/>
      <c r="CA186" s="12"/>
      <c r="CB186" s="12"/>
      <c r="CC186" s="12"/>
      <c r="CD186" s="12"/>
      <c r="CE186" s="12"/>
      <c r="CF186" s="12"/>
      <c r="CG186" s="12"/>
      <c r="CH186" s="12"/>
    </row>
    <row r="187" spans="1:86">
      <c r="A187" s="14"/>
      <c r="B187" s="14"/>
      <c r="C187" s="14"/>
      <c r="D187" s="14"/>
      <c r="E187" s="14"/>
      <c r="F187" s="14"/>
      <c r="G187" s="12"/>
      <c r="H187" s="12"/>
      <c r="I187" s="12"/>
      <c r="J187" s="12"/>
      <c r="K187" s="12"/>
      <c r="L187" s="12"/>
      <c r="M187" s="12"/>
      <c r="N187" s="12"/>
      <c r="O187" s="12"/>
      <c r="P187" s="12"/>
      <c r="Q187" s="12"/>
      <c r="R187" s="14"/>
      <c r="S187" s="14"/>
      <c r="T187" s="14"/>
      <c r="U187" s="14"/>
      <c r="V187" s="14"/>
      <c r="W187" s="14"/>
      <c r="X187" s="14"/>
      <c r="Y187" s="13"/>
      <c r="Z187" s="14"/>
      <c r="AA187" s="14"/>
      <c r="AB187" s="14"/>
      <c r="AC187" s="14"/>
      <c r="AD187" s="14"/>
      <c r="AE187" s="14"/>
      <c r="AF187" s="14"/>
      <c r="AG187" s="14"/>
      <c r="AH187" s="14"/>
      <c r="AI187" s="14"/>
      <c r="AJ187" s="14"/>
      <c r="AK187" s="14"/>
      <c r="AL187" s="14"/>
      <c r="AM187" s="12"/>
      <c r="AN187" s="12"/>
      <c r="AO187" s="12"/>
      <c r="AP187" s="12"/>
      <c r="AQ187" s="12"/>
      <c r="AR187" s="12"/>
      <c r="AS187" s="12"/>
      <c r="AT187" s="12"/>
      <c r="AU187" s="12"/>
      <c r="AV187" s="12"/>
      <c r="AW187" s="12"/>
      <c r="AX187" s="12"/>
      <c r="AY187" s="12"/>
      <c r="AZ187" s="12"/>
      <c r="BA187" s="12"/>
      <c r="BB187" s="12"/>
      <c r="BC187" s="12"/>
      <c r="BD187" s="12"/>
      <c r="BE187" s="12"/>
      <c r="BF187" s="12"/>
      <c r="BG187" s="12"/>
      <c r="BH187" s="12"/>
      <c r="BI187" s="12"/>
      <c r="BJ187" s="12"/>
      <c r="BK187" s="12"/>
      <c r="BL187" s="12"/>
      <c r="BM187" s="12"/>
      <c r="BN187" s="12"/>
      <c r="BO187" s="12"/>
      <c r="BP187" s="12"/>
      <c r="BQ187" s="12"/>
      <c r="BR187" s="12"/>
      <c r="BS187" s="12"/>
      <c r="BT187" s="12"/>
      <c r="BU187" s="12"/>
      <c r="BV187" s="12"/>
      <c r="BW187" s="12"/>
      <c r="BX187" s="12"/>
      <c r="BY187" s="12"/>
      <c r="BZ187" s="12"/>
      <c r="CA187" s="12"/>
      <c r="CB187" s="12"/>
      <c r="CC187" s="12"/>
      <c r="CD187" s="12"/>
      <c r="CE187" s="12"/>
      <c r="CF187" s="12"/>
      <c r="CG187" s="12"/>
      <c r="CH187" s="12"/>
    </row>
    <row r="188" spans="1:86">
      <c r="A188" s="14"/>
      <c r="B188" s="14"/>
      <c r="C188" s="14"/>
      <c r="D188" s="14"/>
      <c r="E188" s="14"/>
      <c r="F188" s="14"/>
      <c r="G188" s="12"/>
      <c r="H188" s="12"/>
      <c r="I188" s="12"/>
      <c r="J188" s="12"/>
      <c r="K188" s="12"/>
      <c r="L188" s="12"/>
      <c r="M188" s="12"/>
      <c r="N188" s="12"/>
      <c r="O188" s="12"/>
      <c r="P188" s="12"/>
      <c r="Q188" s="12"/>
      <c r="R188" s="14"/>
      <c r="S188" s="14"/>
      <c r="T188" s="14"/>
      <c r="U188" s="14"/>
      <c r="V188" s="14"/>
      <c r="W188" s="14"/>
      <c r="X188" s="14"/>
      <c r="Y188" s="13"/>
      <c r="Z188" s="14"/>
      <c r="AA188" s="14"/>
      <c r="AB188" s="14"/>
      <c r="AC188" s="14"/>
      <c r="AD188" s="14"/>
      <c r="AE188" s="14"/>
      <c r="AF188" s="14"/>
      <c r="AG188" s="14"/>
      <c r="AH188" s="14"/>
      <c r="AI188" s="14"/>
      <c r="AJ188" s="14"/>
      <c r="AK188" s="14"/>
      <c r="AL188" s="14"/>
      <c r="AM188" s="12"/>
      <c r="AN188" s="12"/>
      <c r="AO188" s="12"/>
      <c r="AP188" s="12"/>
      <c r="AQ188" s="12"/>
      <c r="AR188" s="12"/>
      <c r="AS188" s="12"/>
      <c r="AT188" s="12"/>
      <c r="AU188" s="12"/>
      <c r="AV188" s="12"/>
      <c r="AW188" s="12"/>
      <c r="AX188" s="12"/>
      <c r="AY188" s="12"/>
      <c r="AZ188" s="12"/>
      <c r="BA188" s="12"/>
      <c r="BB188" s="12"/>
      <c r="BC188" s="12"/>
      <c r="BD188" s="12"/>
      <c r="BE188" s="12"/>
      <c r="BF188" s="12"/>
      <c r="BG188" s="12"/>
      <c r="BH188" s="12"/>
      <c r="BI188" s="12"/>
      <c r="BJ188" s="12"/>
      <c r="BK188" s="12"/>
      <c r="BL188" s="12"/>
      <c r="BM188" s="12"/>
      <c r="BN188" s="12"/>
      <c r="BO188" s="12"/>
      <c r="BP188" s="12"/>
      <c r="BQ188" s="12"/>
      <c r="BR188" s="12"/>
      <c r="BS188" s="12"/>
      <c r="BT188" s="12"/>
      <c r="BU188" s="12"/>
      <c r="BV188" s="12"/>
      <c r="BW188" s="12"/>
      <c r="BX188" s="12"/>
      <c r="BY188" s="12"/>
      <c r="BZ188" s="12"/>
      <c r="CA188" s="12"/>
      <c r="CB188" s="12"/>
      <c r="CC188" s="12"/>
      <c r="CD188" s="12"/>
      <c r="CE188" s="12"/>
      <c r="CF188" s="12"/>
      <c r="CG188" s="12"/>
      <c r="CH188" s="12"/>
    </row>
    <row r="189" spans="1:86">
      <c r="A189" s="14"/>
      <c r="B189" s="14"/>
      <c r="C189" s="14"/>
      <c r="D189" s="14"/>
      <c r="E189" s="14"/>
      <c r="F189" s="14"/>
      <c r="G189" s="12"/>
      <c r="H189" s="12"/>
      <c r="I189" s="12"/>
      <c r="J189" s="12"/>
      <c r="K189" s="12"/>
      <c r="L189" s="12"/>
      <c r="M189" s="12"/>
      <c r="N189" s="12"/>
      <c r="O189" s="12"/>
      <c r="P189" s="12"/>
      <c r="Q189" s="12"/>
      <c r="R189" s="14"/>
      <c r="S189" s="14"/>
      <c r="T189" s="14"/>
      <c r="U189" s="14"/>
      <c r="V189" s="14"/>
      <c r="W189" s="14"/>
      <c r="X189" s="14"/>
      <c r="Y189" s="13"/>
      <c r="Z189" s="14"/>
      <c r="AA189" s="14"/>
      <c r="AB189" s="14"/>
      <c r="AC189" s="14"/>
      <c r="AD189" s="14"/>
      <c r="AE189" s="14"/>
      <c r="AF189" s="14"/>
      <c r="AG189" s="14"/>
      <c r="AH189" s="14"/>
      <c r="AI189" s="14"/>
      <c r="AJ189" s="14"/>
      <c r="AK189" s="14"/>
      <c r="AL189" s="14"/>
      <c r="AM189" s="12"/>
      <c r="AN189" s="12"/>
      <c r="AO189" s="12"/>
      <c r="AP189" s="12"/>
      <c r="AQ189" s="12"/>
      <c r="AR189" s="12"/>
      <c r="AS189" s="12"/>
      <c r="AT189" s="12"/>
      <c r="AU189" s="12"/>
      <c r="AV189" s="12"/>
      <c r="AW189" s="12"/>
      <c r="AX189" s="12"/>
      <c r="AY189" s="12"/>
      <c r="AZ189" s="12"/>
      <c r="BA189" s="12"/>
      <c r="BB189" s="12"/>
      <c r="BC189" s="12"/>
      <c r="BD189" s="12"/>
      <c r="BE189" s="12"/>
      <c r="BF189" s="12"/>
      <c r="BG189" s="12"/>
      <c r="BH189" s="12"/>
      <c r="BI189" s="12"/>
      <c r="BJ189" s="12"/>
      <c r="BK189" s="12"/>
      <c r="BL189" s="12"/>
      <c r="BM189" s="12"/>
      <c r="BN189" s="12"/>
      <c r="BO189" s="12"/>
      <c r="BP189" s="12"/>
      <c r="BQ189" s="12"/>
      <c r="BR189" s="12"/>
      <c r="BS189" s="12"/>
      <c r="BT189" s="12"/>
      <c r="BU189" s="12"/>
      <c r="BV189" s="12"/>
      <c r="BW189" s="12"/>
      <c r="BX189" s="12"/>
      <c r="BY189" s="12"/>
      <c r="BZ189" s="12"/>
      <c r="CA189" s="12"/>
      <c r="CB189" s="12"/>
      <c r="CC189" s="12"/>
      <c r="CD189" s="12"/>
      <c r="CE189" s="12"/>
      <c r="CF189" s="12"/>
      <c r="CG189" s="12"/>
      <c r="CH189" s="12"/>
    </row>
    <row r="190" spans="1:86">
      <c r="A190" s="14"/>
      <c r="B190" s="14"/>
      <c r="C190" s="14"/>
      <c r="D190" s="14"/>
      <c r="E190" s="14"/>
      <c r="F190" s="14"/>
      <c r="G190" s="12"/>
      <c r="H190" s="12"/>
      <c r="I190" s="12"/>
      <c r="J190" s="12"/>
      <c r="K190" s="12"/>
      <c r="L190" s="12"/>
      <c r="M190" s="12"/>
      <c r="N190" s="12"/>
      <c r="O190" s="12"/>
      <c r="P190" s="12"/>
      <c r="Q190" s="12"/>
      <c r="R190" s="14"/>
      <c r="S190" s="14"/>
      <c r="T190" s="14"/>
      <c r="U190" s="14"/>
      <c r="V190" s="14"/>
      <c r="W190" s="14"/>
      <c r="X190" s="14"/>
      <c r="Y190" s="13"/>
      <c r="Z190" s="14"/>
      <c r="AA190" s="14"/>
      <c r="AB190" s="14"/>
      <c r="AC190" s="14"/>
      <c r="AD190" s="14"/>
      <c r="AE190" s="14"/>
      <c r="AF190" s="14"/>
      <c r="AG190" s="14"/>
      <c r="AH190" s="14"/>
      <c r="AI190" s="14"/>
      <c r="AJ190" s="14"/>
      <c r="AK190" s="14"/>
      <c r="AL190" s="14"/>
      <c r="AM190" s="12"/>
      <c r="AN190" s="12"/>
      <c r="AO190" s="12"/>
      <c r="AP190" s="12"/>
      <c r="AQ190" s="12"/>
      <c r="AR190" s="12"/>
      <c r="AS190" s="12"/>
      <c r="AT190" s="12"/>
      <c r="AU190" s="12"/>
      <c r="AV190" s="12"/>
      <c r="AW190" s="12"/>
      <c r="AX190" s="12"/>
      <c r="AY190" s="12"/>
      <c r="AZ190" s="12"/>
      <c r="BA190" s="12"/>
      <c r="BB190" s="12"/>
      <c r="BC190" s="12"/>
      <c r="BD190" s="12"/>
      <c r="BE190" s="12"/>
      <c r="BF190" s="12"/>
      <c r="BG190" s="12"/>
      <c r="BH190" s="12"/>
      <c r="BI190" s="12"/>
      <c r="BJ190" s="12"/>
      <c r="BK190" s="12"/>
      <c r="BL190" s="12"/>
      <c r="BM190" s="12"/>
      <c r="BN190" s="12"/>
      <c r="BO190" s="12"/>
      <c r="BP190" s="12"/>
      <c r="BQ190" s="12"/>
      <c r="BR190" s="12"/>
      <c r="BS190" s="12"/>
      <c r="BT190" s="12"/>
      <c r="BU190" s="12"/>
      <c r="BV190" s="12"/>
      <c r="BW190" s="12"/>
      <c r="BX190" s="12"/>
      <c r="BY190" s="12"/>
      <c r="BZ190" s="12"/>
      <c r="CA190" s="12"/>
      <c r="CB190" s="12"/>
      <c r="CC190" s="12"/>
      <c r="CD190" s="12"/>
      <c r="CE190" s="12"/>
      <c r="CF190" s="12"/>
      <c r="CG190" s="12"/>
      <c r="CH190" s="12"/>
    </row>
    <row r="191" spans="1:86">
      <c r="A191" s="14"/>
      <c r="B191" s="14"/>
      <c r="C191" s="14"/>
      <c r="D191" s="14"/>
      <c r="E191" s="14"/>
      <c r="F191" s="14"/>
      <c r="G191" s="12"/>
      <c r="H191" s="12"/>
      <c r="I191" s="12"/>
      <c r="J191" s="12"/>
      <c r="K191" s="12"/>
      <c r="L191" s="12"/>
      <c r="M191" s="12"/>
      <c r="N191" s="12"/>
      <c r="O191" s="12"/>
      <c r="P191" s="12"/>
      <c r="Q191" s="12"/>
      <c r="R191" s="14"/>
      <c r="S191" s="14"/>
      <c r="T191" s="14"/>
      <c r="U191" s="14"/>
      <c r="V191" s="14"/>
      <c r="W191" s="14"/>
      <c r="X191" s="14"/>
      <c r="Y191" s="13"/>
      <c r="Z191" s="14"/>
      <c r="AA191" s="14"/>
      <c r="AB191" s="14"/>
      <c r="AC191" s="14"/>
      <c r="AD191" s="14"/>
      <c r="AE191" s="14"/>
      <c r="AF191" s="14"/>
      <c r="AG191" s="14"/>
      <c r="AH191" s="14"/>
      <c r="AI191" s="14"/>
      <c r="AJ191" s="14"/>
      <c r="AK191" s="14"/>
      <c r="AL191" s="14"/>
      <c r="AM191" s="12"/>
      <c r="AN191" s="12"/>
      <c r="AO191" s="12"/>
      <c r="AP191" s="12"/>
      <c r="AQ191" s="12"/>
      <c r="AR191" s="12"/>
      <c r="AS191" s="12"/>
      <c r="AT191" s="12"/>
      <c r="AU191" s="12"/>
      <c r="AV191" s="12"/>
      <c r="AW191" s="12"/>
      <c r="AX191" s="12"/>
      <c r="AY191" s="12"/>
      <c r="AZ191" s="12"/>
      <c r="BA191" s="12"/>
      <c r="BB191" s="12"/>
      <c r="BC191" s="12"/>
      <c r="BD191" s="12"/>
      <c r="BE191" s="12"/>
      <c r="BF191" s="12"/>
      <c r="BG191" s="12"/>
      <c r="BH191" s="12"/>
      <c r="BI191" s="12"/>
      <c r="BJ191" s="12"/>
      <c r="BK191" s="12"/>
      <c r="BL191" s="12"/>
      <c r="BM191" s="12"/>
      <c r="BN191" s="12"/>
      <c r="BO191" s="12"/>
      <c r="BP191" s="12"/>
      <c r="BQ191" s="12"/>
      <c r="BR191" s="12"/>
      <c r="BS191" s="12"/>
      <c r="BT191" s="12"/>
      <c r="BU191" s="12"/>
      <c r="BV191" s="12"/>
      <c r="BW191" s="12"/>
      <c r="BX191" s="12"/>
      <c r="BY191" s="12"/>
      <c r="BZ191" s="12"/>
      <c r="CA191" s="12"/>
      <c r="CB191" s="12"/>
      <c r="CC191" s="12"/>
      <c r="CD191" s="12"/>
      <c r="CE191" s="12"/>
      <c r="CF191" s="12"/>
      <c r="CG191" s="12"/>
      <c r="CH191" s="12"/>
    </row>
    <row r="192" spans="1:86">
      <c r="A192" s="14"/>
      <c r="B192" s="14"/>
      <c r="C192" s="14"/>
      <c r="D192" s="14"/>
      <c r="E192" s="14"/>
      <c r="F192" s="14"/>
      <c r="G192" s="12"/>
      <c r="H192" s="12"/>
      <c r="I192" s="12"/>
      <c r="J192" s="12"/>
      <c r="K192" s="12"/>
      <c r="L192" s="12"/>
      <c r="M192" s="12"/>
      <c r="N192" s="12"/>
      <c r="O192" s="12"/>
      <c r="P192" s="12"/>
      <c r="Q192" s="12"/>
      <c r="R192" s="14"/>
      <c r="S192" s="14"/>
      <c r="T192" s="14"/>
      <c r="U192" s="14"/>
      <c r="V192" s="14"/>
      <c r="W192" s="14"/>
      <c r="X192" s="14"/>
      <c r="Y192" s="13"/>
      <c r="Z192" s="14"/>
      <c r="AA192" s="14"/>
      <c r="AB192" s="14"/>
      <c r="AC192" s="14"/>
      <c r="AD192" s="14"/>
      <c r="AE192" s="14"/>
      <c r="AF192" s="14"/>
      <c r="AG192" s="14"/>
      <c r="AH192" s="14"/>
      <c r="AI192" s="14"/>
      <c r="AJ192" s="14"/>
      <c r="AK192" s="14"/>
      <c r="AL192" s="14"/>
      <c r="AM192" s="12"/>
      <c r="AN192" s="12"/>
      <c r="AO192" s="12"/>
      <c r="AP192" s="12"/>
      <c r="AQ192" s="12"/>
      <c r="AR192" s="12"/>
      <c r="AS192" s="12"/>
      <c r="AT192" s="12"/>
      <c r="AU192" s="12"/>
      <c r="AV192" s="12"/>
      <c r="AW192" s="12"/>
      <c r="AX192" s="12"/>
      <c r="AY192" s="12"/>
      <c r="AZ192" s="12"/>
      <c r="BA192" s="12"/>
      <c r="BB192" s="12"/>
      <c r="BC192" s="12"/>
      <c r="BD192" s="12"/>
      <c r="BE192" s="12"/>
      <c r="BF192" s="12"/>
      <c r="BG192" s="12"/>
      <c r="BH192" s="12"/>
      <c r="BI192" s="12"/>
      <c r="BJ192" s="12"/>
      <c r="BK192" s="12"/>
      <c r="BL192" s="12"/>
      <c r="BM192" s="12"/>
      <c r="BN192" s="12"/>
      <c r="BO192" s="12"/>
      <c r="BP192" s="12"/>
      <c r="BQ192" s="12"/>
      <c r="BR192" s="12"/>
      <c r="BS192" s="12"/>
      <c r="BT192" s="12"/>
      <c r="BU192" s="12"/>
      <c r="BV192" s="12"/>
      <c r="BW192" s="12"/>
      <c r="BX192" s="12"/>
      <c r="BY192" s="12"/>
      <c r="BZ192" s="12"/>
      <c r="CA192" s="12"/>
      <c r="CB192" s="12"/>
      <c r="CC192" s="12"/>
      <c r="CD192" s="12"/>
      <c r="CE192" s="12"/>
      <c r="CF192" s="12"/>
      <c r="CG192" s="12"/>
      <c r="CH192" s="12"/>
    </row>
    <row r="193" spans="1:86">
      <c r="A193" s="14"/>
      <c r="B193" s="14"/>
      <c r="C193" s="14"/>
      <c r="D193" s="14"/>
      <c r="E193" s="14"/>
      <c r="F193" s="14"/>
      <c r="G193" s="12"/>
      <c r="H193" s="12"/>
      <c r="I193" s="12"/>
      <c r="J193" s="12"/>
      <c r="K193" s="12"/>
      <c r="L193" s="12"/>
      <c r="M193" s="12"/>
      <c r="N193" s="12"/>
      <c r="O193" s="12"/>
      <c r="P193" s="12"/>
      <c r="Q193" s="12"/>
      <c r="R193" s="14"/>
      <c r="S193" s="14"/>
      <c r="T193" s="14"/>
      <c r="U193" s="14"/>
      <c r="V193" s="14"/>
      <c r="W193" s="14"/>
      <c r="X193" s="14"/>
      <c r="Y193" s="13"/>
      <c r="Z193" s="14"/>
      <c r="AA193" s="14"/>
      <c r="AB193" s="14"/>
      <c r="AC193" s="14"/>
      <c r="AD193" s="14"/>
      <c r="AE193" s="14"/>
      <c r="AF193" s="14"/>
      <c r="AG193" s="14"/>
      <c r="AH193" s="14"/>
      <c r="AI193" s="14"/>
      <c r="AJ193" s="14"/>
      <c r="AK193" s="14"/>
      <c r="AL193" s="14"/>
      <c r="AM193" s="12"/>
      <c r="AN193" s="12"/>
      <c r="AO193" s="12"/>
      <c r="AP193" s="12"/>
      <c r="AQ193" s="12"/>
      <c r="AR193" s="12"/>
      <c r="AS193" s="12"/>
      <c r="AT193" s="12"/>
      <c r="AU193" s="12"/>
      <c r="AV193" s="12"/>
      <c r="AW193" s="12"/>
      <c r="AX193" s="12"/>
      <c r="AY193" s="12"/>
      <c r="AZ193" s="12"/>
      <c r="BA193" s="12"/>
      <c r="BB193" s="12"/>
      <c r="BC193" s="12"/>
      <c r="BD193" s="12"/>
      <c r="BE193" s="12"/>
      <c r="BF193" s="12"/>
      <c r="BG193" s="12"/>
      <c r="BH193" s="12"/>
      <c r="BI193" s="12"/>
      <c r="BJ193" s="12"/>
      <c r="BK193" s="12"/>
      <c r="BL193" s="12"/>
      <c r="BM193" s="12"/>
      <c r="BN193" s="12"/>
      <c r="BO193" s="12"/>
      <c r="BP193" s="12"/>
      <c r="BQ193" s="12"/>
      <c r="BR193" s="12"/>
      <c r="BS193" s="12"/>
      <c r="BT193" s="12"/>
      <c r="BU193" s="12"/>
      <c r="BV193" s="12"/>
      <c r="BW193" s="12"/>
      <c r="BX193" s="12"/>
      <c r="BY193" s="12"/>
      <c r="BZ193" s="12"/>
      <c r="CA193" s="12"/>
      <c r="CB193" s="12"/>
      <c r="CC193" s="12"/>
      <c r="CD193" s="12"/>
      <c r="CE193" s="12"/>
      <c r="CF193" s="12"/>
      <c r="CG193" s="12"/>
      <c r="CH193" s="12"/>
    </row>
    <row r="194" spans="1:86">
      <c r="A194" s="14"/>
      <c r="B194" s="14"/>
      <c r="C194" s="14"/>
      <c r="D194" s="14"/>
      <c r="E194" s="14"/>
      <c r="F194" s="14"/>
      <c r="G194" s="12"/>
      <c r="H194" s="12"/>
      <c r="I194" s="12"/>
      <c r="J194" s="12"/>
      <c r="K194" s="12"/>
      <c r="L194" s="12"/>
      <c r="M194" s="12"/>
      <c r="N194" s="12"/>
      <c r="O194" s="12"/>
      <c r="P194" s="12"/>
      <c r="Q194" s="12"/>
      <c r="R194" s="14"/>
      <c r="S194" s="14"/>
      <c r="T194" s="14"/>
      <c r="U194" s="14"/>
      <c r="V194" s="14"/>
      <c r="W194" s="14"/>
      <c r="X194" s="14"/>
      <c r="Y194" s="13"/>
      <c r="Z194" s="14"/>
      <c r="AA194" s="14"/>
      <c r="AB194" s="14"/>
      <c r="AC194" s="14"/>
      <c r="AD194" s="14"/>
      <c r="AE194" s="14"/>
      <c r="AF194" s="14"/>
      <c r="AG194" s="14"/>
      <c r="AH194" s="14"/>
      <c r="AI194" s="14"/>
      <c r="AJ194" s="14"/>
      <c r="AK194" s="14"/>
      <c r="AL194" s="14"/>
      <c r="AM194" s="12"/>
      <c r="AN194" s="12"/>
      <c r="AO194" s="12"/>
      <c r="AP194" s="12"/>
      <c r="AQ194" s="12"/>
      <c r="AR194" s="12"/>
      <c r="AS194" s="12"/>
      <c r="AT194" s="12"/>
      <c r="AU194" s="12"/>
      <c r="AV194" s="12"/>
      <c r="AW194" s="12"/>
      <c r="AX194" s="12"/>
      <c r="AY194" s="12"/>
      <c r="AZ194" s="12"/>
      <c r="BA194" s="12"/>
      <c r="BB194" s="12"/>
      <c r="BC194" s="12"/>
      <c r="BD194" s="12"/>
      <c r="BE194" s="12"/>
      <c r="BF194" s="12"/>
      <c r="BG194" s="12"/>
      <c r="BH194" s="12"/>
      <c r="BI194" s="12"/>
      <c r="BJ194" s="12"/>
      <c r="BK194" s="12"/>
      <c r="BL194" s="12"/>
      <c r="BM194" s="12"/>
      <c r="BN194" s="12"/>
      <c r="BO194" s="12"/>
      <c r="BP194" s="12"/>
      <c r="BQ194" s="12"/>
      <c r="BR194" s="12"/>
      <c r="BS194" s="12"/>
      <c r="BT194" s="12"/>
      <c r="BU194" s="12"/>
      <c r="BV194" s="12"/>
      <c r="BW194" s="12"/>
      <c r="BX194" s="12"/>
      <c r="BY194" s="12"/>
      <c r="BZ194" s="12"/>
      <c r="CA194" s="12"/>
      <c r="CB194" s="12"/>
      <c r="CC194" s="12"/>
      <c r="CD194" s="12"/>
      <c r="CE194" s="12"/>
      <c r="CF194" s="12"/>
      <c r="CG194" s="12"/>
      <c r="CH194" s="12"/>
    </row>
    <row r="195" spans="1:86">
      <c r="A195" s="14"/>
      <c r="B195" s="14"/>
      <c r="C195" s="14"/>
      <c r="D195" s="14"/>
      <c r="E195" s="14"/>
      <c r="F195" s="14"/>
      <c r="G195" s="12"/>
      <c r="H195" s="12"/>
      <c r="I195" s="12"/>
      <c r="J195" s="12"/>
      <c r="K195" s="12"/>
      <c r="L195" s="12"/>
      <c r="M195" s="12"/>
      <c r="N195" s="12"/>
      <c r="O195" s="12"/>
      <c r="P195" s="12"/>
      <c r="Q195" s="12"/>
      <c r="R195" s="14"/>
      <c r="S195" s="14"/>
      <c r="T195" s="14"/>
      <c r="U195" s="14"/>
      <c r="V195" s="14"/>
      <c r="W195" s="14"/>
      <c r="X195" s="14"/>
      <c r="Y195" s="13"/>
      <c r="Z195" s="14"/>
      <c r="AA195" s="14"/>
      <c r="AB195" s="14"/>
      <c r="AC195" s="14"/>
      <c r="AD195" s="14"/>
      <c r="AE195" s="14"/>
      <c r="AF195" s="14"/>
      <c r="AG195" s="14"/>
      <c r="AH195" s="14"/>
      <c r="AI195" s="14"/>
      <c r="AJ195" s="14"/>
      <c r="AK195" s="14"/>
      <c r="AL195" s="14"/>
      <c r="AM195" s="12"/>
      <c r="AN195" s="12"/>
      <c r="AO195" s="12"/>
      <c r="AP195" s="12"/>
      <c r="AQ195" s="12"/>
      <c r="AR195" s="12"/>
      <c r="AS195" s="12"/>
      <c r="AT195" s="12"/>
      <c r="AU195" s="12"/>
      <c r="AV195" s="12"/>
      <c r="AW195" s="12"/>
      <c r="AX195" s="12"/>
      <c r="AY195" s="12"/>
      <c r="AZ195" s="12"/>
      <c r="BA195" s="12"/>
      <c r="BB195" s="12"/>
      <c r="BC195" s="12"/>
      <c r="BD195" s="12"/>
      <c r="BE195" s="12"/>
      <c r="BF195" s="12"/>
      <c r="BG195" s="12"/>
      <c r="BH195" s="12"/>
      <c r="BI195" s="12"/>
      <c r="BJ195" s="12"/>
      <c r="BK195" s="12"/>
      <c r="BL195" s="12"/>
      <c r="BM195" s="12"/>
      <c r="BN195" s="12"/>
      <c r="BO195" s="12"/>
      <c r="BP195" s="12"/>
      <c r="BQ195" s="12"/>
      <c r="BR195" s="12"/>
      <c r="BS195" s="12"/>
      <c r="BT195" s="12"/>
      <c r="BU195" s="12"/>
      <c r="BV195" s="12"/>
      <c r="BW195" s="12"/>
      <c r="BX195" s="12"/>
      <c r="BY195" s="12"/>
      <c r="BZ195" s="12"/>
      <c r="CA195" s="12"/>
      <c r="CB195" s="12"/>
      <c r="CC195" s="12"/>
      <c r="CD195" s="12"/>
      <c r="CE195" s="12"/>
      <c r="CF195" s="12"/>
      <c r="CG195" s="12"/>
      <c r="CH195" s="12"/>
    </row>
    <row r="196" spans="1:86">
      <c r="A196" s="14"/>
      <c r="B196" s="14"/>
      <c r="C196" s="14"/>
      <c r="D196" s="14"/>
      <c r="E196" s="14"/>
      <c r="F196" s="14"/>
      <c r="G196" s="12"/>
      <c r="H196" s="12"/>
      <c r="I196" s="12"/>
      <c r="J196" s="12"/>
      <c r="K196" s="12"/>
      <c r="L196" s="12"/>
      <c r="M196" s="12"/>
      <c r="N196" s="12"/>
      <c r="O196" s="12"/>
      <c r="P196" s="12"/>
      <c r="Q196" s="12"/>
      <c r="R196" s="14"/>
      <c r="S196" s="14"/>
      <c r="T196" s="14"/>
      <c r="U196" s="14"/>
      <c r="V196" s="14"/>
      <c r="W196" s="14"/>
      <c r="X196" s="14"/>
      <c r="Y196" s="13"/>
      <c r="Z196" s="14"/>
      <c r="AA196" s="14"/>
      <c r="AB196" s="14"/>
      <c r="AC196" s="14"/>
      <c r="AD196" s="14"/>
      <c r="AE196" s="14"/>
      <c r="AF196" s="14"/>
      <c r="AG196" s="14"/>
      <c r="AH196" s="14"/>
      <c r="AI196" s="14"/>
      <c r="AJ196" s="14"/>
      <c r="AK196" s="14"/>
      <c r="AL196" s="14"/>
      <c r="AM196" s="12"/>
      <c r="AN196" s="12"/>
      <c r="AO196" s="12"/>
      <c r="AP196" s="12"/>
      <c r="AQ196" s="12"/>
      <c r="AR196" s="12"/>
      <c r="AS196" s="12"/>
      <c r="AT196" s="12"/>
      <c r="AU196" s="12"/>
      <c r="AV196" s="12"/>
      <c r="AW196" s="12"/>
      <c r="AX196" s="12"/>
      <c r="AY196" s="12"/>
      <c r="AZ196" s="12"/>
      <c r="BA196" s="12"/>
      <c r="BB196" s="12"/>
      <c r="BC196" s="12"/>
      <c r="BD196" s="12"/>
      <c r="BE196" s="12"/>
      <c r="BF196" s="12"/>
      <c r="BG196" s="12"/>
      <c r="BH196" s="12"/>
      <c r="BI196" s="12"/>
      <c r="BJ196" s="12"/>
      <c r="BK196" s="12"/>
      <c r="BL196" s="12"/>
      <c r="BM196" s="12"/>
      <c r="BN196" s="12"/>
      <c r="BO196" s="12"/>
      <c r="BP196" s="12"/>
      <c r="BQ196" s="12"/>
      <c r="BR196" s="12"/>
      <c r="BS196" s="12"/>
      <c r="BT196" s="12"/>
      <c r="BU196" s="12"/>
      <c r="BV196" s="12"/>
      <c r="BW196" s="12"/>
      <c r="BX196" s="12"/>
      <c r="BY196" s="12"/>
      <c r="BZ196" s="12"/>
      <c r="CA196" s="12"/>
      <c r="CB196" s="12"/>
      <c r="CC196" s="12"/>
      <c r="CD196" s="12"/>
      <c r="CE196" s="12"/>
      <c r="CF196" s="12"/>
      <c r="CG196" s="12"/>
      <c r="CH196" s="12"/>
    </row>
    <row r="197" spans="1:86">
      <c r="A197" s="14"/>
      <c r="B197" s="14"/>
      <c r="C197" s="14"/>
      <c r="D197" s="14"/>
      <c r="E197" s="14"/>
      <c r="F197" s="14"/>
      <c r="G197" s="12"/>
      <c r="H197" s="12"/>
      <c r="I197" s="12"/>
      <c r="J197" s="12"/>
      <c r="K197" s="12"/>
      <c r="L197" s="12"/>
      <c r="M197" s="12"/>
      <c r="N197" s="12"/>
      <c r="O197" s="12"/>
      <c r="P197" s="12"/>
      <c r="Q197" s="12"/>
      <c r="R197" s="14"/>
      <c r="S197" s="14"/>
      <c r="T197" s="14"/>
      <c r="U197" s="14"/>
      <c r="V197" s="14"/>
      <c r="W197" s="14"/>
      <c r="X197" s="14"/>
      <c r="Y197" s="13"/>
      <c r="Z197" s="14"/>
      <c r="AA197" s="14"/>
      <c r="AB197" s="14"/>
      <c r="AC197" s="14"/>
      <c r="AD197" s="14"/>
      <c r="AE197" s="14"/>
      <c r="AF197" s="14"/>
      <c r="AG197" s="14"/>
      <c r="AH197" s="14"/>
      <c r="AI197" s="14"/>
      <c r="AJ197" s="14"/>
      <c r="AK197" s="14"/>
      <c r="AL197" s="14"/>
      <c r="AM197" s="12"/>
      <c r="AN197" s="12"/>
      <c r="AO197" s="12"/>
      <c r="AP197" s="12"/>
      <c r="AQ197" s="12"/>
      <c r="AR197" s="12"/>
      <c r="AS197" s="12"/>
      <c r="AT197" s="12"/>
      <c r="AU197" s="12"/>
      <c r="AV197" s="12"/>
      <c r="AW197" s="12"/>
      <c r="AX197" s="12"/>
      <c r="AY197" s="12"/>
      <c r="AZ197" s="12"/>
      <c r="BA197" s="12"/>
      <c r="BB197" s="12"/>
      <c r="BC197" s="12"/>
      <c r="BD197" s="12"/>
      <c r="BE197" s="12"/>
      <c r="BF197" s="12"/>
      <c r="BG197" s="12"/>
      <c r="BH197" s="12"/>
      <c r="BI197" s="12"/>
      <c r="BJ197" s="12"/>
      <c r="BK197" s="12"/>
      <c r="BL197" s="12"/>
      <c r="BM197" s="12"/>
      <c r="BN197" s="12"/>
      <c r="BO197" s="12"/>
      <c r="BP197" s="12"/>
      <c r="BQ197" s="12"/>
      <c r="BR197" s="12"/>
      <c r="BS197" s="12"/>
      <c r="BT197" s="12"/>
      <c r="BU197" s="12"/>
      <c r="BV197" s="12"/>
      <c r="BW197" s="12"/>
      <c r="BX197" s="12"/>
      <c r="BY197" s="12"/>
      <c r="BZ197" s="12"/>
      <c r="CA197" s="12"/>
      <c r="CB197" s="12"/>
      <c r="CC197" s="12"/>
      <c r="CD197" s="12"/>
      <c r="CE197" s="12"/>
      <c r="CF197" s="12"/>
      <c r="CG197" s="12"/>
      <c r="CH197" s="12"/>
    </row>
    <row r="198" spans="1:86">
      <c r="A198" s="14"/>
      <c r="B198" s="14"/>
      <c r="C198" s="14"/>
      <c r="D198" s="14"/>
      <c r="E198" s="14"/>
      <c r="F198" s="14"/>
      <c r="G198" s="12"/>
      <c r="H198" s="12"/>
      <c r="I198" s="12"/>
      <c r="J198" s="12"/>
      <c r="K198" s="12"/>
      <c r="L198" s="12"/>
      <c r="M198" s="12"/>
      <c r="N198" s="12"/>
      <c r="O198" s="12"/>
      <c r="P198" s="12"/>
      <c r="Q198" s="12"/>
      <c r="R198" s="14"/>
      <c r="S198" s="14"/>
      <c r="T198" s="14"/>
      <c r="U198" s="14"/>
      <c r="V198" s="14"/>
      <c r="W198" s="14"/>
      <c r="X198" s="14"/>
      <c r="Y198" s="13"/>
      <c r="Z198" s="14"/>
      <c r="AA198" s="14"/>
      <c r="AB198" s="14"/>
      <c r="AC198" s="14"/>
      <c r="AD198" s="14"/>
      <c r="AE198" s="14"/>
      <c r="AF198" s="14"/>
      <c r="AG198" s="14"/>
      <c r="AH198" s="14"/>
      <c r="AI198" s="14"/>
      <c r="AJ198" s="14"/>
      <c r="AK198" s="14"/>
      <c r="AL198" s="14"/>
      <c r="AM198" s="12"/>
      <c r="AN198" s="12"/>
      <c r="AO198" s="12"/>
      <c r="AP198" s="12"/>
      <c r="AQ198" s="12"/>
      <c r="AR198" s="12"/>
      <c r="AS198" s="12"/>
      <c r="AT198" s="12"/>
      <c r="AU198" s="12"/>
      <c r="AV198" s="12"/>
      <c r="AW198" s="12"/>
      <c r="AX198" s="12"/>
      <c r="AY198" s="12"/>
      <c r="AZ198" s="12"/>
      <c r="BA198" s="12"/>
      <c r="BB198" s="12"/>
      <c r="BC198" s="12"/>
      <c r="BD198" s="12"/>
      <c r="BE198" s="12"/>
      <c r="BF198" s="12"/>
      <c r="BG198" s="12"/>
      <c r="BH198" s="12"/>
      <c r="BI198" s="12"/>
      <c r="BJ198" s="12"/>
      <c r="BK198" s="12"/>
      <c r="BL198" s="12"/>
      <c r="BM198" s="12"/>
      <c r="BN198" s="12"/>
      <c r="BO198" s="12"/>
      <c r="BP198" s="12"/>
      <c r="BQ198" s="12"/>
      <c r="BR198" s="12"/>
      <c r="BS198" s="12"/>
      <c r="BT198" s="12"/>
      <c r="BU198" s="12"/>
      <c r="BV198" s="12"/>
      <c r="BW198" s="12"/>
      <c r="BX198" s="12"/>
      <c r="BY198" s="12"/>
      <c r="BZ198" s="12"/>
      <c r="CA198" s="12"/>
      <c r="CB198" s="12"/>
      <c r="CC198" s="12"/>
      <c r="CD198" s="12"/>
      <c r="CE198" s="12"/>
      <c r="CF198" s="12"/>
      <c r="CG198" s="12"/>
      <c r="CH198" s="12"/>
    </row>
    <row r="199" spans="1:86">
      <c r="A199" s="14"/>
      <c r="B199" s="14"/>
      <c r="C199" s="14"/>
      <c r="D199" s="14"/>
      <c r="E199" s="14"/>
      <c r="F199" s="14"/>
      <c r="G199" s="12"/>
      <c r="H199" s="12"/>
      <c r="I199" s="12"/>
      <c r="J199" s="12"/>
      <c r="K199" s="12"/>
      <c r="L199" s="12"/>
      <c r="M199" s="12"/>
      <c r="N199" s="12"/>
      <c r="O199" s="12"/>
      <c r="P199" s="12"/>
      <c r="Q199" s="12"/>
      <c r="R199" s="14"/>
      <c r="S199" s="14"/>
      <c r="T199" s="14"/>
      <c r="U199" s="14"/>
      <c r="V199" s="14"/>
      <c r="W199" s="14"/>
      <c r="X199" s="14"/>
      <c r="Y199" s="13"/>
      <c r="Z199" s="14"/>
      <c r="AA199" s="14"/>
      <c r="AB199" s="14"/>
      <c r="AC199" s="14"/>
      <c r="AD199" s="14"/>
      <c r="AE199" s="14"/>
      <c r="AF199" s="14"/>
      <c r="AG199" s="14"/>
      <c r="AH199" s="14"/>
      <c r="AI199" s="14"/>
      <c r="AJ199" s="14"/>
      <c r="AK199" s="14"/>
      <c r="AL199" s="14"/>
      <c r="AM199" s="12"/>
      <c r="AN199" s="12"/>
      <c r="AO199" s="12"/>
      <c r="AP199" s="12"/>
      <c r="AQ199" s="12"/>
      <c r="AR199" s="12"/>
      <c r="AS199" s="12"/>
      <c r="AT199" s="12"/>
      <c r="AU199" s="12"/>
      <c r="AV199" s="12"/>
      <c r="AW199" s="12"/>
      <c r="AX199" s="12"/>
      <c r="AY199" s="12"/>
      <c r="AZ199" s="12"/>
      <c r="BA199" s="12"/>
      <c r="BB199" s="12"/>
      <c r="BC199" s="12"/>
      <c r="BD199" s="12"/>
      <c r="BE199" s="12"/>
      <c r="BF199" s="12"/>
      <c r="BG199" s="12"/>
      <c r="BH199" s="12"/>
      <c r="BI199" s="12"/>
      <c r="BJ199" s="12"/>
      <c r="BK199" s="12"/>
      <c r="BL199" s="12"/>
      <c r="BM199" s="12"/>
      <c r="BN199" s="12"/>
      <c r="BO199" s="12"/>
      <c r="BP199" s="12"/>
      <c r="BQ199" s="12"/>
      <c r="BR199" s="12"/>
      <c r="BS199" s="12"/>
      <c r="BT199" s="12"/>
      <c r="BU199" s="12"/>
      <c r="BV199" s="12"/>
      <c r="BW199" s="12"/>
      <c r="BX199" s="12"/>
      <c r="BY199" s="12"/>
      <c r="BZ199" s="12"/>
      <c r="CA199" s="12"/>
      <c r="CB199" s="12"/>
      <c r="CC199" s="12"/>
      <c r="CD199" s="12"/>
      <c r="CE199" s="12"/>
      <c r="CF199" s="12"/>
      <c r="CG199" s="12"/>
      <c r="CH199" s="12"/>
    </row>
    <row r="200" spans="1:86">
      <c r="A200" s="14"/>
      <c r="B200" s="14"/>
      <c r="C200" s="14"/>
      <c r="D200" s="14"/>
      <c r="E200" s="14"/>
      <c r="F200" s="14"/>
      <c r="G200" s="12"/>
      <c r="H200" s="12"/>
      <c r="I200" s="12"/>
      <c r="J200" s="12"/>
      <c r="K200" s="12"/>
      <c r="L200" s="12"/>
      <c r="M200" s="12"/>
      <c r="N200" s="12"/>
      <c r="O200" s="12"/>
      <c r="P200" s="12"/>
      <c r="Q200" s="12"/>
      <c r="R200" s="14"/>
      <c r="S200" s="14"/>
      <c r="T200" s="14"/>
      <c r="U200" s="14"/>
      <c r="V200" s="14"/>
      <c r="W200" s="14"/>
      <c r="X200" s="14"/>
      <c r="Y200" s="13"/>
      <c r="Z200" s="14"/>
      <c r="AA200" s="14"/>
      <c r="AB200" s="14"/>
      <c r="AC200" s="14"/>
      <c r="AD200" s="14"/>
      <c r="AE200" s="14"/>
      <c r="AF200" s="14"/>
      <c r="AG200" s="14"/>
      <c r="AH200" s="14"/>
      <c r="AI200" s="14"/>
      <c r="AJ200" s="14"/>
      <c r="AK200" s="14"/>
      <c r="AL200" s="14"/>
      <c r="AM200" s="12"/>
      <c r="AN200" s="12"/>
      <c r="AO200" s="12"/>
      <c r="AP200" s="12"/>
      <c r="AQ200" s="12"/>
      <c r="AR200" s="12"/>
      <c r="AS200" s="12"/>
      <c r="AT200" s="12"/>
      <c r="AU200" s="12"/>
      <c r="AV200" s="12"/>
      <c r="AW200" s="12"/>
      <c r="AX200" s="12"/>
      <c r="AY200" s="12"/>
      <c r="AZ200" s="12"/>
      <c r="BA200" s="12"/>
      <c r="BB200" s="12"/>
      <c r="BC200" s="12"/>
      <c r="BD200" s="12"/>
      <c r="BE200" s="12"/>
      <c r="BF200" s="12"/>
      <c r="BG200" s="12"/>
      <c r="BH200" s="12"/>
      <c r="BI200" s="12"/>
      <c r="BJ200" s="12"/>
      <c r="BK200" s="12"/>
      <c r="BL200" s="12"/>
      <c r="BM200" s="12"/>
      <c r="BN200" s="12"/>
      <c r="BO200" s="12"/>
      <c r="BP200" s="12"/>
      <c r="BQ200" s="12"/>
      <c r="BR200" s="12"/>
      <c r="BS200" s="12"/>
      <c r="BT200" s="12"/>
      <c r="BU200" s="12"/>
      <c r="BV200" s="12"/>
      <c r="BW200" s="12"/>
      <c r="BX200" s="12"/>
      <c r="BY200" s="12"/>
      <c r="BZ200" s="12"/>
      <c r="CA200" s="12"/>
      <c r="CB200" s="12"/>
      <c r="CC200" s="12"/>
      <c r="CD200" s="12"/>
      <c r="CE200" s="12"/>
      <c r="CF200" s="12"/>
      <c r="CG200" s="12"/>
      <c r="CH200" s="12"/>
    </row>
    <row r="201" spans="1:86">
      <c r="A201" s="14"/>
      <c r="B201" s="14"/>
      <c r="C201" s="14"/>
      <c r="D201" s="14"/>
      <c r="E201" s="14"/>
      <c r="F201" s="14"/>
      <c r="G201" s="12"/>
      <c r="H201" s="12"/>
      <c r="I201" s="12"/>
      <c r="J201" s="12"/>
      <c r="K201" s="12"/>
      <c r="L201" s="12"/>
      <c r="M201" s="12"/>
      <c r="N201" s="12"/>
      <c r="O201" s="12"/>
      <c r="P201" s="12"/>
      <c r="Q201" s="12"/>
      <c r="R201" s="14"/>
      <c r="S201" s="14"/>
      <c r="T201" s="14"/>
      <c r="U201" s="14"/>
      <c r="V201" s="14"/>
      <c r="W201" s="14"/>
      <c r="X201" s="14"/>
      <c r="Y201" s="13"/>
      <c r="Z201" s="14"/>
      <c r="AA201" s="14"/>
      <c r="AB201" s="14"/>
      <c r="AC201" s="14"/>
      <c r="AD201" s="14"/>
      <c r="AE201" s="14"/>
      <c r="AF201" s="14"/>
      <c r="AG201" s="14"/>
      <c r="AH201" s="14"/>
      <c r="AI201" s="14"/>
      <c r="AJ201" s="14"/>
      <c r="AK201" s="14"/>
      <c r="AL201" s="14"/>
      <c r="AM201" s="12"/>
      <c r="AN201" s="12"/>
      <c r="AO201" s="12"/>
      <c r="AP201" s="12"/>
      <c r="AQ201" s="12"/>
      <c r="AR201" s="12"/>
      <c r="AS201" s="12"/>
      <c r="AT201" s="12"/>
      <c r="AU201" s="12"/>
      <c r="AV201" s="12"/>
      <c r="AW201" s="12"/>
      <c r="AX201" s="12"/>
      <c r="AY201" s="12"/>
      <c r="AZ201" s="12"/>
      <c r="BA201" s="12"/>
      <c r="BB201" s="12"/>
      <c r="BC201" s="12"/>
      <c r="BD201" s="12"/>
      <c r="BE201" s="12"/>
      <c r="BF201" s="12"/>
      <c r="BG201" s="12"/>
      <c r="BH201" s="12"/>
      <c r="BI201" s="12"/>
      <c r="BJ201" s="12"/>
      <c r="BK201" s="12"/>
      <c r="BL201" s="12"/>
      <c r="BM201" s="12"/>
      <c r="BN201" s="12"/>
      <c r="BO201" s="12"/>
      <c r="BP201" s="12"/>
      <c r="BQ201" s="12"/>
      <c r="BR201" s="12"/>
      <c r="BS201" s="12"/>
      <c r="BT201" s="12"/>
      <c r="BU201" s="12"/>
      <c r="BV201" s="12"/>
      <c r="BW201" s="12"/>
      <c r="BX201" s="12"/>
      <c r="BY201" s="12"/>
      <c r="BZ201" s="12"/>
      <c r="CA201" s="12"/>
      <c r="CB201" s="12"/>
      <c r="CC201" s="12"/>
      <c r="CD201" s="12"/>
      <c r="CE201" s="12"/>
      <c r="CF201" s="12"/>
      <c r="CG201" s="12"/>
      <c r="CH201" s="12"/>
    </row>
    <row r="202" spans="1:86">
      <c r="A202" s="14"/>
      <c r="B202" s="14"/>
      <c r="C202" s="14"/>
      <c r="D202" s="14"/>
      <c r="E202" s="14"/>
      <c r="F202" s="14"/>
      <c r="G202" s="12"/>
      <c r="H202" s="12"/>
      <c r="I202" s="12"/>
      <c r="J202" s="12"/>
      <c r="K202" s="12"/>
      <c r="L202" s="12"/>
      <c r="M202" s="12"/>
      <c r="N202" s="12"/>
      <c r="O202" s="12"/>
      <c r="P202" s="12"/>
      <c r="Q202" s="12"/>
      <c r="R202" s="14"/>
      <c r="S202" s="14"/>
      <c r="T202" s="14"/>
      <c r="U202" s="14"/>
      <c r="V202" s="14"/>
      <c r="W202" s="14"/>
      <c r="X202" s="14"/>
      <c r="Y202" s="13"/>
      <c r="Z202" s="14"/>
      <c r="AA202" s="14"/>
      <c r="AB202" s="14"/>
      <c r="AC202" s="14"/>
      <c r="AD202" s="14"/>
      <c r="AE202" s="14"/>
      <c r="AF202" s="14"/>
      <c r="AG202" s="14"/>
      <c r="AH202" s="14"/>
      <c r="AI202" s="14"/>
      <c r="AJ202" s="14"/>
      <c r="AK202" s="14"/>
      <c r="AL202" s="14"/>
      <c r="AM202" s="12"/>
      <c r="AN202" s="12"/>
      <c r="AO202" s="12"/>
      <c r="AP202" s="12"/>
      <c r="AQ202" s="12"/>
      <c r="AR202" s="12"/>
      <c r="AS202" s="12"/>
      <c r="AT202" s="12"/>
      <c r="AU202" s="12"/>
      <c r="AV202" s="12"/>
      <c r="AW202" s="12"/>
      <c r="AX202" s="12"/>
      <c r="AY202" s="12"/>
      <c r="AZ202" s="12"/>
      <c r="BA202" s="12"/>
      <c r="BB202" s="12"/>
      <c r="BC202" s="12"/>
      <c r="BD202" s="12"/>
      <c r="BE202" s="12"/>
      <c r="BF202" s="12"/>
      <c r="BG202" s="12"/>
      <c r="BH202" s="12"/>
      <c r="BI202" s="12"/>
      <c r="BJ202" s="12"/>
      <c r="BK202" s="12"/>
      <c r="BL202" s="12"/>
      <c r="BM202" s="12"/>
      <c r="BN202" s="12"/>
      <c r="BO202" s="12"/>
      <c r="BP202" s="12"/>
      <c r="BQ202" s="12"/>
      <c r="BR202" s="12"/>
      <c r="BS202" s="12"/>
      <c r="BT202" s="12"/>
      <c r="BU202" s="12"/>
      <c r="BV202" s="12"/>
      <c r="BW202" s="12"/>
      <c r="BX202" s="12"/>
      <c r="BY202" s="12"/>
      <c r="BZ202" s="12"/>
      <c r="CA202" s="12"/>
      <c r="CB202" s="12"/>
      <c r="CC202" s="12"/>
      <c r="CD202" s="12"/>
      <c r="CE202" s="12"/>
      <c r="CF202" s="12"/>
      <c r="CG202" s="12"/>
      <c r="CH202" s="12"/>
    </row>
    <row r="203" spans="1:86">
      <c r="A203" s="14"/>
      <c r="B203" s="14"/>
      <c r="C203" s="14"/>
      <c r="D203" s="14"/>
      <c r="E203" s="14"/>
      <c r="F203" s="14"/>
      <c r="G203" s="12"/>
      <c r="H203" s="12"/>
      <c r="I203" s="12"/>
      <c r="J203" s="12"/>
      <c r="K203" s="12"/>
      <c r="L203" s="12"/>
      <c r="M203" s="12"/>
      <c r="N203" s="12"/>
      <c r="O203" s="12"/>
      <c r="P203" s="12"/>
      <c r="Q203" s="12"/>
      <c r="R203" s="14"/>
      <c r="S203" s="14"/>
      <c r="T203" s="14"/>
      <c r="U203" s="14"/>
      <c r="V203" s="14"/>
      <c r="W203" s="14"/>
      <c r="X203" s="14"/>
      <c r="Y203" s="13"/>
      <c r="Z203" s="14"/>
      <c r="AA203" s="14"/>
      <c r="AB203" s="14"/>
      <c r="AC203" s="14"/>
      <c r="AD203" s="14"/>
      <c r="AE203" s="14"/>
      <c r="AF203" s="14"/>
      <c r="AG203" s="14"/>
      <c r="AH203" s="14"/>
      <c r="AI203" s="14"/>
      <c r="AJ203" s="14"/>
      <c r="AK203" s="14"/>
      <c r="AL203" s="14"/>
      <c r="AM203" s="12"/>
      <c r="AN203" s="12"/>
      <c r="AO203" s="12"/>
      <c r="AP203" s="12"/>
      <c r="AQ203" s="12"/>
      <c r="AR203" s="12"/>
      <c r="AS203" s="12"/>
      <c r="AT203" s="12"/>
      <c r="AU203" s="12"/>
      <c r="AV203" s="12"/>
      <c r="AW203" s="12"/>
      <c r="AX203" s="12"/>
      <c r="AY203" s="12"/>
      <c r="AZ203" s="12"/>
      <c r="BA203" s="12"/>
      <c r="BB203" s="12"/>
      <c r="BC203" s="12"/>
      <c r="BD203" s="12"/>
      <c r="BE203" s="12"/>
      <c r="BF203" s="12"/>
      <c r="BG203" s="12"/>
      <c r="BH203" s="12"/>
      <c r="BI203" s="12"/>
      <c r="BJ203" s="12"/>
      <c r="BK203" s="12"/>
      <c r="BL203" s="12"/>
      <c r="BM203" s="12"/>
      <c r="BN203" s="12"/>
      <c r="BO203" s="12"/>
      <c r="BP203" s="12"/>
      <c r="BQ203" s="12"/>
      <c r="BR203" s="12"/>
      <c r="BS203" s="12"/>
      <c r="BT203" s="12"/>
      <c r="BU203" s="12"/>
      <c r="BV203" s="12"/>
      <c r="BW203" s="12"/>
      <c r="BX203" s="12"/>
      <c r="BY203" s="12"/>
      <c r="BZ203" s="12"/>
      <c r="CA203" s="12"/>
      <c r="CB203" s="12"/>
      <c r="CC203" s="12"/>
      <c r="CD203" s="12"/>
      <c r="CE203" s="12"/>
      <c r="CF203" s="12"/>
      <c r="CG203" s="12"/>
      <c r="CH203" s="12"/>
    </row>
    <row r="204" spans="1:86">
      <c r="A204" s="14"/>
      <c r="B204" s="14"/>
      <c r="C204" s="14"/>
      <c r="D204" s="14"/>
      <c r="E204" s="14"/>
      <c r="F204" s="14"/>
      <c r="G204" s="12"/>
      <c r="H204" s="12"/>
      <c r="I204" s="12"/>
      <c r="J204" s="12"/>
      <c r="K204" s="12"/>
      <c r="L204" s="12"/>
      <c r="M204" s="12"/>
      <c r="N204" s="12"/>
      <c r="O204" s="12"/>
      <c r="P204" s="12"/>
      <c r="Q204" s="12"/>
      <c r="R204" s="14"/>
      <c r="S204" s="14"/>
      <c r="T204" s="14"/>
      <c r="U204" s="14"/>
      <c r="V204" s="14"/>
      <c r="W204" s="14"/>
      <c r="X204" s="14"/>
      <c r="Y204" s="13"/>
      <c r="Z204" s="14"/>
      <c r="AA204" s="14"/>
      <c r="AB204" s="14"/>
      <c r="AC204" s="14"/>
      <c r="AD204" s="14"/>
      <c r="AE204" s="14"/>
      <c r="AF204" s="14"/>
      <c r="AG204" s="14"/>
      <c r="AH204" s="14"/>
      <c r="AI204" s="14"/>
      <c r="AJ204" s="14"/>
      <c r="AK204" s="14"/>
      <c r="AL204" s="14"/>
      <c r="AM204" s="12"/>
      <c r="AN204" s="12"/>
      <c r="AO204" s="12"/>
      <c r="AP204" s="12"/>
      <c r="AQ204" s="12"/>
      <c r="AR204" s="12"/>
      <c r="AS204" s="12"/>
      <c r="AT204" s="12"/>
      <c r="AU204" s="12"/>
      <c r="AV204" s="12"/>
      <c r="AW204" s="12"/>
      <c r="AX204" s="12"/>
      <c r="AY204" s="12"/>
      <c r="AZ204" s="12"/>
      <c r="BA204" s="12"/>
      <c r="BB204" s="12"/>
      <c r="BC204" s="12"/>
      <c r="BD204" s="12"/>
      <c r="BE204" s="12"/>
      <c r="BF204" s="12"/>
      <c r="BG204" s="12"/>
      <c r="BH204" s="12"/>
      <c r="BI204" s="12"/>
      <c r="BJ204" s="12"/>
      <c r="BK204" s="12"/>
      <c r="BL204" s="12"/>
      <c r="BM204" s="12"/>
      <c r="BN204" s="12"/>
      <c r="BO204" s="12"/>
      <c r="BP204" s="12"/>
      <c r="BQ204" s="12"/>
      <c r="BR204" s="12"/>
      <c r="BS204" s="12"/>
      <c r="BT204" s="12"/>
      <c r="BU204" s="12"/>
      <c r="BV204" s="12"/>
      <c r="BW204" s="12"/>
      <c r="BX204" s="12"/>
      <c r="BY204" s="12"/>
      <c r="BZ204" s="12"/>
      <c r="CA204" s="12"/>
      <c r="CB204" s="12"/>
      <c r="CC204" s="12"/>
      <c r="CD204" s="12"/>
      <c r="CE204" s="12"/>
      <c r="CF204" s="12"/>
      <c r="CG204" s="12"/>
      <c r="CH204" s="12"/>
    </row>
    <row r="205" spans="1:86">
      <c r="A205" s="14"/>
      <c r="B205" s="14"/>
      <c r="C205" s="14"/>
      <c r="D205" s="14"/>
      <c r="E205" s="14"/>
      <c r="F205" s="14"/>
      <c r="G205" s="12"/>
      <c r="H205" s="12"/>
      <c r="I205" s="12"/>
      <c r="J205" s="12"/>
      <c r="K205" s="12"/>
      <c r="L205" s="12"/>
      <c r="M205" s="12"/>
      <c r="N205" s="12"/>
      <c r="O205" s="12"/>
      <c r="P205" s="12"/>
      <c r="Q205" s="12"/>
      <c r="R205" s="14"/>
      <c r="S205" s="14"/>
      <c r="T205" s="14"/>
      <c r="U205" s="14"/>
      <c r="V205" s="14"/>
      <c r="W205" s="14"/>
      <c r="X205" s="14"/>
      <c r="Y205" s="13"/>
      <c r="Z205" s="14"/>
      <c r="AA205" s="14"/>
      <c r="AB205" s="14"/>
      <c r="AC205" s="14"/>
      <c r="AD205" s="14"/>
      <c r="AE205" s="14"/>
      <c r="AF205" s="14"/>
      <c r="AG205" s="14"/>
      <c r="AH205" s="14"/>
      <c r="AI205" s="14"/>
      <c r="AJ205" s="14"/>
      <c r="AK205" s="14"/>
      <c r="AL205" s="14"/>
      <c r="AM205" s="12"/>
      <c r="AN205" s="12"/>
      <c r="AO205" s="12"/>
      <c r="AP205" s="12"/>
      <c r="AQ205" s="12"/>
      <c r="AR205" s="12"/>
      <c r="AS205" s="12"/>
      <c r="AT205" s="12"/>
      <c r="AU205" s="12"/>
      <c r="AV205" s="12"/>
      <c r="AW205" s="12"/>
      <c r="AX205" s="12"/>
      <c r="AY205" s="12"/>
      <c r="AZ205" s="12"/>
      <c r="BA205" s="12"/>
      <c r="BB205" s="12"/>
      <c r="BC205" s="12"/>
      <c r="BD205" s="12"/>
      <c r="BE205" s="12"/>
      <c r="BF205" s="12"/>
      <c r="BG205" s="12"/>
      <c r="BH205" s="12"/>
      <c r="BI205" s="12"/>
      <c r="BJ205" s="12"/>
      <c r="BK205" s="12"/>
      <c r="BL205" s="12"/>
      <c r="BM205" s="12"/>
      <c r="BN205" s="12"/>
      <c r="BO205" s="12"/>
      <c r="BP205" s="12"/>
      <c r="BQ205" s="12"/>
      <c r="BR205" s="12"/>
      <c r="BS205" s="12"/>
      <c r="BT205" s="12"/>
      <c r="BU205" s="12"/>
      <c r="BV205" s="12"/>
      <c r="BW205" s="12"/>
      <c r="BX205" s="12"/>
      <c r="BY205" s="12"/>
      <c r="BZ205" s="12"/>
      <c r="CA205" s="12"/>
      <c r="CB205" s="12"/>
      <c r="CC205" s="12"/>
      <c r="CD205" s="12"/>
      <c r="CE205" s="12"/>
      <c r="CF205" s="12"/>
      <c r="CG205" s="12"/>
      <c r="CH205" s="12"/>
    </row>
    <row r="206" spans="1:86">
      <c r="A206" s="14"/>
      <c r="B206" s="14"/>
      <c r="C206" s="14"/>
      <c r="D206" s="14"/>
      <c r="E206" s="14"/>
      <c r="F206" s="14"/>
      <c r="G206" s="12"/>
      <c r="H206" s="12"/>
      <c r="I206" s="12"/>
      <c r="J206" s="12"/>
      <c r="K206" s="12"/>
      <c r="L206" s="12"/>
      <c r="M206" s="12"/>
      <c r="N206" s="12"/>
      <c r="O206" s="12"/>
      <c r="P206" s="12"/>
      <c r="Q206" s="12"/>
      <c r="R206" s="14"/>
      <c r="S206" s="14"/>
      <c r="T206" s="14"/>
      <c r="U206" s="14"/>
      <c r="V206" s="14"/>
      <c r="W206" s="14"/>
      <c r="X206" s="14"/>
      <c r="Y206" s="13"/>
      <c r="Z206" s="14"/>
      <c r="AA206" s="14"/>
      <c r="AB206" s="14"/>
      <c r="AC206" s="14"/>
      <c r="AD206" s="14"/>
      <c r="AE206" s="14"/>
      <c r="AF206" s="14"/>
      <c r="AG206" s="14"/>
      <c r="AH206" s="14"/>
      <c r="AI206" s="14"/>
      <c r="AJ206" s="14"/>
      <c r="AK206" s="14"/>
      <c r="AL206" s="14"/>
      <c r="AM206" s="12"/>
      <c r="AN206" s="12"/>
      <c r="AO206" s="12"/>
      <c r="AP206" s="12"/>
      <c r="AQ206" s="12"/>
      <c r="AR206" s="12"/>
      <c r="AS206" s="12"/>
      <c r="AT206" s="12"/>
      <c r="AU206" s="12"/>
      <c r="AV206" s="12"/>
      <c r="AW206" s="12"/>
      <c r="AX206" s="12"/>
      <c r="AY206" s="12"/>
      <c r="AZ206" s="12"/>
      <c r="BA206" s="12"/>
      <c r="BB206" s="12"/>
      <c r="BC206" s="12"/>
      <c r="BD206" s="12"/>
      <c r="BE206" s="12"/>
      <c r="BF206" s="12"/>
      <c r="BG206" s="12"/>
      <c r="BH206" s="12"/>
      <c r="BI206" s="12"/>
      <c r="BJ206" s="12"/>
      <c r="BK206" s="12"/>
      <c r="BL206" s="12"/>
      <c r="BM206" s="12"/>
      <c r="BN206" s="12"/>
      <c r="BO206" s="12"/>
      <c r="BP206" s="12"/>
      <c r="BQ206" s="12"/>
      <c r="BR206" s="12"/>
      <c r="BS206" s="12"/>
      <c r="BT206" s="12"/>
      <c r="BU206" s="12"/>
      <c r="BV206" s="12"/>
      <c r="BW206" s="12"/>
      <c r="BX206" s="12"/>
      <c r="BY206" s="12"/>
      <c r="BZ206" s="12"/>
      <c r="CA206" s="12"/>
      <c r="CB206" s="12"/>
      <c r="CC206" s="12"/>
      <c r="CD206" s="12"/>
      <c r="CE206" s="12"/>
      <c r="CF206" s="12"/>
      <c r="CG206" s="12"/>
      <c r="CH206" s="12"/>
    </row>
    <row r="207" spans="1:86">
      <c r="A207" s="14"/>
      <c r="B207" s="14"/>
      <c r="C207" s="14"/>
      <c r="D207" s="14"/>
      <c r="E207" s="14"/>
      <c r="F207" s="14"/>
      <c r="G207" s="12"/>
      <c r="H207" s="12"/>
      <c r="I207" s="12"/>
      <c r="J207" s="12"/>
      <c r="K207" s="12"/>
      <c r="L207" s="12"/>
      <c r="M207" s="12"/>
      <c r="N207" s="12"/>
      <c r="O207" s="12"/>
      <c r="P207" s="12"/>
      <c r="Q207" s="12"/>
      <c r="R207" s="14"/>
      <c r="S207" s="14"/>
      <c r="T207" s="14"/>
      <c r="U207" s="14"/>
      <c r="V207" s="14"/>
      <c r="W207" s="14"/>
      <c r="X207" s="14"/>
      <c r="Y207" s="13"/>
      <c r="Z207" s="14"/>
      <c r="AA207" s="14"/>
      <c r="AB207" s="14"/>
      <c r="AC207" s="14"/>
      <c r="AD207" s="14"/>
      <c r="AE207" s="14"/>
      <c r="AF207" s="14"/>
      <c r="AG207" s="14"/>
      <c r="AH207" s="14"/>
      <c r="AI207" s="14"/>
      <c r="AJ207" s="14"/>
      <c r="AK207" s="14"/>
      <c r="AL207" s="14"/>
      <c r="AM207" s="12"/>
      <c r="AN207" s="12"/>
      <c r="AO207" s="12"/>
      <c r="AP207" s="12"/>
      <c r="AQ207" s="12"/>
      <c r="AR207" s="12"/>
      <c r="AS207" s="12"/>
      <c r="AT207" s="12"/>
      <c r="AU207" s="12"/>
      <c r="AV207" s="12"/>
      <c r="AW207" s="12"/>
      <c r="AX207" s="12"/>
      <c r="AY207" s="12"/>
      <c r="AZ207" s="12"/>
      <c r="BA207" s="12"/>
      <c r="BB207" s="12"/>
      <c r="BC207" s="12"/>
      <c r="BD207" s="12"/>
      <c r="BE207" s="12"/>
      <c r="BF207" s="12"/>
      <c r="BG207" s="12"/>
      <c r="BH207" s="12"/>
      <c r="BI207" s="12"/>
      <c r="BJ207" s="12"/>
      <c r="BK207" s="12"/>
      <c r="BL207" s="12"/>
      <c r="BM207" s="12"/>
      <c r="BN207" s="12"/>
      <c r="BO207" s="12"/>
      <c r="BP207" s="12"/>
      <c r="BQ207" s="12"/>
      <c r="BR207" s="12"/>
      <c r="BS207" s="12"/>
      <c r="BT207" s="12"/>
      <c r="BU207" s="12"/>
      <c r="BV207" s="12"/>
      <c r="BW207" s="12"/>
      <c r="BX207" s="12"/>
      <c r="BY207" s="12"/>
      <c r="BZ207" s="12"/>
      <c r="CA207" s="12"/>
      <c r="CB207" s="12"/>
      <c r="CC207" s="12"/>
      <c r="CD207" s="12"/>
      <c r="CE207" s="12"/>
      <c r="CF207" s="12"/>
      <c r="CG207" s="12"/>
      <c r="CH207" s="12"/>
    </row>
    <row r="208" spans="1:86">
      <c r="A208" s="14"/>
      <c r="B208" s="14"/>
      <c r="C208" s="14"/>
      <c r="D208" s="14"/>
      <c r="E208" s="14"/>
      <c r="F208" s="14"/>
      <c r="G208" s="12"/>
      <c r="H208" s="12"/>
      <c r="I208" s="12"/>
      <c r="J208" s="12"/>
      <c r="K208" s="12"/>
      <c r="L208" s="12"/>
      <c r="M208" s="12"/>
      <c r="N208" s="12"/>
      <c r="O208" s="12"/>
      <c r="P208" s="12"/>
      <c r="Q208" s="12"/>
      <c r="R208" s="14"/>
      <c r="S208" s="14"/>
      <c r="T208" s="14"/>
      <c r="U208" s="14"/>
      <c r="V208" s="14"/>
      <c r="W208" s="14"/>
      <c r="X208" s="14"/>
      <c r="Y208" s="13"/>
      <c r="Z208" s="14"/>
      <c r="AA208" s="14"/>
      <c r="AB208" s="14"/>
      <c r="AC208" s="14"/>
      <c r="AD208" s="14"/>
      <c r="AE208" s="14"/>
      <c r="AF208" s="14"/>
      <c r="AG208" s="14"/>
      <c r="AH208" s="14"/>
      <c r="AI208" s="14"/>
      <c r="AJ208" s="14"/>
      <c r="AK208" s="14"/>
      <c r="AL208" s="14"/>
      <c r="AM208" s="12"/>
      <c r="AN208" s="12"/>
      <c r="AO208" s="12"/>
      <c r="AP208" s="12"/>
      <c r="AQ208" s="12"/>
      <c r="AR208" s="12"/>
      <c r="AS208" s="12"/>
      <c r="AT208" s="12"/>
      <c r="AU208" s="12"/>
      <c r="AV208" s="12"/>
      <c r="AW208" s="12"/>
      <c r="AX208" s="12"/>
      <c r="AY208" s="12"/>
      <c r="AZ208" s="12"/>
      <c r="BA208" s="12"/>
      <c r="BB208" s="12"/>
      <c r="BC208" s="12"/>
      <c r="BD208" s="12"/>
      <c r="BE208" s="12"/>
      <c r="BF208" s="12"/>
      <c r="BG208" s="12"/>
      <c r="BH208" s="12"/>
      <c r="BI208" s="12"/>
      <c r="BJ208" s="12"/>
      <c r="BK208" s="12"/>
      <c r="BL208" s="12"/>
      <c r="BM208" s="12"/>
      <c r="BN208" s="12"/>
      <c r="BO208" s="12"/>
      <c r="BP208" s="12"/>
      <c r="BQ208" s="12"/>
      <c r="BR208" s="12"/>
      <c r="BS208" s="12"/>
      <c r="BT208" s="12"/>
      <c r="BU208" s="12"/>
      <c r="BV208" s="12"/>
      <c r="BW208" s="12"/>
      <c r="BX208" s="12"/>
      <c r="BY208" s="12"/>
      <c r="BZ208" s="12"/>
      <c r="CA208" s="12"/>
      <c r="CB208" s="12"/>
      <c r="CC208" s="12"/>
      <c r="CD208" s="12"/>
      <c r="CE208" s="12"/>
      <c r="CF208" s="12"/>
      <c r="CG208" s="12"/>
      <c r="CH208" s="12"/>
    </row>
    <row r="209" spans="1:86">
      <c r="A209" s="14"/>
      <c r="B209" s="14"/>
      <c r="C209" s="14"/>
      <c r="D209" s="14"/>
      <c r="E209" s="14"/>
      <c r="F209" s="14"/>
      <c r="G209" s="12"/>
      <c r="H209" s="12"/>
      <c r="I209" s="12"/>
      <c r="J209" s="12"/>
      <c r="K209" s="12"/>
      <c r="L209" s="12"/>
      <c r="M209" s="12"/>
      <c r="N209" s="12"/>
      <c r="O209" s="12"/>
      <c r="P209" s="12"/>
      <c r="Q209" s="12"/>
      <c r="R209" s="14"/>
      <c r="S209" s="14"/>
      <c r="T209" s="14"/>
      <c r="U209" s="14"/>
      <c r="V209" s="14"/>
      <c r="W209" s="14"/>
      <c r="X209" s="14"/>
      <c r="Y209" s="13"/>
      <c r="Z209" s="14"/>
      <c r="AA209" s="14"/>
      <c r="AB209" s="14"/>
      <c r="AC209" s="14"/>
      <c r="AD209" s="14"/>
      <c r="AE209" s="14"/>
      <c r="AF209" s="14"/>
      <c r="AG209" s="14"/>
      <c r="AH209" s="14"/>
      <c r="AI209" s="14"/>
      <c r="AJ209" s="14"/>
      <c r="AK209" s="14"/>
      <c r="AL209" s="14"/>
      <c r="AM209" s="12"/>
      <c r="AN209" s="12"/>
      <c r="AO209" s="12"/>
      <c r="AP209" s="12"/>
      <c r="AQ209" s="12"/>
      <c r="AR209" s="12"/>
      <c r="AS209" s="12"/>
      <c r="AT209" s="12"/>
      <c r="AU209" s="12"/>
      <c r="AV209" s="12"/>
      <c r="AW209" s="12"/>
      <c r="AX209" s="12"/>
      <c r="AY209" s="12"/>
      <c r="AZ209" s="12"/>
      <c r="BA209" s="12"/>
      <c r="BB209" s="12"/>
      <c r="BC209" s="12"/>
      <c r="BD209" s="12"/>
      <c r="BE209" s="12"/>
      <c r="BF209" s="12"/>
      <c r="BG209" s="12"/>
      <c r="BH209" s="12"/>
      <c r="BI209" s="12"/>
      <c r="BJ209" s="12"/>
      <c r="BK209" s="12"/>
      <c r="BL209" s="12"/>
      <c r="BM209" s="12"/>
      <c r="BN209" s="12"/>
      <c r="BO209" s="12"/>
      <c r="BP209" s="12"/>
      <c r="BQ209" s="12"/>
      <c r="BR209" s="12"/>
      <c r="BS209" s="12"/>
      <c r="BT209" s="12"/>
      <c r="BU209" s="12"/>
      <c r="BV209" s="12"/>
      <c r="BW209" s="12"/>
      <c r="BX209" s="12"/>
      <c r="BY209" s="12"/>
      <c r="BZ209" s="12"/>
      <c r="CA209" s="12"/>
      <c r="CB209" s="12"/>
      <c r="CC209" s="12"/>
      <c r="CD209" s="12"/>
      <c r="CE209" s="12"/>
      <c r="CF209" s="12"/>
      <c r="CG209" s="12"/>
      <c r="CH209" s="12"/>
    </row>
    <row r="210" spans="1:86">
      <c r="A210" s="14"/>
      <c r="B210" s="14"/>
      <c r="C210" s="14"/>
      <c r="D210" s="14"/>
      <c r="E210" s="14"/>
      <c r="F210" s="14"/>
      <c r="G210" s="12"/>
      <c r="H210" s="12"/>
      <c r="I210" s="12"/>
      <c r="J210" s="12"/>
      <c r="K210" s="12"/>
      <c r="L210" s="12"/>
      <c r="M210" s="12"/>
      <c r="N210" s="12"/>
      <c r="O210" s="12"/>
      <c r="P210" s="12"/>
      <c r="Q210" s="12"/>
      <c r="R210" s="14"/>
      <c r="S210" s="14"/>
      <c r="T210" s="14"/>
      <c r="U210" s="14"/>
      <c r="V210" s="14"/>
      <c r="W210" s="14"/>
      <c r="X210" s="14"/>
      <c r="Y210" s="13"/>
      <c r="Z210" s="14"/>
      <c r="AA210" s="14"/>
      <c r="AB210" s="14"/>
      <c r="AC210" s="14"/>
      <c r="AD210" s="14"/>
      <c r="AE210" s="14"/>
      <c r="AF210" s="14"/>
      <c r="AG210" s="14"/>
      <c r="AH210" s="14"/>
      <c r="AI210" s="14"/>
      <c r="AJ210" s="14"/>
      <c r="AK210" s="14"/>
      <c r="AL210" s="14"/>
      <c r="AM210" s="12"/>
      <c r="AN210" s="12"/>
      <c r="AO210" s="12"/>
      <c r="AP210" s="12"/>
      <c r="AQ210" s="12"/>
      <c r="AR210" s="12"/>
      <c r="AS210" s="12"/>
      <c r="AT210" s="12"/>
      <c r="AU210" s="12"/>
      <c r="AV210" s="12"/>
      <c r="AW210" s="12"/>
      <c r="AX210" s="12"/>
      <c r="AY210" s="12"/>
      <c r="AZ210" s="12"/>
      <c r="BA210" s="12"/>
      <c r="BB210" s="12"/>
      <c r="BC210" s="12"/>
      <c r="BD210" s="12"/>
      <c r="BE210" s="12"/>
      <c r="BF210" s="12"/>
      <c r="BG210" s="12"/>
      <c r="BH210" s="12"/>
      <c r="BI210" s="12"/>
      <c r="BJ210" s="12"/>
      <c r="BK210" s="12"/>
      <c r="BL210" s="12"/>
      <c r="BM210" s="12"/>
      <c r="BN210" s="12"/>
      <c r="BO210" s="12"/>
      <c r="BP210" s="12"/>
      <c r="BQ210" s="12"/>
      <c r="BR210" s="12"/>
      <c r="BS210" s="12"/>
      <c r="BT210" s="12"/>
      <c r="BU210" s="12"/>
      <c r="BV210" s="12"/>
      <c r="BW210" s="12"/>
      <c r="BX210" s="12"/>
      <c r="BY210" s="12"/>
      <c r="BZ210" s="12"/>
      <c r="CA210" s="12"/>
      <c r="CB210" s="12"/>
      <c r="CC210" s="12"/>
      <c r="CD210" s="12"/>
      <c r="CE210" s="12"/>
      <c r="CF210" s="12"/>
      <c r="CG210" s="12"/>
      <c r="CH210" s="12"/>
    </row>
    <row r="211" spans="1:86">
      <c r="A211" s="14"/>
      <c r="B211" s="14"/>
      <c r="C211" s="14"/>
      <c r="D211" s="14"/>
      <c r="E211" s="14"/>
      <c r="F211" s="14"/>
      <c r="G211" s="12"/>
      <c r="H211" s="12"/>
      <c r="I211" s="12"/>
      <c r="J211" s="12"/>
      <c r="K211" s="12"/>
      <c r="L211" s="12"/>
      <c r="M211" s="12"/>
      <c r="N211" s="12"/>
      <c r="O211" s="12"/>
      <c r="P211" s="12"/>
      <c r="Q211" s="12"/>
      <c r="R211" s="14"/>
      <c r="S211" s="14"/>
      <c r="T211" s="14"/>
      <c r="U211" s="14"/>
      <c r="V211" s="14"/>
      <c r="W211" s="14"/>
      <c r="X211" s="14"/>
      <c r="Y211" s="13"/>
      <c r="Z211" s="14"/>
      <c r="AA211" s="14"/>
      <c r="AB211" s="14"/>
      <c r="AC211" s="14"/>
      <c r="AD211" s="14"/>
      <c r="AE211" s="14"/>
      <c r="AF211" s="14"/>
      <c r="AG211" s="14"/>
      <c r="AH211" s="14"/>
      <c r="AI211" s="14"/>
      <c r="AJ211" s="14"/>
      <c r="AK211" s="14"/>
      <c r="AL211" s="14"/>
      <c r="AM211" s="12"/>
      <c r="AN211" s="12"/>
      <c r="AO211" s="12"/>
      <c r="AP211" s="12"/>
      <c r="AQ211" s="12"/>
      <c r="AR211" s="12"/>
      <c r="AS211" s="12"/>
      <c r="AT211" s="12"/>
      <c r="AU211" s="12"/>
      <c r="AV211" s="12"/>
      <c r="AW211" s="12"/>
      <c r="AX211" s="12"/>
      <c r="AY211" s="12"/>
      <c r="AZ211" s="12"/>
      <c r="BA211" s="12"/>
      <c r="BB211" s="12"/>
      <c r="BC211" s="12"/>
      <c r="BD211" s="12"/>
      <c r="BE211" s="12"/>
      <c r="BF211" s="12"/>
      <c r="BG211" s="12"/>
      <c r="BH211" s="12"/>
      <c r="BI211" s="12"/>
      <c r="BJ211" s="12"/>
      <c r="BK211" s="12"/>
      <c r="BL211" s="12"/>
      <c r="BM211" s="12"/>
      <c r="BN211" s="12"/>
      <c r="BO211" s="12"/>
      <c r="BP211" s="12"/>
      <c r="BQ211" s="12"/>
      <c r="BR211" s="12"/>
      <c r="BS211" s="12"/>
      <c r="BT211" s="12"/>
      <c r="BU211" s="12"/>
      <c r="BV211" s="12"/>
      <c r="BW211" s="12"/>
      <c r="BX211" s="12"/>
      <c r="BY211" s="12"/>
      <c r="BZ211" s="12"/>
      <c r="CA211" s="12"/>
      <c r="CB211" s="12"/>
      <c r="CC211" s="12"/>
      <c r="CD211" s="12"/>
      <c r="CE211" s="12"/>
      <c r="CF211" s="12"/>
      <c r="CG211" s="12"/>
      <c r="CH211" s="12"/>
    </row>
    <row r="212" spans="1:86">
      <c r="A212" s="14"/>
      <c r="B212" s="14"/>
      <c r="C212" s="14"/>
      <c r="D212" s="14"/>
      <c r="E212" s="14"/>
      <c r="F212" s="14"/>
      <c r="G212" s="12"/>
      <c r="H212" s="12"/>
      <c r="I212" s="12"/>
      <c r="J212" s="12"/>
      <c r="K212" s="12"/>
      <c r="L212" s="12"/>
      <c r="M212" s="12"/>
      <c r="N212" s="12"/>
      <c r="O212" s="12"/>
      <c r="P212" s="12"/>
      <c r="Q212" s="12"/>
      <c r="R212" s="14"/>
      <c r="S212" s="14"/>
      <c r="T212" s="14"/>
      <c r="U212" s="14"/>
      <c r="V212" s="14"/>
      <c r="W212" s="14"/>
      <c r="X212" s="14"/>
      <c r="Y212" s="13"/>
      <c r="Z212" s="14"/>
      <c r="AA212" s="14"/>
      <c r="AB212" s="14"/>
      <c r="AC212" s="14"/>
      <c r="AD212" s="14"/>
      <c r="AE212" s="14"/>
      <c r="AF212" s="14"/>
      <c r="AG212" s="14"/>
      <c r="AH212" s="14"/>
      <c r="AI212" s="14"/>
      <c r="AJ212" s="14"/>
      <c r="AK212" s="14"/>
      <c r="AL212" s="14"/>
      <c r="AM212" s="12"/>
      <c r="AN212" s="12"/>
      <c r="AO212" s="12"/>
      <c r="AP212" s="12"/>
      <c r="AQ212" s="12"/>
      <c r="AR212" s="12"/>
      <c r="AS212" s="12"/>
      <c r="AT212" s="12"/>
      <c r="AU212" s="12"/>
      <c r="AV212" s="12"/>
      <c r="AW212" s="12"/>
      <c r="AX212" s="12"/>
      <c r="AY212" s="12"/>
      <c r="AZ212" s="12"/>
      <c r="BA212" s="12"/>
      <c r="BB212" s="12"/>
      <c r="BC212" s="12"/>
      <c r="BD212" s="12"/>
      <c r="BE212" s="12"/>
      <c r="BF212" s="12"/>
      <c r="BG212" s="12"/>
      <c r="BH212" s="12"/>
      <c r="BI212" s="12"/>
      <c r="BJ212" s="12"/>
      <c r="BK212" s="12"/>
      <c r="BL212" s="12"/>
      <c r="BM212" s="12"/>
      <c r="BN212" s="12"/>
      <c r="BO212" s="12"/>
      <c r="BP212" s="12"/>
      <c r="BQ212" s="12"/>
      <c r="BR212" s="12"/>
      <c r="BS212" s="12"/>
      <c r="BT212" s="12"/>
      <c r="BU212" s="12"/>
      <c r="BV212" s="12"/>
      <c r="BW212" s="12"/>
      <c r="BX212" s="12"/>
      <c r="BY212" s="12"/>
      <c r="BZ212" s="12"/>
      <c r="CA212" s="12"/>
      <c r="CB212" s="12"/>
      <c r="CC212" s="12"/>
      <c r="CD212" s="12"/>
      <c r="CE212" s="12"/>
      <c r="CF212" s="12"/>
      <c r="CG212" s="12"/>
      <c r="CH212" s="12"/>
    </row>
    <row r="213" spans="1:86">
      <c r="A213" s="14"/>
      <c r="B213" s="14"/>
      <c r="C213" s="14"/>
      <c r="D213" s="14"/>
      <c r="E213" s="14"/>
      <c r="F213" s="14"/>
      <c r="G213" s="12"/>
      <c r="H213" s="12"/>
      <c r="I213" s="12"/>
      <c r="J213" s="12"/>
      <c r="K213" s="12"/>
      <c r="L213" s="12"/>
      <c r="M213" s="12"/>
      <c r="N213" s="12"/>
      <c r="O213" s="12"/>
      <c r="P213" s="12"/>
      <c r="Q213" s="12"/>
      <c r="R213" s="14"/>
      <c r="S213" s="14"/>
      <c r="T213" s="14"/>
      <c r="U213" s="14"/>
      <c r="V213" s="14"/>
      <c r="W213" s="14"/>
      <c r="X213" s="14"/>
      <c r="Y213" s="13"/>
      <c r="Z213" s="14"/>
      <c r="AA213" s="14"/>
      <c r="AB213" s="14"/>
      <c r="AC213" s="14"/>
      <c r="AD213" s="14"/>
      <c r="AE213" s="14"/>
      <c r="AF213" s="14"/>
      <c r="AG213" s="14"/>
      <c r="AH213" s="14"/>
      <c r="AI213" s="14"/>
      <c r="AJ213" s="14"/>
      <c r="AK213" s="14"/>
      <c r="AL213" s="14"/>
      <c r="AM213" s="12"/>
      <c r="AN213" s="12"/>
      <c r="AO213" s="12"/>
      <c r="AP213" s="12"/>
      <c r="AQ213" s="12"/>
      <c r="AR213" s="12"/>
      <c r="AS213" s="12"/>
      <c r="AT213" s="12"/>
      <c r="AU213" s="12"/>
      <c r="AV213" s="12"/>
      <c r="AW213" s="12"/>
      <c r="AX213" s="12"/>
      <c r="AY213" s="12"/>
      <c r="AZ213" s="12"/>
      <c r="BA213" s="12"/>
      <c r="BB213" s="12"/>
      <c r="BC213" s="12"/>
      <c r="BD213" s="12"/>
      <c r="BE213" s="12"/>
      <c r="BF213" s="12"/>
      <c r="BG213" s="12"/>
      <c r="BH213" s="12"/>
      <c r="BI213" s="12"/>
      <c r="BJ213" s="12"/>
      <c r="BK213" s="12"/>
      <c r="BL213" s="12"/>
      <c r="BM213" s="12"/>
      <c r="BN213" s="12"/>
      <c r="BO213" s="12"/>
      <c r="BP213" s="12"/>
      <c r="BQ213" s="12"/>
      <c r="BR213" s="12"/>
      <c r="BS213" s="12"/>
      <c r="BT213" s="12"/>
      <c r="BU213" s="12"/>
      <c r="BV213" s="12"/>
      <c r="BW213" s="12"/>
      <c r="BX213" s="12"/>
      <c r="BY213" s="12"/>
      <c r="BZ213" s="12"/>
      <c r="CA213" s="12"/>
      <c r="CB213" s="12"/>
      <c r="CC213" s="12"/>
      <c r="CD213" s="12"/>
      <c r="CE213" s="12"/>
      <c r="CF213" s="12"/>
      <c r="CG213" s="12"/>
      <c r="CH213" s="12"/>
    </row>
    <row r="214" spans="1:86">
      <c r="A214" s="14"/>
      <c r="B214" s="14"/>
      <c r="C214" s="14"/>
      <c r="D214" s="14"/>
      <c r="E214" s="14"/>
      <c r="F214" s="14"/>
      <c r="G214" s="12"/>
      <c r="H214" s="12"/>
      <c r="I214" s="12"/>
      <c r="J214" s="12"/>
      <c r="K214" s="12"/>
      <c r="L214" s="12"/>
      <c r="M214" s="12"/>
      <c r="N214" s="12"/>
      <c r="O214" s="12"/>
      <c r="P214" s="12"/>
      <c r="Q214" s="12"/>
      <c r="R214" s="14"/>
      <c r="S214" s="14"/>
      <c r="T214" s="14"/>
      <c r="U214" s="14"/>
      <c r="V214" s="14"/>
      <c r="W214" s="14"/>
      <c r="X214" s="14"/>
      <c r="Y214" s="13"/>
      <c r="Z214" s="14"/>
      <c r="AA214" s="14"/>
      <c r="AB214" s="14"/>
      <c r="AC214" s="14"/>
      <c r="AD214" s="14"/>
      <c r="AE214" s="14"/>
      <c r="AF214" s="14"/>
      <c r="AG214" s="14"/>
      <c r="AH214" s="14"/>
      <c r="AI214" s="14"/>
      <c r="AJ214" s="14"/>
      <c r="AK214" s="14"/>
      <c r="AL214" s="14"/>
      <c r="AM214" s="12"/>
      <c r="AN214" s="12"/>
      <c r="AO214" s="12"/>
      <c r="AP214" s="12"/>
      <c r="AQ214" s="12"/>
      <c r="AR214" s="12"/>
      <c r="AS214" s="12"/>
      <c r="AT214" s="12"/>
      <c r="AU214" s="12"/>
      <c r="AV214" s="12"/>
      <c r="AW214" s="12"/>
      <c r="AX214" s="12"/>
      <c r="AY214" s="12"/>
      <c r="AZ214" s="12"/>
      <c r="BA214" s="12"/>
      <c r="BB214" s="12"/>
      <c r="BC214" s="12"/>
      <c r="BD214" s="12"/>
      <c r="BE214" s="12"/>
      <c r="BF214" s="12"/>
      <c r="BG214" s="12"/>
      <c r="BH214" s="12"/>
      <c r="BI214" s="12"/>
      <c r="BJ214" s="12"/>
      <c r="BK214" s="12"/>
      <c r="BL214" s="12"/>
      <c r="BM214" s="12"/>
      <c r="BN214" s="12"/>
      <c r="BO214" s="12"/>
      <c r="BP214" s="12"/>
      <c r="BQ214" s="12"/>
      <c r="BR214" s="12"/>
      <c r="BS214" s="12"/>
      <c r="BT214" s="12"/>
      <c r="BU214" s="12"/>
      <c r="BV214" s="12"/>
      <c r="BW214" s="12"/>
      <c r="BX214" s="12"/>
      <c r="BY214" s="12"/>
      <c r="BZ214" s="12"/>
      <c r="CA214" s="12"/>
      <c r="CB214" s="12"/>
      <c r="CC214" s="12"/>
      <c r="CD214" s="12"/>
      <c r="CE214" s="12"/>
      <c r="CF214" s="12"/>
      <c r="CG214" s="12"/>
      <c r="CH214" s="12"/>
    </row>
    <row r="215" spans="1:86">
      <c r="A215" s="14"/>
      <c r="B215" s="14"/>
      <c r="C215" s="14"/>
      <c r="D215" s="14"/>
      <c r="E215" s="14"/>
      <c r="F215" s="14"/>
      <c r="G215" s="12"/>
      <c r="H215" s="12"/>
      <c r="I215" s="12"/>
      <c r="J215" s="12"/>
      <c r="K215" s="12"/>
      <c r="L215" s="12"/>
      <c r="M215" s="12"/>
      <c r="N215" s="12"/>
      <c r="O215" s="12"/>
      <c r="P215" s="12"/>
      <c r="Q215" s="12"/>
      <c r="R215" s="14"/>
      <c r="S215" s="14"/>
      <c r="T215" s="14"/>
      <c r="U215" s="14"/>
      <c r="V215" s="14"/>
      <c r="W215" s="14"/>
      <c r="X215" s="14"/>
      <c r="Y215" s="13"/>
      <c r="Z215" s="14"/>
      <c r="AA215" s="14"/>
      <c r="AB215" s="14"/>
      <c r="AC215" s="14"/>
      <c r="AD215" s="14"/>
      <c r="AE215" s="14"/>
      <c r="AF215" s="14"/>
      <c r="AG215" s="14"/>
      <c r="AH215" s="14"/>
      <c r="AI215" s="14"/>
      <c r="AJ215" s="14"/>
      <c r="AK215" s="14"/>
      <c r="AL215" s="14"/>
      <c r="AM215" s="12"/>
      <c r="AN215" s="12"/>
      <c r="AO215" s="12"/>
      <c r="AP215" s="12"/>
      <c r="AQ215" s="12"/>
      <c r="AR215" s="12"/>
      <c r="AS215" s="12"/>
      <c r="AT215" s="12"/>
      <c r="AU215" s="12"/>
      <c r="AV215" s="12"/>
      <c r="AW215" s="12"/>
      <c r="AX215" s="12"/>
      <c r="AY215" s="12"/>
      <c r="AZ215" s="12"/>
      <c r="BA215" s="12"/>
      <c r="BB215" s="12"/>
      <c r="BC215" s="12"/>
      <c r="BD215" s="12"/>
      <c r="BE215" s="12"/>
      <c r="BF215" s="12"/>
      <c r="BG215" s="12"/>
      <c r="BH215" s="12"/>
      <c r="BI215" s="12"/>
      <c r="BJ215" s="12"/>
      <c r="BK215" s="12"/>
      <c r="BL215" s="12"/>
      <c r="BM215" s="12"/>
      <c r="BN215" s="12"/>
      <c r="BO215" s="12"/>
      <c r="BP215" s="12"/>
      <c r="BQ215" s="12"/>
      <c r="BR215" s="12"/>
      <c r="BS215" s="12"/>
      <c r="BT215" s="12"/>
      <c r="BU215" s="12"/>
      <c r="BV215" s="12"/>
      <c r="BW215" s="12"/>
      <c r="BX215" s="12"/>
      <c r="BY215" s="12"/>
      <c r="BZ215" s="12"/>
      <c r="CA215" s="12"/>
      <c r="CB215" s="12"/>
      <c r="CC215" s="12"/>
      <c r="CD215" s="12"/>
      <c r="CE215" s="12"/>
      <c r="CF215" s="12"/>
      <c r="CG215" s="12"/>
      <c r="CH215" s="12"/>
    </row>
    <row r="216" spans="1:86">
      <c r="A216" s="14"/>
      <c r="B216" s="14"/>
      <c r="C216" s="14"/>
      <c r="D216" s="14"/>
      <c r="E216" s="14"/>
      <c r="F216" s="14"/>
      <c r="G216" s="14"/>
      <c r="H216" s="14"/>
      <c r="I216" s="14"/>
      <c r="J216" s="14"/>
      <c r="K216" s="14"/>
      <c r="L216" s="14"/>
      <c r="M216" s="14"/>
      <c r="N216" s="14"/>
      <c r="O216" s="14"/>
      <c r="P216" s="14"/>
      <c r="Q216" s="14"/>
      <c r="R216" s="14"/>
      <c r="S216" s="14"/>
      <c r="T216" s="14"/>
      <c r="U216" s="14"/>
      <c r="V216" s="14"/>
      <c r="W216" s="14"/>
      <c r="X216" s="14"/>
      <c r="Y216" s="13"/>
      <c r="Z216" s="14"/>
      <c r="AA216" s="14"/>
      <c r="AB216" s="14"/>
      <c r="AC216" s="14"/>
      <c r="AD216" s="14"/>
      <c r="AE216" s="14"/>
      <c r="AF216" s="14"/>
      <c r="AG216" s="14"/>
      <c r="AH216" s="14"/>
      <c r="AI216" s="14"/>
      <c r="AJ216" s="14"/>
      <c r="AK216" s="14"/>
      <c r="AL216" s="14"/>
      <c r="AM216" s="12"/>
      <c r="AN216" s="12"/>
      <c r="AO216" s="12"/>
      <c r="AP216" s="12"/>
      <c r="AQ216" s="12"/>
      <c r="AR216" s="12"/>
      <c r="AS216" s="12"/>
      <c r="AT216" s="12"/>
      <c r="AU216" s="12"/>
      <c r="AV216" s="12"/>
      <c r="AW216" s="12"/>
      <c r="AX216" s="12"/>
      <c r="AY216" s="12"/>
      <c r="AZ216" s="12"/>
      <c r="BA216" s="12"/>
      <c r="BB216" s="12"/>
      <c r="BC216" s="12"/>
      <c r="BD216" s="12"/>
      <c r="BE216" s="12"/>
      <c r="BF216" s="12"/>
      <c r="BG216" s="12"/>
      <c r="BH216" s="12"/>
      <c r="BI216" s="12"/>
      <c r="BJ216" s="12"/>
      <c r="BK216" s="12"/>
      <c r="BL216" s="12"/>
      <c r="BM216" s="12"/>
      <c r="BN216" s="12"/>
      <c r="BO216" s="12"/>
      <c r="BP216" s="12"/>
      <c r="BQ216" s="12"/>
      <c r="BR216" s="12"/>
      <c r="BS216" s="12"/>
      <c r="BT216" s="12"/>
      <c r="BU216" s="12"/>
      <c r="BV216" s="12"/>
      <c r="BW216" s="12"/>
      <c r="BX216" s="12"/>
      <c r="BY216" s="12"/>
      <c r="BZ216" s="12"/>
      <c r="CA216" s="12"/>
      <c r="CB216" s="12"/>
      <c r="CC216" s="12"/>
      <c r="CD216" s="12"/>
      <c r="CE216" s="12"/>
      <c r="CF216" s="12"/>
      <c r="CG216" s="12"/>
      <c r="CH216" s="12"/>
    </row>
    <row r="217" spans="1:86">
      <c r="A217" s="14"/>
      <c r="B217" s="14"/>
      <c r="C217" s="14"/>
      <c r="D217" s="14"/>
      <c r="E217" s="14"/>
      <c r="F217" s="14"/>
      <c r="G217" s="14"/>
      <c r="H217" s="14"/>
      <c r="I217" s="14"/>
      <c r="J217" s="14"/>
      <c r="K217" s="14"/>
      <c r="L217" s="14"/>
      <c r="M217" s="14"/>
      <c r="N217" s="14"/>
      <c r="O217" s="14"/>
      <c r="P217" s="14"/>
      <c r="Q217" s="14"/>
      <c r="R217" s="14"/>
      <c r="S217" s="14"/>
      <c r="T217" s="14"/>
      <c r="U217" s="14"/>
      <c r="V217" s="14"/>
      <c r="W217" s="14"/>
      <c r="X217" s="14"/>
      <c r="Y217" s="13"/>
      <c r="Z217" s="14"/>
      <c r="AA217" s="14"/>
      <c r="AB217" s="14"/>
      <c r="AC217" s="14"/>
      <c r="AD217" s="14"/>
      <c r="AE217" s="14"/>
      <c r="AF217" s="14"/>
      <c r="AG217" s="14"/>
      <c r="AH217" s="14"/>
      <c r="AI217" s="14"/>
      <c r="AJ217" s="14"/>
      <c r="AK217" s="14"/>
      <c r="AL217" s="14"/>
      <c r="AM217" s="12"/>
      <c r="AN217" s="12"/>
      <c r="AO217" s="12"/>
      <c r="AP217" s="12"/>
      <c r="AQ217" s="12"/>
      <c r="AR217" s="12"/>
      <c r="AS217" s="12"/>
      <c r="AT217" s="12"/>
      <c r="AU217" s="12"/>
      <c r="AV217" s="12"/>
      <c r="AW217" s="12"/>
      <c r="AX217" s="12"/>
      <c r="AY217" s="12"/>
      <c r="AZ217" s="12"/>
      <c r="BA217" s="12"/>
      <c r="BB217" s="12"/>
      <c r="BC217" s="12"/>
      <c r="BD217" s="12"/>
      <c r="BE217" s="12"/>
      <c r="BF217" s="12"/>
      <c r="BG217" s="12"/>
      <c r="BH217" s="12"/>
      <c r="BI217" s="12"/>
      <c r="BJ217" s="12"/>
      <c r="BK217" s="12"/>
      <c r="BL217" s="12"/>
      <c r="BM217" s="12"/>
      <c r="BN217" s="12"/>
      <c r="BO217" s="12"/>
      <c r="BP217" s="12"/>
      <c r="BQ217" s="12"/>
      <c r="BR217" s="12"/>
      <c r="BS217" s="12"/>
      <c r="BT217" s="12"/>
      <c r="BU217" s="12"/>
      <c r="BV217" s="12"/>
      <c r="BW217" s="12"/>
      <c r="BX217" s="12"/>
      <c r="BY217" s="12"/>
      <c r="BZ217" s="12"/>
      <c r="CA217" s="12"/>
      <c r="CB217" s="12"/>
      <c r="CC217" s="12"/>
      <c r="CD217" s="12"/>
      <c r="CE217" s="12"/>
      <c r="CF217" s="12"/>
      <c r="CG217" s="12"/>
      <c r="CH217" s="12"/>
    </row>
    <row r="218" spans="1:86">
      <c r="A218" s="14"/>
      <c r="B218" s="14"/>
      <c r="C218" s="14"/>
      <c r="D218" s="14"/>
      <c r="E218" s="14"/>
      <c r="F218" s="14"/>
      <c r="G218" s="14"/>
      <c r="H218" s="14"/>
      <c r="I218" s="14"/>
      <c r="J218" s="14"/>
      <c r="K218" s="14"/>
      <c r="L218" s="14"/>
      <c r="M218" s="14"/>
      <c r="N218" s="14"/>
      <c r="O218" s="14"/>
      <c r="P218" s="14"/>
      <c r="Q218" s="14"/>
      <c r="R218" s="14"/>
      <c r="S218" s="14"/>
      <c r="T218" s="14"/>
      <c r="U218" s="14"/>
      <c r="V218" s="14"/>
      <c r="W218" s="14"/>
      <c r="X218" s="14"/>
      <c r="Y218" s="13"/>
      <c r="Z218" s="14"/>
      <c r="AA218" s="14"/>
      <c r="AB218" s="14"/>
      <c r="AC218" s="14"/>
      <c r="AD218" s="14"/>
      <c r="AE218" s="14"/>
      <c r="AF218" s="14"/>
      <c r="AG218" s="14"/>
      <c r="AH218" s="14"/>
      <c r="AI218" s="14"/>
      <c r="AJ218" s="14"/>
      <c r="AK218" s="14"/>
      <c r="AL218" s="14"/>
      <c r="AM218" s="12"/>
      <c r="AN218" s="12"/>
      <c r="AO218" s="12"/>
      <c r="AP218" s="12"/>
      <c r="AQ218" s="12"/>
      <c r="AR218" s="12"/>
      <c r="AS218" s="12"/>
      <c r="AT218" s="12"/>
      <c r="AU218" s="12"/>
      <c r="AV218" s="12"/>
      <c r="AW218" s="12"/>
      <c r="AX218" s="12"/>
      <c r="AY218" s="12"/>
      <c r="AZ218" s="12"/>
      <c r="BA218" s="12"/>
      <c r="BB218" s="12"/>
      <c r="BC218" s="12"/>
      <c r="BD218" s="12"/>
      <c r="BE218" s="12"/>
      <c r="BF218" s="12"/>
      <c r="BG218" s="12"/>
      <c r="BH218" s="12"/>
      <c r="BI218" s="12"/>
      <c r="BJ218" s="12"/>
      <c r="BK218" s="12"/>
      <c r="BL218" s="12"/>
      <c r="BM218" s="12"/>
      <c r="BN218" s="12"/>
      <c r="BO218" s="12"/>
      <c r="BP218" s="12"/>
      <c r="BQ218" s="12"/>
      <c r="BR218" s="12"/>
      <c r="BS218" s="12"/>
      <c r="BT218" s="12"/>
      <c r="BU218" s="12"/>
      <c r="BV218" s="12"/>
      <c r="BW218" s="12"/>
      <c r="BX218" s="12"/>
      <c r="BY218" s="12"/>
      <c r="BZ218" s="12"/>
      <c r="CA218" s="12"/>
      <c r="CB218" s="12"/>
      <c r="CC218" s="12"/>
      <c r="CD218" s="12"/>
      <c r="CE218" s="12"/>
      <c r="CF218" s="12"/>
      <c r="CG218" s="12"/>
      <c r="CH218" s="12"/>
    </row>
    <row r="219" spans="1:86">
      <c r="A219" s="14"/>
      <c r="B219" s="14"/>
      <c r="C219" s="14"/>
      <c r="D219" s="14"/>
      <c r="E219" s="14"/>
      <c r="F219" s="14"/>
      <c r="G219" s="14"/>
      <c r="H219" s="14"/>
      <c r="I219" s="14"/>
      <c r="J219" s="14"/>
      <c r="K219" s="14"/>
      <c r="L219" s="14"/>
      <c r="M219" s="14"/>
      <c r="N219" s="14"/>
      <c r="O219" s="14"/>
      <c r="P219" s="14"/>
      <c r="Q219" s="14"/>
      <c r="R219" s="14"/>
      <c r="S219" s="14"/>
      <c r="T219" s="14"/>
      <c r="U219" s="14"/>
      <c r="V219" s="14"/>
      <c r="W219" s="14"/>
      <c r="X219" s="14"/>
      <c r="Y219" s="13"/>
      <c r="Z219" s="14"/>
      <c r="AA219" s="14"/>
      <c r="AB219" s="14"/>
      <c r="AC219" s="14"/>
      <c r="AD219" s="14"/>
      <c r="AE219" s="14"/>
      <c r="AF219" s="14"/>
      <c r="AG219" s="14"/>
      <c r="AH219" s="14"/>
      <c r="AI219" s="14"/>
      <c r="AJ219" s="14"/>
      <c r="AK219" s="14"/>
      <c r="AL219" s="14"/>
      <c r="AM219" s="12"/>
      <c r="AN219" s="12"/>
      <c r="AO219" s="12"/>
      <c r="AP219" s="12"/>
      <c r="AQ219" s="12"/>
      <c r="AR219" s="12"/>
      <c r="AS219" s="12"/>
      <c r="AT219" s="12"/>
      <c r="AU219" s="12"/>
      <c r="AV219" s="12"/>
      <c r="AW219" s="12"/>
      <c r="AX219" s="12"/>
      <c r="AY219" s="12"/>
      <c r="AZ219" s="12"/>
      <c r="BA219" s="12"/>
      <c r="BB219" s="12"/>
      <c r="BC219" s="12"/>
      <c r="BD219" s="12"/>
      <c r="BE219" s="12"/>
      <c r="BF219" s="12"/>
      <c r="BG219" s="12"/>
      <c r="BH219" s="12"/>
      <c r="BI219" s="12"/>
      <c r="BJ219" s="12"/>
      <c r="BK219" s="12"/>
      <c r="BL219" s="12"/>
      <c r="BM219" s="12"/>
      <c r="BN219" s="12"/>
      <c r="BO219" s="12"/>
      <c r="BP219" s="12"/>
      <c r="BQ219" s="12"/>
      <c r="BR219" s="12"/>
      <c r="BS219" s="12"/>
      <c r="BT219" s="12"/>
      <c r="BU219" s="12"/>
      <c r="BV219" s="12"/>
      <c r="BW219" s="12"/>
      <c r="BX219" s="12"/>
      <c r="BY219" s="12"/>
      <c r="BZ219" s="12"/>
      <c r="CA219" s="12"/>
      <c r="CB219" s="12"/>
      <c r="CC219" s="12"/>
      <c r="CD219" s="12"/>
      <c r="CE219" s="12"/>
      <c r="CF219" s="12"/>
      <c r="CG219" s="12"/>
      <c r="CH219" s="12"/>
    </row>
    <row r="220" spans="1:86">
      <c r="A220" s="14"/>
      <c r="B220" s="14"/>
      <c r="C220" s="14"/>
      <c r="D220" s="14"/>
      <c r="E220" s="14"/>
      <c r="F220" s="14"/>
      <c r="G220" s="14"/>
      <c r="H220" s="14"/>
      <c r="I220" s="14"/>
      <c r="J220" s="14"/>
      <c r="K220" s="14"/>
      <c r="L220" s="14"/>
      <c r="M220" s="14"/>
      <c r="N220" s="14"/>
      <c r="O220" s="14"/>
      <c r="P220" s="14"/>
      <c r="Q220" s="14"/>
      <c r="R220" s="14"/>
      <c r="S220" s="14"/>
      <c r="T220" s="14"/>
      <c r="U220" s="14"/>
      <c r="V220" s="14"/>
      <c r="W220" s="14"/>
      <c r="X220" s="14"/>
      <c r="Y220" s="13"/>
      <c r="Z220" s="14"/>
      <c r="AA220" s="14"/>
      <c r="AB220" s="14"/>
      <c r="AC220" s="14"/>
      <c r="AD220" s="14"/>
      <c r="AE220" s="14"/>
      <c r="AF220" s="14"/>
      <c r="AG220" s="14"/>
      <c r="AH220" s="14"/>
      <c r="AI220" s="14"/>
      <c r="AJ220" s="14"/>
      <c r="AK220" s="14"/>
      <c r="AL220" s="14"/>
      <c r="AM220" s="12"/>
      <c r="AN220" s="12"/>
      <c r="AO220" s="12"/>
      <c r="AP220" s="12"/>
      <c r="AQ220" s="12"/>
      <c r="AR220" s="12"/>
      <c r="AS220" s="12"/>
      <c r="AT220" s="12"/>
      <c r="AU220" s="12"/>
      <c r="AV220" s="12"/>
      <c r="AW220" s="12"/>
      <c r="AX220" s="12"/>
      <c r="AY220" s="12"/>
      <c r="AZ220" s="12"/>
      <c r="BA220" s="12"/>
      <c r="BB220" s="12"/>
      <c r="BC220" s="12"/>
      <c r="BD220" s="12"/>
      <c r="BE220" s="12"/>
      <c r="BF220" s="12"/>
      <c r="BG220" s="12"/>
      <c r="BH220" s="12"/>
      <c r="BI220" s="12"/>
      <c r="BJ220" s="12"/>
      <c r="BK220" s="12"/>
      <c r="BL220" s="12"/>
      <c r="BM220" s="12"/>
      <c r="BN220" s="12"/>
      <c r="BO220" s="12"/>
      <c r="BP220" s="12"/>
      <c r="BQ220" s="12"/>
      <c r="BR220" s="12"/>
      <c r="BS220" s="12"/>
      <c r="BT220" s="12"/>
      <c r="BU220" s="12"/>
      <c r="BV220" s="12"/>
      <c r="BW220" s="12"/>
      <c r="BX220" s="12"/>
      <c r="BY220" s="12"/>
      <c r="BZ220" s="12"/>
      <c r="CA220" s="12"/>
      <c r="CB220" s="12"/>
      <c r="CC220" s="12"/>
      <c r="CD220" s="12"/>
      <c r="CE220" s="12"/>
      <c r="CF220" s="12"/>
      <c r="CG220" s="12"/>
      <c r="CH220" s="12"/>
    </row>
    <row r="221" spans="1:86">
      <c r="A221" s="14"/>
      <c r="B221" s="14"/>
      <c r="C221" s="14"/>
      <c r="D221" s="14"/>
      <c r="E221" s="14"/>
      <c r="F221" s="14"/>
      <c r="G221" s="14"/>
      <c r="H221" s="14"/>
      <c r="I221" s="14"/>
      <c r="J221" s="14"/>
      <c r="K221" s="14"/>
      <c r="L221" s="14"/>
      <c r="M221" s="14"/>
      <c r="N221" s="14"/>
      <c r="O221" s="14"/>
      <c r="P221" s="14"/>
      <c r="Q221" s="14"/>
      <c r="R221" s="14"/>
      <c r="S221" s="14"/>
      <c r="T221" s="14"/>
      <c r="U221" s="14"/>
      <c r="V221" s="14"/>
      <c r="W221" s="14"/>
      <c r="X221" s="14"/>
      <c r="Y221" s="13"/>
      <c r="Z221" s="14"/>
      <c r="AA221" s="14"/>
      <c r="AB221" s="14"/>
      <c r="AC221" s="14"/>
      <c r="AD221" s="14"/>
      <c r="AE221" s="14"/>
      <c r="AF221" s="14"/>
      <c r="AG221" s="14"/>
      <c r="AH221" s="14"/>
      <c r="AI221" s="14"/>
      <c r="AJ221" s="14"/>
      <c r="AK221" s="14"/>
      <c r="AL221" s="14"/>
      <c r="AM221" s="12"/>
      <c r="AN221" s="12"/>
      <c r="AO221" s="12"/>
      <c r="AP221" s="12"/>
      <c r="AQ221" s="12"/>
      <c r="AR221" s="12"/>
      <c r="AS221" s="12"/>
      <c r="AT221" s="12"/>
      <c r="AU221" s="12"/>
      <c r="AV221" s="12"/>
      <c r="AW221" s="12"/>
      <c r="AX221" s="12"/>
      <c r="AY221" s="12"/>
      <c r="AZ221" s="12"/>
      <c r="BA221" s="12"/>
      <c r="BB221" s="12"/>
      <c r="BC221" s="12"/>
      <c r="BD221" s="12"/>
      <c r="BE221" s="12"/>
      <c r="BF221" s="12"/>
      <c r="BG221" s="12"/>
      <c r="BH221" s="12"/>
      <c r="BI221" s="12"/>
      <c r="BJ221" s="12"/>
      <c r="BK221" s="12"/>
      <c r="BL221" s="12"/>
      <c r="BM221" s="12"/>
      <c r="BN221" s="12"/>
      <c r="BO221" s="12"/>
      <c r="BP221" s="12"/>
      <c r="BQ221" s="12"/>
      <c r="BR221" s="12"/>
      <c r="BS221" s="12"/>
      <c r="BT221" s="12"/>
      <c r="BU221" s="12"/>
      <c r="BV221" s="12"/>
      <c r="BW221" s="12"/>
      <c r="BX221" s="12"/>
      <c r="BY221" s="12"/>
      <c r="BZ221" s="12"/>
      <c r="CA221" s="12"/>
      <c r="CB221" s="12"/>
      <c r="CC221" s="12"/>
      <c r="CD221" s="12"/>
      <c r="CE221" s="12"/>
      <c r="CF221" s="12"/>
      <c r="CG221" s="12"/>
      <c r="CH221" s="12"/>
    </row>
    <row r="222" spans="1:86">
      <c r="A222" s="14"/>
      <c r="B222" s="14"/>
      <c r="C222" s="14"/>
      <c r="D222" s="14"/>
      <c r="E222" s="14"/>
      <c r="F222" s="14"/>
      <c r="G222" s="14"/>
      <c r="H222" s="14"/>
      <c r="I222" s="14"/>
      <c r="J222" s="14"/>
      <c r="K222" s="14"/>
      <c r="L222" s="14"/>
      <c r="M222" s="14"/>
      <c r="N222" s="14"/>
      <c r="O222" s="14"/>
      <c r="P222" s="14"/>
      <c r="Q222" s="14"/>
      <c r="R222" s="14"/>
      <c r="S222" s="14"/>
      <c r="T222" s="14"/>
      <c r="U222" s="14"/>
      <c r="V222" s="14"/>
      <c r="W222" s="14"/>
      <c r="X222" s="14"/>
      <c r="Y222" s="13"/>
      <c r="Z222" s="14"/>
      <c r="AA222" s="14"/>
      <c r="AB222" s="14"/>
      <c r="AC222" s="14"/>
      <c r="AD222" s="14"/>
      <c r="AE222" s="14"/>
      <c r="AF222" s="14"/>
      <c r="AG222" s="14"/>
      <c r="AH222" s="14"/>
      <c r="AI222" s="14"/>
      <c r="AJ222" s="14"/>
      <c r="AK222" s="14"/>
      <c r="AL222" s="14"/>
      <c r="AM222" s="12"/>
      <c r="AN222" s="12"/>
      <c r="AO222" s="12"/>
      <c r="AP222" s="12"/>
      <c r="AQ222" s="12"/>
      <c r="AR222" s="12"/>
      <c r="AS222" s="12"/>
      <c r="AT222" s="12"/>
      <c r="AU222" s="12"/>
      <c r="AV222" s="12"/>
      <c r="AW222" s="12"/>
      <c r="AX222" s="12"/>
      <c r="AY222" s="12"/>
      <c r="AZ222" s="12"/>
      <c r="BA222" s="12"/>
      <c r="BB222" s="12"/>
      <c r="BC222" s="12"/>
      <c r="BD222" s="12"/>
      <c r="BE222" s="12"/>
      <c r="BF222" s="12"/>
      <c r="BG222" s="12"/>
      <c r="BH222" s="12"/>
      <c r="BI222" s="12"/>
      <c r="BJ222" s="12"/>
      <c r="BK222" s="12"/>
      <c r="BL222" s="12"/>
      <c r="BM222" s="12"/>
      <c r="BN222" s="12"/>
      <c r="BO222" s="12"/>
      <c r="BP222" s="12"/>
      <c r="BQ222" s="12"/>
      <c r="BR222" s="12"/>
      <c r="BS222" s="12"/>
      <c r="BT222" s="12"/>
      <c r="BU222" s="12"/>
      <c r="BV222" s="12"/>
      <c r="BW222" s="12"/>
      <c r="BX222" s="12"/>
      <c r="BY222" s="12"/>
      <c r="BZ222" s="12"/>
      <c r="CA222" s="12"/>
      <c r="CB222" s="12"/>
      <c r="CC222" s="12"/>
      <c r="CD222" s="12"/>
      <c r="CE222" s="12"/>
      <c r="CF222" s="12"/>
      <c r="CG222" s="12"/>
      <c r="CH222" s="12"/>
    </row>
    <row r="223" spans="1:86">
      <c r="A223" s="14"/>
      <c r="B223" s="14"/>
      <c r="C223" s="14"/>
      <c r="D223" s="14"/>
      <c r="E223" s="14"/>
      <c r="F223" s="14"/>
      <c r="G223" s="14"/>
      <c r="H223" s="14"/>
      <c r="I223" s="14"/>
      <c r="J223" s="14"/>
      <c r="K223" s="14"/>
      <c r="L223" s="14"/>
      <c r="M223" s="14"/>
      <c r="N223" s="14"/>
      <c r="O223" s="14"/>
      <c r="P223" s="14"/>
      <c r="Q223" s="14"/>
      <c r="R223" s="14"/>
      <c r="S223" s="14"/>
      <c r="T223" s="14"/>
      <c r="U223" s="14"/>
      <c r="V223" s="14"/>
      <c r="W223" s="14"/>
      <c r="X223" s="14"/>
      <c r="Y223" s="13"/>
      <c r="Z223" s="14"/>
      <c r="AA223" s="14"/>
      <c r="AB223" s="14"/>
      <c r="AC223" s="14"/>
      <c r="AD223" s="14"/>
      <c r="AE223" s="14"/>
      <c r="AF223" s="14"/>
      <c r="AG223" s="14"/>
      <c r="AH223" s="14"/>
      <c r="AI223" s="14"/>
      <c r="AJ223" s="14"/>
      <c r="AK223" s="14"/>
      <c r="AL223" s="14"/>
      <c r="AM223" s="12"/>
      <c r="AN223" s="12"/>
      <c r="AO223" s="12"/>
      <c r="AP223" s="12"/>
      <c r="AQ223" s="12"/>
      <c r="AR223" s="12"/>
      <c r="AS223" s="12"/>
      <c r="AT223" s="12"/>
      <c r="AU223" s="12"/>
      <c r="AV223" s="12"/>
      <c r="AW223" s="12"/>
      <c r="AX223" s="12"/>
      <c r="AY223" s="12"/>
      <c r="AZ223" s="12"/>
      <c r="BA223" s="12"/>
      <c r="BB223" s="12"/>
      <c r="BC223" s="12"/>
      <c r="BD223" s="12"/>
      <c r="BE223" s="12"/>
      <c r="BF223" s="12"/>
      <c r="BG223" s="12"/>
      <c r="BH223" s="12"/>
      <c r="BI223" s="12"/>
      <c r="BJ223" s="12"/>
      <c r="BK223" s="12"/>
      <c r="BL223" s="12"/>
      <c r="BM223" s="12"/>
      <c r="BN223" s="12"/>
      <c r="BO223" s="12"/>
      <c r="BP223" s="12"/>
      <c r="BQ223" s="12"/>
      <c r="BR223" s="12"/>
      <c r="BS223" s="12"/>
      <c r="BT223" s="12"/>
      <c r="BU223" s="12"/>
      <c r="BV223" s="12"/>
      <c r="BW223" s="12"/>
      <c r="BX223" s="12"/>
      <c r="BY223" s="12"/>
      <c r="BZ223" s="12"/>
      <c r="CA223" s="12"/>
      <c r="CB223" s="12"/>
      <c r="CC223" s="12"/>
      <c r="CD223" s="12"/>
      <c r="CE223" s="12"/>
      <c r="CF223" s="12"/>
      <c r="CG223" s="12"/>
      <c r="CH223" s="12"/>
    </row>
    <row r="224" spans="1:86">
      <c r="A224" s="14"/>
      <c r="B224" s="14"/>
      <c r="C224" s="14"/>
      <c r="D224" s="14"/>
      <c r="E224" s="14"/>
      <c r="F224" s="14"/>
      <c r="G224" s="14"/>
      <c r="H224" s="14"/>
      <c r="I224" s="14"/>
      <c r="J224" s="14"/>
      <c r="K224" s="14"/>
      <c r="L224" s="14"/>
      <c r="M224" s="14"/>
      <c r="N224" s="14"/>
      <c r="O224" s="14"/>
      <c r="P224" s="14"/>
      <c r="Q224" s="14"/>
      <c r="R224" s="14"/>
      <c r="S224" s="14"/>
      <c r="T224" s="14"/>
      <c r="U224" s="14"/>
      <c r="V224" s="14"/>
      <c r="W224" s="14"/>
      <c r="X224" s="14"/>
      <c r="Y224" s="13"/>
      <c r="Z224" s="14"/>
      <c r="AA224" s="14"/>
      <c r="AB224" s="14"/>
      <c r="AC224" s="14"/>
      <c r="AD224" s="14"/>
      <c r="AE224" s="14"/>
      <c r="AF224" s="14"/>
      <c r="AG224" s="14"/>
      <c r="AH224" s="14"/>
      <c r="AI224" s="14"/>
      <c r="AJ224" s="14"/>
      <c r="AK224" s="14"/>
      <c r="AL224" s="14"/>
      <c r="AM224" s="12"/>
      <c r="AN224" s="12"/>
      <c r="AO224" s="12"/>
      <c r="AP224" s="12"/>
      <c r="AQ224" s="12"/>
      <c r="AR224" s="12"/>
      <c r="AS224" s="12"/>
      <c r="AT224" s="12"/>
      <c r="AU224" s="12"/>
      <c r="AV224" s="12"/>
      <c r="AW224" s="12"/>
      <c r="AX224" s="12"/>
      <c r="AY224" s="12"/>
      <c r="AZ224" s="12"/>
      <c r="BA224" s="12"/>
      <c r="BB224" s="12"/>
      <c r="BC224" s="12"/>
      <c r="BD224" s="12"/>
      <c r="BE224" s="12"/>
      <c r="BF224" s="12"/>
      <c r="BG224" s="12"/>
      <c r="BH224" s="12"/>
      <c r="BI224" s="12"/>
      <c r="BJ224" s="12"/>
      <c r="BK224" s="12"/>
      <c r="BL224" s="12"/>
      <c r="BM224" s="12"/>
      <c r="BN224" s="12"/>
      <c r="BO224" s="12"/>
      <c r="BP224" s="12"/>
      <c r="BQ224" s="12"/>
      <c r="BR224" s="12"/>
      <c r="BS224" s="12"/>
      <c r="BT224" s="12"/>
      <c r="BU224" s="12"/>
      <c r="BV224" s="12"/>
      <c r="BW224" s="12"/>
      <c r="BX224" s="12"/>
      <c r="BY224" s="12"/>
      <c r="BZ224" s="12"/>
      <c r="CA224" s="12"/>
      <c r="CB224" s="12"/>
      <c r="CC224" s="12"/>
      <c r="CD224" s="12"/>
      <c r="CE224" s="12"/>
      <c r="CF224" s="12"/>
      <c r="CG224" s="12"/>
      <c r="CH224" s="12"/>
    </row>
    <row r="225" spans="1:86">
      <c r="A225" s="14"/>
      <c r="B225" s="14"/>
      <c r="C225" s="14"/>
      <c r="D225" s="14"/>
      <c r="E225" s="14"/>
      <c r="F225" s="14"/>
      <c r="G225" s="14"/>
      <c r="H225" s="14"/>
      <c r="I225" s="14"/>
      <c r="J225" s="14"/>
      <c r="K225" s="14"/>
      <c r="L225" s="14"/>
      <c r="M225" s="14"/>
      <c r="N225" s="14"/>
      <c r="O225" s="14"/>
      <c r="P225" s="14"/>
      <c r="Q225" s="14"/>
      <c r="R225" s="14"/>
      <c r="S225" s="14"/>
      <c r="T225" s="14"/>
      <c r="U225" s="14"/>
      <c r="V225" s="14"/>
      <c r="W225" s="14"/>
      <c r="X225" s="14"/>
      <c r="Y225" s="13"/>
      <c r="Z225" s="14"/>
      <c r="AA225" s="14"/>
      <c r="AB225" s="14"/>
      <c r="AC225" s="14"/>
      <c r="AD225" s="14"/>
      <c r="AE225" s="14"/>
      <c r="AF225" s="14"/>
      <c r="AG225" s="14"/>
      <c r="AH225" s="14"/>
      <c r="AI225" s="14"/>
      <c r="AJ225" s="14"/>
      <c r="AK225" s="14"/>
      <c r="AL225" s="14"/>
      <c r="AM225" s="12"/>
      <c r="AN225" s="12"/>
      <c r="AO225" s="12"/>
      <c r="AP225" s="12"/>
      <c r="AQ225" s="12"/>
      <c r="AR225" s="12"/>
      <c r="AS225" s="12"/>
      <c r="AT225" s="12"/>
      <c r="AU225" s="12"/>
      <c r="AV225" s="12"/>
      <c r="AW225" s="12"/>
      <c r="AX225" s="12"/>
      <c r="AY225" s="12"/>
      <c r="AZ225" s="12"/>
      <c r="BA225" s="12"/>
      <c r="BB225" s="12"/>
      <c r="BC225" s="12"/>
      <c r="BD225" s="12"/>
      <c r="BE225" s="12"/>
      <c r="BF225" s="12"/>
      <c r="BG225" s="12"/>
      <c r="BH225" s="12"/>
      <c r="BI225" s="12"/>
      <c r="BJ225" s="12"/>
      <c r="BK225" s="12"/>
      <c r="BL225" s="12"/>
      <c r="BM225" s="12"/>
      <c r="BN225" s="12"/>
      <c r="BO225" s="12"/>
      <c r="BP225" s="12"/>
      <c r="BQ225" s="12"/>
      <c r="BR225" s="12"/>
      <c r="BS225" s="12"/>
      <c r="BT225" s="12"/>
      <c r="BU225" s="12"/>
      <c r="BV225" s="12"/>
      <c r="BW225" s="12"/>
      <c r="BX225" s="12"/>
      <c r="BY225" s="12"/>
      <c r="BZ225" s="12"/>
      <c r="CA225" s="12"/>
      <c r="CB225" s="12"/>
      <c r="CC225" s="12"/>
      <c r="CD225" s="12"/>
      <c r="CE225" s="12"/>
      <c r="CF225" s="12"/>
      <c r="CG225" s="12"/>
      <c r="CH225" s="12"/>
    </row>
    <row r="226" spans="1:86">
      <c r="A226" s="14"/>
      <c r="B226" s="14"/>
      <c r="C226" s="14"/>
      <c r="D226" s="14"/>
      <c r="E226" s="14"/>
      <c r="F226" s="14"/>
      <c r="G226" s="14"/>
      <c r="H226" s="14"/>
      <c r="I226" s="14"/>
      <c r="J226" s="14"/>
      <c r="K226" s="14"/>
      <c r="L226" s="14"/>
      <c r="M226" s="14"/>
      <c r="N226" s="14"/>
      <c r="O226" s="14"/>
      <c r="P226" s="14"/>
      <c r="Q226" s="14"/>
      <c r="R226" s="14"/>
      <c r="S226" s="14"/>
      <c r="T226" s="14"/>
      <c r="U226" s="14"/>
      <c r="V226" s="14"/>
      <c r="W226" s="14"/>
      <c r="X226" s="14"/>
      <c r="Y226" s="13"/>
      <c r="Z226" s="14"/>
      <c r="AA226" s="14"/>
      <c r="AB226" s="14"/>
      <c r="AC226" s="14"/>
      <c r="AD226" s="14"/>
      <c r="AE226" s="14"/>
      <c r="AF226" s="14"/>
      <c r="AG226" s="14"/>
      <c r="AH226" s="14"/>
      <c r="AI226" s="14"/>
      <c r="AJ226" s="14"/>
      <c r="AK226" s="14"/>
      <c r="AL226" s="14"/>
      <c r="AM226" s="12"/>
      <c r="AN226" s="12"/>
      <c r="AO226" s="12"/>
      <c r="AP226" s="12"/>
      <c r="AQ226" s="12"/>
      <c r="AR226" s="12"/>
      <c r="AS226" s="12"/>
      <c r="AT226" s="12"/>
      <c r="AU226" s="12"/>
      <c r="AV226" s="12"/>
      <c r="AW226" s="12"/>
      <c r="AX226" s="12"/>
      <c r="AY226" s="12"/>
      <c r="AZ226" s="12"/>
      <c r="BA226" s="12"/>
      <c r="BB226" s="12"/>
      <c r="BC226" s="12"/>
      <c r="BD226" s="12"/>
      <c r="BE226" s="12"/>
      <c r="BF226" s="12"/>
      <c r="BG226" s="12"/>
      <c r="BH226" s="12"/>
      <c r="BI226" s="12"/>
      <c r="BJ226" s="12"/>
      <c r="BK226" s="12"/>
      <c r="BL226" s="12"/>
      <c r="BM226" s="12"/>
      <c r="BN226" s="12"/>
      <c r="BO226" s="12"/>
      <c r="BP226" s="12"/>
      <c r="BQ226" s="12"/>
      <c r="BR226" s="12"/>
      <c r="BS226" s="12"/>
      <c r="BT226" s="12"/>
      <c r="BU226" s="12"/>
      <c r="BV226" s="12"/>
      <c r="BW226" s="12"/>
      <c r="BX226" s="12"/>
      <c r="BY226" s="12"/>
      <c r="BZ226" s="12"/>
      <c r="CA226" s="12"/>
      <c r="CB226" s="12"/>
      <c r="CC226" s="12"/>
      <c r="CD226" s="12"/>
      <c r="CE226" s="12"/>
      <c r="CF226" s="12"/>
      <c r="CG226" s="12"/>
      <c r="CH226" s="12"/>
    </row>
    <row r="227" spans="1:86">
      <c r="A227" s="14"/>
      <c r="B227" s="14"/>
      <c r="C227" s="14"/>
      <c r="D227" s="14"/>
      <c r="E227" s="14"/>
      <c r="F227" s="14"/>
      <c r="G227" s="14"/>
      <c r="H227" s="14"/>
      <c r="I227" s="14"/>
      <c r="J227" s="14"/>
      <c r="K227" s="14"/>
      <c r="L227" s="14"/>
      <c r="M227" s="14"/>
      <c r="N227" s="14"/>
      <c r="O227" s="14"/>
      <c r="P227" s="14"/>
      <c r="Q227" s="14"/>
      <c r="R227" s="14"/>
      <c r="S227" s="14"/>
      <c r="T227" s="14"/>
      <c r="U227" s="14"/>
      <c r="V227" s="14"/>
      <c r="W227" s="14"/>
      <c r="X227" s="14"/>
      <c r="Y227" s="13"/>
      <c r="Z227" s="14"/>
      <c r="AA227" s="14"/>
      <c r="AB227" s="14"/>
      <c r="AC227" s="14"/>
      <c r="AD227" s="14"/>
      <c r="AE227" s="14"/>
      <c r="AF227" s="14"/>
      <c r="AG227" s="14"/>
      <c r="AH227" s="14"/>
      <c r="AI227" s="14"/>
      <c r="AJ227" s="14"/>
      <c r="AK227" s="14"/>
      <c r="AL227" s="14"/>
      <c r="AM227" s="12"/>
      <c r="AN227" s="12"/>
      <c r="AO227" s="12"/>
      <c r="AP227" s="12"/>
      <c r="AQ227" s="12"/>
      <c r="AR227" s="12"/>
      <c r="AS227" s="12"/>
      <c r="AT227" s="12"/>
      <c r="AU227" s="12"/>
      <c r="AV227" s="12"/>
      <c r="AW227" s="12"/>
      <c r="AX227" s="12"/>
      <c r="AY227" s="12"/>
      <c r="AZ227" s="12"/>
      <c r="BA227" s="12"/>
      <c r="BB227" s="12"/>
      <c r="BC227" s="12"/>
      <c r="BD227" s="12"/>
      <c r="BE227" s="12"/>
      <c r="BF227" s="12"/>
      <c r="BG227" s="12"/>
      <c r="BH227" s="12"/>
      <c r="BI227" s="12"/>
      <c r="BJ227" s="12"/>
      <c r="BK227" s="12"/>
      <c r="BL227" s="12"/>
      <c r="BM227" s="12"/>
      <c r="BN227" s="12"/>
      <c r="BO227" s="12"/>
      <c r="BP227" s="12"/>
      <c r="BQ227" s="12"/>
      <c r="BR227" s="12"/>
      <c r="BS227" s="12"/>
      <c r="BT227" s="12"/>
      <c r="BU227" s="12"/>
      <c r="BV227" s="12"/>
      <c r="BW227" s="12"/>
      <c r="BX227" s="12"/>
      <c r="BY227" s="12"/>
      <c r="BZ227" s="12"/>
      <c r="CA227" s="12"/>
      <c r="CB227" s="12"/>
      <c r="CC227" s="12"/>
      <c r="CD227" s="12"/>
      <c r="CE227" s="12"/>
      <c r="CF227" s="12"/>
      <c r="CG227" s="12"/>
      <c r="CH227" s="12"/>
    </row>
    <row r="228" spans="1:86">
      <c r="A228" s="14"/>
      <c r="B228" s="14"/>
      <c r="C228" s="14"/>
      <c r="D228" s="14"/>
      <c r="E228" s="14"/>
      <c r="F228" s="14"/>
      <c r="G228" s="14"/>
      <c r="H228" s="14"/>
      <c r="I228" s="14"/>
      <c r="J228" s="14"/>
      <c r="K228" s="14"/>
      <c r="L228" s="14"/>
      <c r="M228" s="14"/>
      <c r="N228" s="14"/>
      <c r="O228" s="14"/>
      <c r="P228" s="14"/>
      <c r="Q228" s="14"/>
      <c r="R228" s="14"/>
      <c r="S228" s="14"/>
      <c r="T228" s="14"/>
      <c r="U228" s="14"/>
      <c r="V228" s="14"/>
      <c r="W228" s="14"/>
      <c r="X228" s="14"/>
      <c r="Y228" s="13"/>
      <c r="Z228" s="14"/>
      <c r="AA228" s="14"/>
      <c r="AB228" s="14"/>
      <c r="AC228" s="14"/>
      <c r="AD228" s="14"/>
      <c r="AE228" s="14"/>
      <c r="AF228" s="14"/>
      <c r="AG228" s="14"/>
      <c r="AH228" s="14"/>
      <c r="AI228" s="14"/>
      <c r="AJ228" s="14"/>
      <c r="AK228" s="14"/>
      <c r="AL228" s="14"/>
      <c r="AM228" s="12"/>
      <c r="AN228" s="12"/>
      <c r="AO228" s="12"/>
      <c r="AP228" s="12"/>
      <c r="AQ228" s="12"/>
      <c r="AR228" s="12"/>
      <c r="AS228" s="12"/>
      <c r="AT228" s="12"/>
      <c r="AU228" s="12"/>
      <c r="AV228" s="12"/>
      <c r="AW228" s="12"/>
      <c r="AX228" s="12"/>
      <c r="AY228" s="12"/>
      <c r="AZ228" s="12"/>
      <c r="BA228" s="12"/>
      <c r="BB228" s="12"/>
      <c r="BC228" s="12"/>
      <c r="BD228" s="12"/>
      <c r="BE228" s="12"/>
      <c r="BF228" s="12"/>
      <c r="BG228" s="12"/>
      <c r="BH228" s="12"/>
      <c r="BI228" s="12"/>
      <c r="BJ228" s="12"/>
      <c r="BK228" s="12"/>
      <c r="BL228" s="12"/>
      <c r="BM228" s="12"/>
      <c r="BN228" s="12"/>
      <c r="BO228" s="12"/>
      <c r="BP228" s="12"/>
      <c r="BQ228" s="12"/>
      <c r="BR228" s="12"/>
      <c r="BS228" s="12"/>
      <c r="BT228" s="12"/>
      <c r="BU228" s="12"/>
      <c r="BV228" s="12"/>
      <c r="BW228" s="12"/>
      <c r="BX228" s="12"/>
      <c r="BY228" s="12"/>
      <c r="BZ228" s="12"/>
      <c r="CA228" s="12"/>
      <c r="CB228" s="12"/>
      <c r="CC228" s="12"/>
      <c r="CD228" s="12"/>
      <c r="CE228" s="12"/>
      <c r="CF228" s="12"/>
      <c r="CG228" s="12"/>
      <c r="CH228" s="12"/>
    </row>
    <row r="229" spans="1:86">
      <c r="A229" s="14"/>
      <c r="B229" s="14"/>
      <c r="C229" s="14"/>
      <c r="D229" s="14"/>
      <c r="E229" s="14"/>
      <c r="F229" s="14"/>
      <c r="G229" s="14"/>
      <c r="H229" s="14"/>
      <c r="I229" s="14"/>
      <c r="J229" s="14"/>
      <c r="K229" s="14"/>
      <c r="L229" s="14"/>
      <c r="M229" s="14"/>
      <c r="N229" s="14"/>
      <c r="O229" s="14"/>
      <c r="P229" s="14"/>
      <c r="Q229" s="14"/>
      <c r="R229" s="14"/>
      <c r="S229" s="14"/>
      <c r="T229" s="14"/>
      <c r="U229" s="14"/>
      <c r="V229" s="14"/>
      <c r="W229" s="14"/>
      <c r="X229" s="14"/>
      <c r="Y229" s="13"/>
      <c r="Z229" s="14"/>
      <c r="AA229" s="14"/>
      <c r="AB229" s="14"/>
      <c r="AC229" s="14"/>
      <c r="AD229" s="14"/>
      <c r="AE229" s="14"/>
      <c r="AF229" s="14"/>
      <c r="AG229" s="14"/>
      <c r="AH229" s="14"/>
      <c r="AI229" s="14"/>
      <c r="AJ229" s="14"/>
      <c r="AK229" s="14"/>
      <c r="AL229" s="14"/>
      <c r="AM229" s="12"/>
      <c r="AN229" s="12"/>
      <c r="AO229" s="12"/>
      <c r="AP229" s="12"/>
      <c r="AQ229" s="12"/>
      <c r="AR229" s="12"/>
      <c r="AS229" s="12"/>
      <c r="AT229" s="12"/>
      <c r="AU229" s="12"/>
      <c r="AV229" s="12"/>
      <c r="AW229" s="12"/>
      <c r="AX229" s="12"/>
      <c r="AY229" s="12"/>
      <c r="AZ229" s="12"/>
      <c r="BA229" s="12"/>
      <c r="BB229" s="12"/>
      <c r="BC229" s="12"/>
      <c r="BD229" s="12"/>
      <c r="BE229" s="12"/>
      <c r="BF229" s="12"/>
      <c r="BG229" s="12"/>
      <c r="BH229" s="12"/>
      <c r="BI229" s="12"/>
      <c r="BJ229" s="12"/>
      <c r="BK229" s="12"/>
      <c r="BL229" s="12"/>
      <c r="BM229" s="12"/>
      <c r="BN229" s="12"/>
      <c r="BO229" s="12"/>
      <c r="BP229" s="12"/>
      <c r="BQ229" s="12"/>
      <c r="BR229" s="12"/>
      <c r="BS229" s="12"/>
      <c r="BT229" s="12"/>
      <c r="BU229" s="12"/>
      <c r="BV229" s="12"/>
      <c r="BW229" s="12"/>
      <c r="BX229" s="12"/>
      <c r="BY229" s="12"/>
      <c r="BZ229" s="12"/>
      <c r="CA229" s="12"/>
      <c r="CB229" s="12"/>
      <c r="CC229" s="12"/>
      <c r="CD229" s="12"/>
      <c r="CE229" s="12"/>
      <c r="CF229" s="12"/>
      <c r="CG229" s="12"/>
      <c r="CH229" s="12"/>
    </row>
    <row r="230" spans="1:86">
      <c r="A230" s="14"/>
      <c r="B230" s="14"/>
      <c r="C230" s="14"/>
      <c r="D230" s="14"/>
      <c r="E230" s="14"/>
      <c r="F230" s="14"/>
      <c r="G230" s="14"/>
      <c r="H230" s="14"/>
      <c r="I230" s="14"/>
      <c r="J230" s="14"/>
      <c r="K230" s="14"/>
      <c r="L230" s="14"/>
      <c r="M230" s="14"/>
      <c r="N230" s="14"/>
      <c r="O230" s="14"/>
      <c r="P230" s="14"/>
      <c r="Q230" s="14"/>
      <c r="R230" s="14"/>
      <c r="S230" s="14"/>
      <c r="T230" s="14"/>
      <c r="U230" s="14"/>
      <c r="V230" s="14"/>
      <c r="W230" s="14"/>
      <c r="X230" s="14"/>
      <c r="Y230" s="13"/>
      <c r="Z230" s="14"/>
      <c r="AA230" s="14"/>
      <c r="AB230" s="14"/>
      <c r="AC230" s="14"/>
      <c r="AD230" s="14"/>
      <c r="AE230" s="14"/>
      <c r="AF230" s="14"/>
      <c r="AG230" s="14"/>
      <c r="AH230" s="14"/>
      <c r="AI230" s="14"/>
      <c r="AJ230" s="14"/>
      <c r="AK230" s="14"/>
      <c r="AL230" s="14"/>
      <c r="AM230" s="12"/>
      <c r="AN230" s="12"/>
      <c r="AO230" s="12"/>
      <c r="AP230" s="12"/>
      <c r="AQ230" s="12"/>
      <c r="AR230" s="12"/>
      <c r="AS230" s="12"/>
      <c r="AT230" s="12"/>
      <c r="AU230" s="12"/>
      <c r="AV230" s="12"/>
      <c r="AW230" s="12"/>
      <c r="AX230" s="12"/>
      <c r="AY230" s="12"/>
      <c r="AZ230" s="12"/>
      <c r="BA230" s="12"/>
      <c r="BB230" s="12"/>
      <c r="BC230" s="12"/>
      <c r="BD230" s="12"/>
      <c r="BE230" s="12"/>
      <c r="BF230" s="12"/>
      <c r="BG230" s="12"/>
      <c r="BH230" s="12"/>
      <c r="BI230" s="12"/>
      <c r="BJ230" s="12"/>
      <c r="BK230" s="12"/>
      <c r="BL230" s="12"/>
      <c r="BM230" s="12"/>
      <c r="BN230" s="12"/>
      <c r="BO230" s="12"/>
      <c r="BP230" s="12"/>
      <c r="BQ230" s="12"/>
      <c r="BR230" s="12"/>
      <c r="BS230" s="12"/>
      <c r="BT230" s="12"/>
      <c r="BU230" s="12"/>
      <c r="BV230" s="12"/>
      <c r="BW230" s="12"/>
      <c r="BX230" s="12"/>
      <c r="BY230" s="12"/>
      <c r="BZ230" s="12"/>
      <c r="CA230" s="12"/>
      <c r="CB230" s="12"/>
      <c r="CC230" s="12"/>
      <c r="CD230" s="12"/>
      <c r="CE230" s="12"/>
      <c r="CF230" s="12"/>
      <c r="CG230" s="12"/>
      <c r="CH230" s="12"/>
    </row>
    <row r="231" spans="1:86">
      <c r="A231" s="14"/>
      <c r="B231" s="14"/>
      <c r="C231" s="14"/>
      <c r="D231" s="14"/>
      <c r="E231" s="14"/>
      <c r="F231" s="14"/>
      <c r="G231" s="14"/>
      <c r="H231" s="14"/>
      <c r="I231" s="14"/>
      <c r="J231" s="14"/>
      <c r="K231" s="14"/>
      <c r="L231" s="14"/>
      <c r="M231" s="14"/>
      <c r="N231" s="14"/>
      <c r="O231" s="14"/>
      <c r="P231" s="14"/>
      <c r="Q231" s="14"/>
      <c r="R231" s="14"/>
      <c r="S231" s="14"/>
      <c r="T231" s="14"/>
      <c r="U231" s="14"/>
      <c r="V231" s="14"/>
      <c r="W231" s="14"/>
      <c r="X231" s="14"/>
      <c r="Y231" s="13"/>
      <c r="Z231" s="14"/>
      <c r="AA231" s="14"/>
      <c r="AB231" s="14"/>
      <c r="AC231" s="14"/>
      <c r="AD231" s="14"/>
      <c r="AE231" s="14"/>
      <c r="AF231" s="14"/>
      <c r="AG231" s="14"/>
      <c r="AH231" s="14"/>
      <c r="AI231" s="14"/>
      <c r="AJ231" s="14"/>
      <c r="AK231" s="14"/>
      <c r="AL231" s="14"/>
      <c r="AM231" s="12"/>
      <c r="AN231" s="12"/>
      <c r="AO231" s="12"/>
      <c r="AP231" s="12"/>
      <c r="AQ231" s="12"/>
      <c r="AR231" s="12"/>
      <c r="AS231" s="12"/>
      <c r="AT231" s="12"/>
      <c r="AU231" s="12"/>
      <c r="AV231" s="12"/>
      <c r="AW231" s="12"/>
      <c r="AX231" s="12"/>
      <c r="AY231" s="12"/>
      <c r="AZ231" s="12"/>
      <c r="BA231" s="12"/>
      <c r="BB231" s="12"/>
      <c r="BC231" s="12"/>
      <c r="BD231" s="12"/>
      <c r="BE231" s="12"/>
      <c r="BF231" s="12"/>
      <c r="BG231" s="12"/>
      <c r="BH231" s="12"/>
      <c r="BI231" s="12"/>
      <c r="BJ231" s="12"/>
      <c r="BK231" s="12"/>
      <c r="BL231" s="12"/>
      <c r="BM231" s="12"/>
      <c r="BN231" s="12"/>
      <c r="BO231" s="12"/>
      <c r="BP231" s="12"/>
      <c r="BQ231" s="12"/>
      <c r="BR231" s="12"/>
      <c r="BS231" s="12"/>
      <c r="BT231" s="12"/>
      <c r="BU231" s="12"/>
      <c r="BV231" s="12"/>
      <c r="BW231" s="12"/>
      <c r="BX231" s="12"/>
      <c r="BY231" s="12"/>
      <c r="BZ231" s="12"/>
      <c r="CA231" s="12"/>
      <c r="CB231" s="12"/>
      <c r="CC231" s="12"/>
      <c r="CD231" s="12"/>
      <c r="CE231" s="12"/>
      <c r="CF231" s="12"/>
      <c r="CG231" s="12"/>
      <c r="CH231" s="12"/>
    </row>
    <row r="232" spans="1:86">
      <c r="A232" s="14"/>
      <c r="B232" s="14"/>
      <c r="C232" s="14"/>
      <c r="D232" s="14"/>
      <c r="E232" s="14"/>
      <c r="F232" s="14"/>
      <c r="G232" s="14"/>
      <c r="H232" s="14"/>
      <c r="I232" s="14"/>
      <c r="J232" s="14"/>
      <c r="K232" s="14"/>
      <c r="L232" s="14"/>
      <c r="M232" s="14"/>
      <c r="N232" s="14"/>
      <c r="O232" s="14"/>
      <c r="P232" s="14"/>
      <c r="Q232" s="14"/>
      <c r="R232" s="14"/>
      <c r="S232" s="14"/>
      <c r="T232" s="14"/>
      <c r="U232" s="14"/>
      <c r="V232" s="14"/>
      <c r="W232" s="14"/>
      <c r="X232" s="14"/>
      <c r="Y232" s="13"/>
      <c r="Z232" s="14"/>
      <c r="AA232" s="14"/>
      <c r="AB232" s="14"/>
      <c r="AC232" s="14"/>
      <c r="AD232" s="14"/>
      <c r="AE232" s="14"/>
      <c r="AF232" s="14"/>
      <c r="AG232" s="14"/>
      <c r="AH232" s="14"/>
      <c r="AI232" s="14"/>
      <c r="AJ232" s="14"/>
      <c r="AK232" s="14"/>
      <c r="AL232" s="14"/>
      <c r="AM232" s="12"/>
      <c r="AN232" s="12"/>
      <c r="AO232" s="12"/>
      <c r="AP232" s="12"/>
      <c r="AQ232" s="12"/>
      <c r="AR232" s="12"/>
      <c r="AS232" s="12"/>
      <c r="AT232" s="12"/>
      <c r="AU232" s="12"/>
      <c r="AV232" s="12"/>
      <c r="AW232" s="12"/>
      <c r="AX232" s="12"/>
      <c r="AY232" s="12"/>
      <c r="AZ232" s="12"/>
      <c r="BA232" s="12"/>
      <c r="BB232" s="12"/>
      <c r="BC232" s="12"/>
      <c r="BD232" s="12"/>
      <c r="BE232" s="12"/>
      <c r="BF232" s="12"/>
      <c r="BG232" s="12"/>
      <c r="BH232" s="12"/>
      <c r="BI232" s="12"/>
      <c r="BJ232" s="12"/>
      <c r="BK232" s="12"/>
      <c r="BL232" s="12"/>
      <c r="BM232" s="12"/>
      <c r="BN232" s="12"/>
      <c r="BO232" s="12"/>
      <c r="BP232" s="12"/>
      <c r="BQ232" s="12"/>
      <c r="BR232" s="12"/>
      <c r="BS232" s="12"/>
      <c r="BT232" s="12"/>
      <c r="BU232" s="12"/>
      <c r="BV232" s="12"/>
      <c r="BW232" s="12"/>
      <c r="BX232" s="12"/>
      <c r="BY232" s="12"/>
      <c r="BZ232" s="12"/>
      <c r="CA232" s="12"/>
      <c r="CB232" s="12"/>
      <c r="CC232" s="12"/>
      <c r="CD232" s="12"/>
      <c r="CE232" s="12"/>
      <c r="CF232" s="12"/>
      <c r="CG232" s="12"/>
      <c r="CH232" s="12"/>
    </row>
    <row r="233" spans="1:86">
      <c r="A233" s="14"/>
      <c r="B233" s="14"/>
      <c r="C233" s="14"/>
      <c r="D233" s="14"/>
      <c r="E233" s="14"/>
      <c r="F233" s="14"/>
      <c r="G233" s="14"/>
      <c r="H233" s="14"/>
      <c r="I233" s="14"/>
      <c r="J233" s="14"/>
      <c r="K233" s="14"/>
      <c r="L233" s="14"/>
      <c r="M233" s="14"/>
      <c r="N233" s="14"/>
      <c r="O233" s="14"/>
      <c r="P233" s="14"/>
      <c r="Q233" s="14"/>
      <c r="R233" s="14"/>
      <c r="S233" s="14"/>
      <c r="T233" s="14"/>
      <c r="U233" s="14"/>
      <c r="V233" s="14"/>
      <c r="W233" s="14"/>
      <c r="X233" s="14"/>
      <c r="Y233" s="13"/>
      <c r="Z233" s="14"/>
      <c r="AA233" s="14"/>
      <c r="AB233" s="14"/>
      <c r="AC233" s="14"/>
      <c r="AD233" s="14"/>
      <c r="AE233" s="14"/>
      <c r="AF233" s="14"/>
      <c r="AG233" s="14"/>
      <c r="AH233" s="14"/>
      <c r="AI233" s="14"/>
      <c r="AJ233" s="14"/>
      <c r="AK233" s="14"/>
      <c r="AL233" s="14"/>
      <c r="AM233" s="12"/>
      <c r="AN233" s="12"/>
      <c r="AO233" s="12"/>
      <c r="AP233" s="12"/>
      <c r="AQ233" s="12"/>
      <c r="AR233" s="12"/>
      <c r="AS233" s="12"/>
      <c r="AT233" s="12"/>
      <c r="AU233" s="12"/>
      <c r="AV233" s="12"/>
      <c r="AW233" s="12"/>
      <c r="AX233" s="12"/>
      <c r="AY233" s="12"/>
      <c r="AZ233" s="12"/>
      <c r="BA233" s="12"/>
      <c r="BB233" s="12"/>
      <c r="BC233" s="12"/>
      <c r="BD233" s="12"/>
      <c r="BE233" s="12"/>
      <c r="BF233" s="12"/>
      <c r="BG233" s="12"/>
      <c r="BH233" s="12"/>
      <c r="BI233" s="12"/>
      <c r="BJ233" s="12"/>
      <c r="BK233" s="12"/>
      <c r="BL233" s="12"/>
      <c r="BM233" s="12"/>
      <c r="BN233" s="12"/>
      <c r="BO233" s="12"/>
      <c r="BP233" s="12"/>
      <c r="BQ233" s="12"/>
      <c r="BR233" s="12"/>
      <c r="BS233" s="12"/>
      <c r="BT233" s="12"/>
      <c r="BU233" s="12"/>
      <c r="BV233" s="12"/>
      <c r="BW233" s="12"/>
      <c r="BX233" s="12"/>
      <c r="BY233" s="12"/>
      <c r="BZ233" s="12"/>
      <c r="CA233" s="12"/>
      <c r="CB233" s="12"/>
      <c r="CC233" s="12"/>
      <c r="CD233" s="12"/>
      <c r="CE233" s="12"/>
      <c r="CF233" s="12"/>
      <c r="CG233" s="12"/>
      <c r="CH233" s="12"/>
    </row>
    <row r="234" spans="1:86">
      <c r="A234" s="14"/>
      <c r="B234" s="14"/>
      <c r="C234" s="14"/>
      <c r="D234" s="14"/>
      <c r="E234" s="14"/>
      <c r="F234" s="14"/>
      <c r="G234" s="14"/>
      <c r="H234" s="14"/>
      <c r="I234" s="14"/>
      <c r="J234" s="14"/>
      <c r="K234" s="14"/>
      <c r="L234" s="14"/>
      <c r="M234" s="14"/>
      <c r="N234" s="14"/>
      <c r="O234" s="14"/>
      <c r="P234" s="14"/>
      <c r="Q234" s="14"/>
      <c r="R234" s="14"/>
      <c r="S234" s="14"/>
      <c r="T234" s="14"/>
      <c r="U234" s="14"/>
      <c r="V234" s="14"/>
      <c r="W234" s="14"/>
      <c r="X234" s="14"/>
      <c r="Y234" s="13"/>
      <c r="Z234" s="14"/>
      <c r="AA234" s="14"/>
      <c r="AB234" s="14"/>
      <c r="AC234" s="14"/>
      <c r="AD234" s="14"/>
      <c r="AE234" s="14"/>
      <c r="AF234" s="14"/>
      <c r="AG234" s="14"/>
      <c r="AH234" s="14"/>
      <c r="AI234" s="14"/>
      <c r="AJ234" s="14"/>
      <c r="AK234" s="14"/>
      <c r="AL234" s="14"/>
      <c r="AM234" s="12"/>
      <c r="AN234" s="12"/>
      <c r="AO234" s="12"/>
      <c r="AP234" s="12"/>
      <c r="AQ234" s="12"/>
      <c r="AR234" s="12"/>
      <c r="AS234" s="12"/>
      <c r="AT234" s="12"/>
      <c r="AU234" s="12"/>
      <c r="AV234" s="12"/>
      <c r="AW234" s="12"/>
      <c r="AX234" s="12"/>
      <c r="AY234" s="12"/>
      <c r="AZ234" s="12"/>
      <c r="BA234" s="12"/>
      <c r="BB234" s="12"/>
      <c r="BC234" s="12"/>
      <c r="BD234" s="12"/>
      <c r="BE234" s="12"/>
      <c r="BF234" s="12"/>
      <c r="BG234" s="12"/>
      <c r="BH234" s="12"/>
      <c r="BI234" s="12"/>
      <c r="BJ234" s="12"/>
      <c r="BK234" s="12"/>
      <c r="BL234" s="12"/>
      <c r="BM234" s="12"/>
      <c r="BN234" s="12"/>
      <c r="BO234" s="12"/>
      <c r="BP234" s="12"/>
      <c r="BQ234" s="12"/>
      <c r="BR234" s="12"/>
      <c r="BS234" s="12"/>
      <c r="BT234" s="12"/>
      <c r="BU234" s="12"/>
      <c r="BV234" s="12"/>
      <c r="BW234" s="12"/>
      <c r="BX234" s="12"/>
      <c r="BY234" s="12"/>
      <c r="BZ234" s="12"/>
      <c r="CA234" s="12"/>
      <c r="CB234" s="12"/>
      <c r="CC234" s="12"/>
      <c r="CD234" s="12"/>
      <c r="CE234" s="12"/>
      <c r="CF234" s="12"/>
      <c r="CG234" s="12"/>
      <c r="CH234" s="12"/>
    </row>
    <row r="235" spans="1:86">
      <c r="A235" s="14"/>
      <c r="B235" s="14"/>
      <c r="C235" s="14"/>
      <c r="D235" s="14"/>
      <c r="E235" s="14"/>
      <c r="F235" s="14"/>
      <c r="G235" s="14"/>
      <c r="H235" s="14"/>
      <c r="I235" s="14"/>
      <c r="J235" s="14"/>
      <c r="K235" s="14"/>
      <c r="L235" s="14"/>
      <c r="M235" s="14"/>
      <c r="N235" s="14"/>
      <c r="O235" s="14"/>
      <c r="P235" s="14"/>
      <c r="Q235" s="14"/>
      <c r="R235" s="14"/>
      <c r="S235" s="14"/>
      <c r="T235" s="14"/>
      <c r="U235" s="14"/>
      <c r="V235" s="14"/>
      <c r="W235" s="14"/>
      <c r="X235" s="14"/>
      <c r="Y235" s="13"/>
      <c r="Z235" s="14"/>
      <c r="AA235" s="14"/>
      <c r="AB235" s="14"/>
      <c r="AC235" s="14"/>
      <c r="AD235" s="14"/>
      <c r="AE235" s="14"/>
      <c r="AF235" s="14"/>
      <c r="AG235" s="14"/>
      <c r="AH235" s="14"/>
      <c r="AI235" s="14"/>
      <c r="AJ235" s="14"/>
      <c r="AK235" s="14"/>
      <c r="AL235" s="14"/>
      <c r="AM235" s="12"/>
      <c r="AN235" s="12"/>
      <c r="AO235" s="12"/>
      <c r="AP235" s="12"/>
      <c r="AQ235" s="12"/>
      <c r="AR235" s="12"/>
      <c r="AS235" s="12"/>
      <c r="AT235" s="12"/>
      <c r="AU235" s="12"/>
      <c r="AV235" s="12"/>
      <c r="AW235" s="12"/>
      <c r="AX235" s="12"/>
      <c r="AY235" s="12"/>
      <c r="AZ235" s="12"/>
      <c r="BA235" s="12"/>
      <c r="BB235" s="12"/>
      <c r="BC235" s="12"/>
      <c r="BD235" s="12"/>
      <c r="BE235" s="12"/>
      <c r="BF235" s="12"/>
      <c r="BG235" s="12"/>
      <c r="BH235" s="12"/>
      <c r="BI235" s="12"/>
      <c r="BJ235" s="12"/>
      <c r="BK235" s="12"/>
      <c r="BL235" s="12"/>
      <c r="BM235" s="12"/>
      <c r="BN235" s="12"/>
      <c r="BO235" s="12"/>
      <c r="BP235" s="12"/>
      <c r="BQ235" s="12"/>
      <c r="BR235" s="12"/>
      <c r="BS235" s="12"/>
      <c r="BT235" s="12"/>
      <c r="BU235" s="12"/>
      <c r="BV235" s="12"/>
      <c r="BW235" s="12"/>
      <c r="BX235" s="12"/>
      <c r="BY235" s="12"/>
      <c r="BZ235" s="12"/>
      <c r="CA235" s="12"/>
      <c r="CB235" s="12"/>
      <c r="CC235" s="12"/>
      <c r="CD235" s="12"/>
      <c r="CE235" s="12"/>
      <c r="CF235" s="12"/>
      <c r="CG235" s="12"/>
      <c r="CH235" s="12"/>
    </row>
    <row r="236" spans="1:86">
      <c r="A236" s="14"/>
      <c r="B236" s="14"/>
      <c r="C236" s="14"/>
      <c r="D236" s="14"/>
      <c r="E236" s="14"/>
      <c r="F236" s="14"/>
      <c r="G236" s="14"/>
      <c r="H236" s="14"/>
      <c r="I236" s="14"/>
      <c r="J236" s="14"/>
      <c r="K236" s="14"/>
      <c r="L236" s="14"/>
      <c r="M236" s="14"/>
      <c r="N236" s="14"/>
      <c r="O236" s="14"/>
      <c r="P236" s="14"/>
      <c r="Q236" s="14"/>
      <c r="R236" s="14"/>
      <c r="S236" s="14"/>
      <c r="T236" s="14"/>
      <c r="U236" s="14"/>
      <c r="V236" s="14"/>
      <c r="W236" s="14"/>
      <c r="X236" s="14"/>
      <c r="Y236" s="13"/>
      <c r="Z236" s="14"/>
      <c r="AA236" s="14"/>
      <c r="AB236" s="14"/>
      <c r="AC236" s="14"/>
      <c r="AD236" s="14"/>
      <c r="AE236" s="14"/>
      <c r="AF236" s="14"/>
      <c r="AG236" s="14"/>
      <c r="AH236" s="14"/>
      <c r="AI236" s="14"/>
      <c r="AJ236" s="14"/>
      <c r="AK236" s="14"/>
      <c r="AL236" s="14"/>
      <c r="AM236" s="12"/>
      <c r="AN236" s="12"/>
      <c r="AO236" s="12"/>
      <c r="AP236" s="12"/>
      <c r="AQ236" s="12"/>
      <c r="AR236" s="12"/>
      <c r="AS236" s="12"/>
      <c r="AT236" s="12"/>
      <c r="AU236" s="12"/>
      <c r="AV236" s="12"/>
      <c r="AW236" s="12"/>
      <c r="AX236" s="12"/>
      <c r="AY236" s="12"/>
      <c r="AZ236" s="12"/>
      <c r="BA236" s="12"/>
      <c r="BB236" s="12"/>
      <c r="BC236" s="12"/>
      <c r="BD236" s="12"/>
      <c r="BE236" s="12"/>
      <c r="BF236" s="12"/>
      <c r="BG236" s="12"/>
      <c r="BH236" s="12"/>
      <c r="BI236" s="12"/>
      <c r="BJ236" s="12"/>
      <c r="BK236" s="12"/>
      <c r="BL236" s="12"/>
      <c r="BM236" s="12"/>
      <c r="BN236" s="12"/>
      <c r="BO236" s="12"/>
      <c r="BP236" s="12"/>
      <c r="BQ236" s="12"/>
      <c r="BR236" s="12"/>
      <c r="BS236" s="12"/>
      <c r="BT236" s="12"/>
      <c r="BU236" s="12"/>
      <c r="BV236" s="12"/>
      <c r="BW236" s="12"/>
      <c r="BX236" s="12"/>
      <c r="BY236" s="12"/>
      <c r="BZ236" s="12"/>
      <c r="CA236" s="12"/>
      <c r="CB236" s="12"/>
      <c r="CC236" s="12"/>
      <c r="CD236" s="12"/>
      <c r="CE236" s="12"/>
      <c r="CF236" s="12"/>
      <c r="CG236" s="12"/>
      <c r="CH236" s="12"/>
    </row>
    <row r="237" spans="1:86">
      <c r="A237" s="14"/>
      <c r="B237" s="14"/>
      <c r="C237" s="14"/>
      <c r="D237" s="14"/>
      <c r="E237" s="14"/>
      <c r="F237" s="14"/>
      <c r="G237" s="14"/>
      <c r="H237" s="14"/>
      <c r="I237" s="14"/>
      <c r="J237" s="14"/>
      <c r="K237" s="14"/>
      <c r="L237" s="14"/>
      <c r="M237" s="14"/>
      <c r="N237" s="14"/>
      <c r="O237" s="14"/>
      <c r="P237" s="14"/>
      <c r="Q237" s="14"/>
      <c r="R237" s="14"/>
      <c r="S237" s="14"/>
      <c r="T237" s="14"/>
      <c r="U237" s="14"/>
      <c r="V237" s="14"/>
      <c r="W237" s="14"/>
      <c r="X237" s="14"/>
      <c r="Y237" s="13"/>
      <c r="Z237" s="14"/>
      <c r="AA237" s="14"/>
      <c r="AB237" s="14"/>
      <c r="AC237" s="14"/>
      <c r="AD237" s="14"/>
      <c r="AE237" s="14"/>
      <c r="AF237" s="14"/>
      <c r="AG237" s="14"/>
      <c r="AH237" s="14"/>
      <c r="AI237" s="14"/>
      <c r="AJ237" s="14"/>
      <c r="AK237" s="14"/>
      <c r="AL237" s="14"/>
      <c r="AM237" s="12"/>
      <c r="AN237" s="12"/>
      <c r="AO237" s="12"/>
      <c r="AP237" s="12"/>
      <c r="AQ237" s="12"/>
      <c r="AR237" s="12"/>
      <c r="AS237" s="12"/>
      <c r="AT237" s="12"/>
      <c r="AU237" s="12"/>
      <c r="AV237" s="12"/>
      <c r="AW237" s="12"/>
      <c r="AX237" s="12"/>
      <c r="AY237" s="12"/>
      <c r="AZ237" s="12"/>
      <c r="BA237" s="12"/>
      <c r="BB237" s="12"/>
      <c r="BC237" s="12"/>
      <c r="BD237" s="12"/>
      <c r="BE237" s="12"/>
      <c r="BF237" s="12"/>
      <c r="BG237" s="12"/>
      <c r="BH237" s="12"/>
      <c r="BI237" s="12"/>
      <c r="BJ237" s="12"/>
      <c r="BK237" s="12"/>
      <c r="BL237" s="12"/>
      <c r="BM237" s="12"/>
      <c r="BN237" s="12"/>
      <c r="BO237" s="12"/>
      <c r="BP237" s="12"/>
      <c r="BQ237" s="12"/>
      <c r="BR237" s="12"/>
      <c r="BS237" s="12"/>
      <c r="BT237" s="12"/>
      <c r="BU237" s="12"/>
      <c r="BV237" s="12"/>
      <c r="BW237" s="12"/>
      <c r="BX237" s="12"/>
      <c r="BY237" s="12"/>
      <c r="BZ237" s="12"/>
      <c r="CA237" s="12"/>
      <c r="CB237" s="12"/>
      <c r="CC237" s="12"/>
      <c r="CD237" s="12"/>
      <c r="CE237" s="12"/>
      <c r="CF237" s="12"/>
      <c r="CG237" s="12"/>
      <c r="CH237" s="12"/>
    </row>
    <row r="238" spans="1:86">
      <c r="A238" s="14"/>
      <c r="B238" s="14"/>
      <c r="C238" s="14"/>
      <c r="D238" s="14"/>
      <c r="E238" s="14"/>
      <c r="F238" s="14"/>
      <c r="G238" s="14"/>
      <c r="H238" s="14"/>
      <c r="I238" s="14"/>
      <c r="J238" s="14"/>
      <c r="K238" s="14"/>
      <c r="L238" s="14"/>
      <c r="M238" s="14"/>
      <c r="N238" s="14"/>
      <c r="O238" s="14"/>
      <c r="P238" s="14"/>
      <c r="Q238" s="14"/>
      <c r="R238" s="14"/>
      <c r="S238" s="14"/>
      <c r="T238" s="14"/>
      <c r="U238" s="14"/>
      <c r="V238" s="14"/>
      <c r="W238" s="14"/>
      <c r="X238" s="14"/>
      <c r="Y238" s="13"/>
      <c r="Z238" s="14"/>
      <c r="AA238" s="14"/>
      <c r="AB238" s="14"/>
      <c r="AC238" s="14"/>
      <c r="AD238" s="14"/>
      <c r="AE238" s="14"/>
      <c r="AF238" s="14"/>
      <c r="AG238" s="14"/>
      <c r="AH238" s="14"/>
      <c r="AI238" s="14"/>
      <c r="AJ238" s="14"/>
      <c r="AK238" s="14"/>
      <c r="AL238" s="14"/>
      <c r="AM238" s="12"/>
      <c r="AN238" s="12"/>
      <c r="AO238" s="12"/>
      <c r="AP238" s="12"/>
      <c r="AQ238" s="12"/>
      <c r="AR238" s="12"/>
      <c r="AS238" s="12"/>
      <c r="AT238" s="12"/>
      <c r="AU238" s="12"/>
      <c r="AV238" s="12"/>
      <c r="AW238" s="12"/>
      <c r="AX238" s="12"/>
      <c r="AY238" s="12"/>
      <c r="AZ238" s="12"/>
      <c r="BA238" s="12"/>
      <c r="BB238" s="12"/>
      <c r="BC238" s="12"/>
      <c r="BD238" s="12"/>
      <c r="BE238" s="12"/>
      <c r="BF238" s="12"/>
      <c r="BG238" s="12"/>
      <c r="BH238" s="12"/>
      <c r="BI238" s="12"/>
      <c r="BJ238" s="12"/>
      <c r="BK238" s="12"/>
      <c r="BL238" s="12"/>
      <c r="BM238" s="12"/>
      <c r="BN238" s="12"/>
      <c r="BO238" s="12"/>
      <c r="BP238" s="12"/>
      <c r="BQ238" s="12"/>
      <c r="BR238" s="12"/>
      <c r="BS238" s="12"/>
      <c r="BT238" s="12"/>
      <c r="BU238" s="12"/>
      <c r="BV238" s="12"/>
      <c r="BW238" s="12"/>
      <c r="BX238" s="12"/>
      <c r="BY238" s="12"/>
      <c r="BZ238" s="12"/>
      <c r="CA238" s="12"/>
      <c r="CB238" s="12"/>
      <c r="CC238" s="12"/>
      <c r="CD238" s="12"/>
      <c r="CE238" s="12"/>
      <c r="CF238" s="12"/>
      <c r="CG238" s="12"/>
      <c r="CH238" s="12"/>
    </row>
    <row r="239" spans="1:86">
      <c r="A239" s="14"/>
      <c r="B239" s="14"/>
      <c r="C239" s="14"/>
      <c r="D239" s="14"/>
      <c r="E239" s="14"/>
      <c r="F239" s="14"/>
      <c r="G239" s="14"/>
      <c r="H239" s="14"/>
      <c r="I239" s="14"/>
      <c r="J239" s="14"/>
      <c r="K239" s="14"/>
      <c r="L239" s="14"/>
      <c r="M239" s="14"/>
      <c r="N239" s="14"/>
      <c r="O239" s="14"/>
      <c r="P239" s="14"/>
      <c r="Q239" s="14"/>
      <c r="R239" s="14"/>
      <c r="S239" s="14"/>
      <c r="T239" s="14"/>
      <c r="U239" s="14"/>
      <c r="V239" s="14"/>
      <c r="W239" s="14"/>
      <c r="X239" s="14"/>
      <c r="Y239" s="13"/>
      <c r="Z239" s="14"/>
      <c r="AA239" s="14"/>
      <c r="AB239" s="14"/>
      <c r="AC239" s="14"/>
      <c r="AD239" s="14"/>
      <c r="AE239" s="14"/>
      <c r="AF239" s="14"/>
      <c r="AG239" s="14"/>
      <c r="AH239" s="14"/>
      <c r="AI239" s="14"/>
      <c r="AJ239" s="14"/>
      <c r="AK239" s="14"/>
      <c r="AL239" s="14"/>
      <c r="AM239" s="12"/>
      <c r="AN239" s="12"/>
      <c r="AO239" s="12"/>
      <c r="AP239" s="12"/>
      <c r="AQ239" s="12"/>
      <c r="AR239" s="12"/>
      <c r="AS239" s="12"/>
      <c r="AT239" s="12"/>
      <c r="AU239" s="12"/>
      <c r="AV239" s="12"/>
      <c r="AW239" s="12"/>
      <c r="AX239" s="12"/>
      <c r="AY239" s="12"/>
      <c r="AZ239" s="12"/>
      <c r="BA239" s="12"/>
      <c r="BB239" s="12"/>
      <c r="BC239" s="12"/>
      <c r="BD239" s="12"/>
      <c r="BE239" s="12"/>
      <c r="BF239" s="12"/>
      <c r="BG239" s="12"/>
      <c r="BH239" s="12"/>
      <c r="BI239" s="12"/>
      <c r="BJ239" s="12"/>
      <c r="BK239" s="12"/>
      <c r="BL239" s="12"/>
      <c r="BM239" s="12"/>
      <c r="BN239" s="12"/>
      <c r="BO239" s="12"/>
      <c r="BP239" s="12"/>
      <c r="BQ239" s="12"/>
      <c r="BR239" s="12"/>
      <c r="BS239" s="12"/>
      <c r="BT239" s="12"/>
      <c r="BU239" s="12"/>
      <c r="BV239" s="12"/>
      <c r="BW239" s="12"/>
      <c r="BX239" s="12"/>
      <c r="BY239" s="12"/>
      <c r="BZ239" s="12"/>
      <c r="CA239" s="12"/>
      <c r="CB239" s="12"/>
      <c r="CC239" s="12"/>
      <c r="CD239" s="12"/>
      <c r="CE239" s="12"/>
      <c r="CF239" s="12"/>
      <c r="CG239" s="12"/>
      <c r="CH239" s="12"/>
    </row>
    <row r="240" spans="1:86">
      <c r="A240" s="14"/>
      <c r="B240" s="14"/>
      <c r="C240" s="14"/>
      <c r="D240" s="14"/>
      <c r="E240" s="14"/>
      <c r="F240" s="14"/>
      <c r="G240" s="14"/>
      <c r="H240" s="14"/>
      <c r="I240" s="14"/>
      <c r="J240" s="14"/>
      <c r="K240" s="14"/>
      <c r="L240" s="14"/>
      <c r="M240" s="14"/>
      <c r="N240" s="14"/>
      <c r="O240" s="14"/>
      <c r="P240" s="14"/>
      <c r="Q240" s="14"/>
      <c r="R240" s="14"/>
      <c r="S240" s="14"/>
      <c r="T240" s="14"/>
      <c r="U240" s="14"/>
      <c r="V240" s="14"/>
      <c r="W240" s="14"/>
      <c r="X240" s="14"/>
      <c r="Y240" s="13"/>
      <c r="Z240" s="14"/>
      <c r="AA240" s="14"/>
      <c r="AB240" s="14"/>
      <c r="AC240" s="14"/>
      <c r="AD240" s="14"/>
      <c r="AE240" s="14"/>
      <c r="AF240" s="14"/>
      <c r="AG240" s="14"/>
      <c r="AH240" s="14"/>
      <c r="AI240" s="14"/>
      <c r="AJ240" s="14"/>
      <c r="AK240" s="14"/>
      <c r="AL240" s="14"/>
      <c r="AM240" s="12"/>
      <c r="AN240" s="12"/>
      <c r="AO240" s="12"/>
      <c r="AP240" s="12"/>
      <c r="AQ240" s="12"/>
      <c r="AR240" s="12"/>
      <c r="AS240" s="12"/>
      <c r="AT240" s="12"/>
      <c r="AU240" s="12"/>
      <c r="AV240" s="12"/>
      <c r="AW240" s="12"/>
      <c r="AX240" s="12"/>
      <c r="AY240" s="12"/>
      <c r="AZ240" s="12"/>
      <c r="BA240" s="12"/>
      <c r="BB240" s="12"/>
      <c r="BC240" s="12"/>
      <c r="BD240" s="12"/>
      <c r="BE240" s="12"/>
      <c r="BF240" s="12"/>
      <c r="BG240" s="12"/>
      <c r="BH240" s="12"/>
      <c r="BI240" s="12"/>
      <c r="BJ240" s="12"/>
      <c r="BK240" s="12"/>
      <c r="BL240" s="12"/>
      <c r="BM240" s="12"/>
      <c r="BN240" s="12"/>
      <c r="BO240" s="12"/>
      <c r="BP240" s="12"/>
      <c r="BQ240" s="12"/>
      <c r="BR240" s="12"/>
      <c r="BS240" s="12"/>
      <c r="BT240" s="12"/>
      <c r="BU240" s="12"/>
      <c r="BV240" s="12"/>
      <c r="BW240" s="12"/>
      <c r="BX240" s="12"/>
      <c r="BY240" s="12"/>
      <c r="BZ240" s="12"/>
      <c r="CA240" s="12"/>
      <c r="CB240" s="12"/>
      <c r="CC240" s="12"/>
      <c r="CD240" s="12"/>
      <c r="CE240" s="12"/>
      <c r="CF240" s="12"/>
      <c r="CG240" s="12"/>
      <c r="CH240" s="12"/>
    </row>
    <row r="241" spans="1:86">
      <c r="A241" s="14"/>
      <c r="B241" s="14"/>
      <c r="C241" s="14"/>
      <c r="D241" s="14"/>
      <c r="E241" s="14"/>
      <c r="F241" s="14"/>
      <c r="G241" s="14"/>
      <c r="H241" s="14"/>
      <c r="I241" s="14"/>
      <c r="J241" s="14"/>
      <c r="K241" s="14"/>
      <c r="L241" s="14"/>
      <c r="M241" s="14"/>
      <c r="N241" s="14"/>
      <c r="O241" s="14"/>
      <c r="P241" s="14"/>
      <c r="Q241" s="14"/>
      <c r="R241" s="14"/>
      <c r="S241" s="14"/>
      <c r="T241" s="14"/>
      <c r="U241" s="14"/>
      <c r="V241" s="14"/>
      <c r="W241" s="14"/>
      <c r="X241" s="14"/>
      <c r="Y241" s="13"/>
      <c r="Z241" s="14"/>
      <c r="AA241" s="14"/>
      <c r="AB241" s="14"/>
      <c r="AC241" s="14"/>
      <c r="AD241" s="14"/>
      <c r="AE241" s="14"/>
      <c r="AF241" s="14"/>
      <c r="AG241" s="14"/>
      <c r="AH241" s="14"/>
      <c r="AI241" s="14"/>
      <c r="AJ241" s="14"/>
      <c r="AK241" s="14"/>
      <c r="AL241" s="14"/>
      <c r="AM241" s="12"/>
      <c r="AN241" s="12"/>
      <c r="AO241" s="12"/>
      <c r="AP241" s="12"/>
      <c r="AQ241" s="12"/>
      <c r="AR241" s="12"/>
      <c r="AS241" s="12"/>
      <c r="AT241" s="12"/>
      <c r="AU241" s="12"/>
      <c r="AV241" s="12"/>
      <c r="AW241" s="12"/>
      <c r="AX241" s="12"/>
      <c r="AY241" s="12"/>
      <c r="AZ241" s="12"/>
      <c r="BA241" s="12"/>
      <c r="BB241" s="12"/>
      <c r="BC241" s="12"/>
      <c r="BD241" s="12"/>
      <c r="BE241" s="12"/>
      <c r="BF241" s="12"/>
      <c r="BG241" s="12"/>
      <c r="BH241" s="12"/>
      <c r="BI241" s="12"/>
      <c r="BJ241" s="12"/>
      <c r="BK241" s="12"/>
      <c r="BL241" s="12"/>
      <c r="BM241" s="12"/>
      <c r="BN241" s="12"/>
      <c r="BO241" s="12"/>
      <c r="BP241" s="12"/>
      <c r="BQ241" s="12"/>
      <c r="BR241" s="12"/>
      <c r="BS241" s="12"/>
      <c r="BT241" s="12"/>
      <c r="BU241" s="12"/>
      <c r="BV241" s="12"/>
      <c r="BW241" s="12"/>
      <c r="BX241" s="12"/>
      <c r="BY241" s="12"/>
      <c r="BZ241" s="12"/>
      <c r="CA241" s="12"/>
      <c r="CB241" s="12"/>
      <c r="CC241" s="12"/>
      <c r="CD241" s="12"/>
      <c r="CE241" s="12"/>
      <c r="CF241" s="12"/>
      <c r="CG241" s="12"/>
      <c r="CH241" s="12"/>
    </row>
    <row r="242" spans="1:86">
      <c r="A242" s="14"/>
      <c r="B242" s="14"/>
      <c r="C242" s="14"/>
      <c r="D242" s="14"/>
      <c r="E242" s="14"/>
      <c r="F242" s="14"/>
      <c r="G242" s="14"/>
      <c r="H242" s="14"/>
      <c r="I242" s="14"/>
      <c r="J242" s="14"/>
      <c r="K242" s="14"/>
      <c r="L242" s="14"/>
      <c r="M242" s="14"/>
      <c r="N242" s="14"/>
      <c r="O242" s="14"/>
      <c r="P242" s="14"/>
      <c r="Q242" s="14"/>
      <c r="R242" s="14"/>
      <c r="S242" s="14"/>
      <c r="T242" s="14"/>
      <c r="U242" s="14"/>
      <c r="V242" s="14"/>
      <c r="W242" s="14"/>
      <c r="X242" s="14"/>
      <c r="Y242" s="13"/>
      <c r="Z242" s="14"/>
      <c r="AA242" s="14"/>
      <c r="AB242" s="14"/>
      <c r="AC242" s="14"/>
      <c r="AD242" s="14"/>
      <c r="AE242" s="14"/>
      <c r="AF242" s="14"/>
      <c r="AG242" s="14"/>
      <c r="AH242" s="14"/>
      <c r="AI242" s="14"/>
      <c r="AJ242" s="14"/>
      <c r="AK242" s="14"/>
      <c r="AL242" s="14"/>
      <c r="AM242" s="12"/>
      <c r="AN242" s="12"/>
      <c r="AO242" s="12"/>
      <c r="AP242" s="12"/>
      <c r="AQ242" s="12"/>
      <c r="AR242" s="12"/>
      <c r="AS242" s="12"/>
      <c r="AT242" s="12"/>
      <c r="AU242" s="12"/>
      <c r="AV242" s="12"/>
      <c r="AW242" s="12"/>
      <c r="AX242" s="12"/>
      <c r="AY242" s="12"/>
      <c r="AZ242" s="12"/>
      <c r="BA242" s="12"/>
      <c r="BB242" s="12"/>
      <c r="BC242" s="12"/>
      <c r="BD242" s="12"/>
      <c r="BE242" s="12"/>
      <c r="BF242" s="12"/>
      <c r="BG242" s="12"/>
      <c r="BH242" s="12"/>
      <c r="BI242" s="12"/>
      <c r="BJ242" s="12"/>
      <c r="BK242" s="12"/>
      <c r="BL242" s="12"/>
      <c r="BM242" s="12"/>
      <c r="BN242" s="12"/>
      <c r="BO242" s="12"/>
      <c r="BP242" s="12"/>
      <c r="BQ242" s="12"/>
      <c r="BR242" s="12"/>
      <c r="BS242" s="12"/>
      <c r="BT242" s="12"/>
      <c r="BU242" s="12"/>
      <c r="BV242" s="12"/>
      <c r="BW242" s="12"/>
      <c r="BX242" s="12"/>
      <c r="BY242" s="12"/>
      <c r="BZ242" s="12"/>
      <c r="CA242" s="12"/>
      <c r="CB242" s="12"/>
      <c r="CC242" s="12"/>
      <c r="CD242" s="12"/>
      <c r="CE242" s="12"/>
      <c r="CF242" s="12"/>
      <c r="CG242" s="12"/>
      <c r="CH242" s="12"/>
    </row>
    <row r="243" spans="1:86">
      <c r="A243" s="14"/>
      <c r="B243" s="14"/>
      <c r="C243" s="14"/>
      <c r="D243" s="14"/>
      <c r="E243" s="14"/>
      <c r="F243" s="14"/>
      <c r="G243" s="14"/>
      <c r="H243" s="14"/>
      <c r="I243" s="14"/>
      <c r="J243" s="14"/>
      <c r="K243" s="14"/>
      <c r="L243" s="14"/>
      <c r="M243" s="14"/>
      <c r="N243" s="14"/>
      <c r="O243" s="14"/>
      <c r="P243" s="14"/>
      <c r="Q243" s="14"/>
      <c r="R243" s="14"/>
      <c r="S243" s="14"/>
      <c r="T243" s="14"/>
      <c r="U243" s="14"/>
      <c r="V243" s="14"/>
      <c r="W243" s="14"/>
      <c r="X243" s="14"/>
      <c r="Y243" s="13"/>
      <c r="Z243" s="14"/>
      <c r="AA243" s="14"/>
      <c r="AB243" s="14"/>
      <c r="AC243" s="14"/>
      <c r="AD243" s="14"/>
      <c r="AE243" s="14"/>
      <c r="AF243" s="14"/>
      <c r="AG243" s="14"/>
      <c r="AH243" s="14"/>
      <c r="AI243" s="14"/>
      <c r="AJ243" s="14"/>
      <c r="AK243" s="14"/>
      <c r="AL243" s="14"/>
      <c r="AM243" s="12"/>
      <c r="AN243" s="12"/>
      <c r="AO243" s="12"/>
      <c r="AP243" s="12"/>
      <c r="AQ243" s="12"/>
      <c r="AR243" s="12"/>
      <c r="AS243" s="12"/>
      <c r="AT243" s="12"/>
      <c r="AU243" s="12"/>
      <c r="AV243" s="12"/>
      <c r="AW243" s="12"/>
      <c r="AX243" s="12"/>
      <c r="AY243" s="12"/>
      <c r="AZ243" s="12"/>
      <c r="BA243" s="12"/>
      <c r="BB243" s="12"/>
      <c r="BC243" s="12"/>
      <c r="BD243" s="12"/>
      <c r="BE243" s="12"/>
      <c r="BF243" s="12"/>
      <c r="BG243" s="12"/>
      <c r="BH243" s="12"/>
      <c r="BI243" s="12"/>
      <c r="BJ243" s="12"/>
      <c r="BK243" s="12"/>
      <c r="BL243" s="12"/>
      <c r="BM243" s="12"/>
      <c r="BN243" s="12"/>
      <c r="BO243" s="12"/>
      <c r="BP243" s="12"/>
      <c r="BQ243" s="12"/>
      <c r="BR243" s="12"/>
      <c r="BS243" s="12"/>
      <c r="BT243" s="12"/>
      <c r="BU243" s="12"/>
      <c r="BV243" s="12"/>
      <c r="BW243" s="12"/>
      <c r="BX243" s="12"/>
      <c r="BY243" s="12"/>
      <c r="BZ243" s="12"/>
      <c r="CA243" s="12"/>
      <c r="CB243" s="12"/>
      <c r="CC243" s="12"/>
      <c r="CD243" s="12"/>
      <c r="CE243" s="12"/>
      <c r="CF243" s="12"/>
      <c r="CG243" s="12"/>
      <c r="CH243" s="12"/>
    </row>
    <row r="244" spans="1:86">
      <c r="A244" s="14"/>
      <c r="B244" s="14"/>
      <c r="C244" s="14"/>
      <c r="D244" s="14"/>
      <c r="E244" s="14"/>
      <c r="F244" s="14"/>
      <c r="G244" s="14"/>
      <c r="H244" s="14"/>
      <c r="I244" s="14"/>
      <c r="J244" s="14"/>
      <c r="K244" s="14"/>
      <c r="L244" s="14"/>
      <c r="M244" s="14"/>
      <c r="N244" s="14"/>
      <c r="O244" s="14"/>
      <c r="P244" s="14"/>
      <c r="Q244" s="14"/>
      <c r="R244" s="14"/>
      <c r="S244" s="14"/>
      <c r="T244" s="14"/>
      <c r="U244" s="14"/>
      <c r="V244" s="14"/>
      <c r="W244" s="14"/>
      <c r="X244" s="14"/>
      <c r="Y244" s="13"/>
      <c r="Z244" s="14"/>
      <c r="AA244" s="14"/>
      <c r="AB244" s="14"/>
      <c r="AC244" s="14"/>
      <c r="AD244" s="14"/>
      <c r="AE244" s="14"/>
      <c r="AF244" s="14"/>
      <c r="AG244" s="14"/>
      <c r="AH244" s="14"/>
      <c r="AI244" s="14"/>
      <c r="AJ244" s="14"/>
      <c r="AK244" s="14"/>
      <c r="AL244" s="14"/>
      <c r="AM244" s="12"/>
      <c r="AN244" s="12"/>
      <c r="AO244" s="12"/>
      <c r="AP244" s="12"/>
      <c r="AQ244" s="12"/>
      <c r="AR244" s="12"/>
      <c r="AS244" s="12"/>
      <c r="AT244" s="12"/>
      <c r="AU244" s="12"/>
      <c r="AV244" s="12"/>
      <c r="AW244" s="12"/>
      <c r="AX244" s="12"/>
      <c r="AY244" s="12"/>
      <c r="AZ244" s="12"/>
      <c r="BA244" s="12"/>
      <c r="BB244" s="12"/>
      <c r="BC244" s="12"/>
      <c r="BD244" s="12"/>
      <c r="BE244" s="12"/>
      <c r="BF244" s="12"/>
      <c r="BG244" s="12"/>
      <c r="BH244" s="12"/>
      <c r="BI244" s="12"/>
      <c r="BJ244" s="12"/>
      <c r="BK244" s="12"/>
      <c r="BL244" s="12"/>
      <c r="BM244" s="12"/>
      <c r="BN244" s="12"/>
      <c r="BO244" s="12"/>
      <c r="BP244" s="12"/>
      <c r="BQ244" s="12"/>
      <c r="BR244" s="12"/>
      <c r="BS244" s="12"/>
      <c r="BT244" s="12"/>
      <c r="BU244" s="12"/>
      <c r="BV244" s="12"/>
      <c r="BW244" s="12"/>
      <c r="BX244" s="12"/>
      <c r="BY244" s="12"/>
      <c r="BZ244" s="12"/>
      <c r="CA244" s="12"/>
      <c r="CB244" s="12"/>
      <c r="CC244" s="12"/>
      <c r="CD244" s="12"/>
      <c r="CE244" s="12"/>
      <c r="CF244" s="12"/>
      <c r="CG244" s="12"/>
      <c r="CH244" s="12"/>
    </row>
    <row r="245" spans="1:86">
      <c r="A245" s="14"/>
      <c r="B245" s="14"/>
      <c r="C245" s="14"/>
      <c r="D245" s="14"/>
      <c r="E245" s="14"/>
      <c r="F245" s="14"/>
      <c r="G245" s="14"/>
      <c r="H245" s="14"/>
      <c r="I245" s="14"/>
      <c r="J245" s="14"/>
      <c r="K245" s="14"/>
      <c r="L245" s="14"/>
      <c r="M245" s="14"/>
      <c r="N245" s="14"/>
      <c r="O245" s="14"/>
      <c r="P245" s="14"/>
      <c r="Q245" s="14"/>
      <c r="R245" s="14"/>
      <c r="S245" s="14"/>
      <c r="T245" s="14"/>
      <c r="U245" s="14"/>
      <c r="V245" s="14"/>
      <c r="W245" s="14"/>
      <c r="X245" s="14"/>
      <c r="Y245" s="13"/>
      <c r="Z245" s="14"/>
      <c r="AA245" s="14"/>
      <c r="AB245" s="14"/>
      <c r="AC245" s="14"/>
      <c r="AD245" s="14"/>
      <c r="AE245" s="14"/>
      <c r="AF245" s="14"/>
      <c r="AG245" s="14"/>
      <c r="AH245" s="14"/>
      <c r="AI245" s="14"/>
      <c r="AJ245" s="14"/>
      <c r="AK245" s="14"/>
      <c r="AL245" s="14"/>
      <c r="AM245" s="12"/>
      <c r="AN245" s="12"/>
      <c r="AO245" s="12"/>
      <c r="AP245" s="12"/>
      <c r="AQ245" s="12"/>
      <c r="AR245" s="12"/>
      <c r="AS245" s="12"/>
      <c r="AT245" s="12"/>
      <c r="AU245" s="12"/>
      <c r="AV245" s="12"/>
      <c r="AW245" s="12"/>
      <c r="AX245" s="12"/>
      <c r="AY245" s="12"/>
      <c r="AZ245" s="12"/>
      <c r="BA245" s="12"/>
      <c r="BB245" s="12"/>
      <c r="BC245" s="12"/>
      <c r="BD245" s="12"/>
      <c r="BE245" s="12"/>
      <c r="BF245" s="12"/>
      <c r="BG245" s="12"/>
      <c r="BH245" s="12"/>
      <c r="BI245" s="12"/>
      <c r="BJ245" s="12"/>
      <c r="BK245" s="12"/>
      <c r="BL245" s="12"/>
      <c r="BM245" s="12"/>
      <c r="BN245" s="12"/>
      <c r="BO245" s="12"/>
      <c r="BP245" s="12"/>
      <c r="BQ245" s="12"/>
      <c r="BR245" s="12"/>
      <c r="BS245" s="12"/>
      <c r="BT245" s="12"/>
      <c r="BU245" s="12"/>
      <c r="BV245" s="12"/>
      <c r="BW245" s="12"/>
      <c r="BX245" s="12"/>
      <c r="BY245" s="12"/>
      <c r="BZ245" s="12"/>
      <c r="CA245" s="12"/>
      <c r="CB245" s="12"/>
      <c r="CC245" s="12"/>
      <c r="CD245" s="12"/>
      <c r="CE245" s="12"/>
      <c r="CF245" s="12"/>
      <c r="CG245" s="12"/>
      <c r="CH245" s="12"/>
    </row>
    <row r="246" spans="1:86">
      <c r="A246" s="14"/>
      <c r="B246" s="14"/>
      <c r="C246" s="14"/>
      <c r="D246" s="14"/>
      <c r="E246" s="14"/>
      <c r="F246" s="14"/>
      <c r="G246" s="14"/>
      <c r="H246" s="14"/>
      <c r="I246" s="14"/>
      <c r="J246" s="14"/>
      <c r="K246" s="14"/>
      <c r="L246" s="14"/>
      <c r="M246" s="14"/>
      <c r="N246" s="14"/>
      <c r="O246" s="14"/>
      <c r="P246" s="14"/>
      <c r="Q246" s="14"/>
      <c r="R246" s="14"/>
      <c r="S246" s="14"/>
      <c r="T246" s="14"/>
      <c r="U246" s="14"/>
      <c r="V246" s="14"/>
      <c r="W246" s="14"/>
      <c r="X246" s="14"/>
      <c r="Y246" s="13"/>
      <c r="Z246" s="14"/>
      <c r="AA246" s="14"/>
      <c r="AB246" s="14"/>
      <c r="AC246" s="14"/>
      <c r="AD246" s="14"/>
      <c r="AE246" s="14"/>
      <c r="AF246" s="14"/>
      <c r="AG246" s="14"/>
      <c r="AH246" s="14"/>
      <c r="AI246" s="14"/>
      <c r="AJ246" s="14"/>
      <c r="AK246" s="14"/>
      <c r="AL246" s="14"/>
      <c r="AM246" s="12"/>
      <c r="AN246" s="12"/>
      <c r="AO246" s="12"/>
      <c r="AP246" s="12"/>
      <c r="AQ246" s="12"/>
      <c r="AR246" s="12"/>
      <c r="AS246" s="12"/>
      <c r="AT246" s="12"/>
      <c r="AU246" s="12"/>
      <c r="AV246" s="12"/>
      <c r="AW246" s="12"/>
      <c r="AX246" s="12"/>
      <c r="AY246" s="12"/>
      <c r="AZ246" s="12"/>
      <c r="BA246" s="12"/>
      <c r="BB246" s="12"/>
      <c r="BC246" s="12"/>
      <c r="BD246" s="12"/>
      <c r="BE246" s="12"/>
      <c r="BF246" s="12"/>
      <c r="BG246" s="12"/>
      <c r="BH246" s="12"/>
      <c r="BI246" s="12"/>
      <c r="BJ246" s="12"/>
      <c r="BK246" s="12"/>
      <c r="BL246" s="12"/>
      <c r="BM246" s="12"/>
      <c r="BN246" s="12"/>
      <c r="BO246" s="12"/>
      <c r="BP246" s="12"/>
      <c r="BQ246" s="12"/>
      <c r="BR246" s="12"/>
      <c r="BS246" s="12"/>
      <c r="BT246" s="12"/>
      <c r="BU246" s="12"/>
      <c r="BV246" s="12"/>
      <c r="BW246" s="12"/>
      <c r="BX246" s="12"/>
      <c r="BY246" s="12"/>
      <c r="BZ246" s="12"/>
      <c r="CA246" s="12"/>
      <c r="CB246" s="12"/>
      <c r="CC246" s="12"/>
      <c r="CD246" s="12"/>
      <c r="CE246" s="12"/>
      <c r="CF246" s="12"/>
      <c r="CG246" s="12"/>
      <c r="CH246" s="12"/>
    </row>
    <row r="247" spans="1:86">
      <c r="A247" s="14"/>
      <c r="B247" s="14"/>
      <c r="C247" s="14"/>
      <c r="D247" s="14"/>
      <c r="E247" s="14"/>
      <c r="F247" s="14"/>
      <c r="G247" s="14"/>
      <c r="H247" s="14"/>
      <c r="I247" s="14"/>
      <c r="J247" s="14"/>
      <c r="K247" s="14"/>
      <c r="L247" s="14"/>
      <c r="M247" s="14"/>
      <c r="N247" s="14"/>
      <c r="O247" s="14"/>
      <c r="P247" s="14"/>
      <c r="Q247" s="14"/>
      <c r="R247" s="14"/>
      <c r="S247" s="14"/>
      <c r="T247" s="14"/>
      <c r="U247" s="14"/>
      <c r="V247" s="14"/>
      <c r="W247" s="14"/>
      <c r="X247" s="14"/>
      <c r="Y247" s="13"/>
      <c r="Z247" s="14"/>
      <c r="AA247" s="14"/>
      <c r="AB247" s="14"/>
      <c r="AC247" s="14"/>
      <c r="AD247" s="14"/>
      <c r="AE247" s="14"/>
      <c r="AF247" s="14"/>
      <c r="AG247" s="14"/>
      <c r="AH247" s="14"/>
      <c r="AI247" s="14"/>
      <c r="AJ247" s="14"/>
      <c r="AK247" s="14"/>
      <c r="AL247" s="14"/>
      <c r="AM247" s="12"/>
      <c r="AN247" s="12"/>
      <c r="AO247" s="12"/>
      <c r="AP247" s="12"/>
      <c r="AQ247" s="12"/>
      <c r="AR247" s="12"/>
      <c r="AS247" s="12"/>
      <c r="AT247" s="12"/>
      <c r="AU247" s="12"/>
      <c r="AV247" s="12"/>
      <c r="AW247" s="12"/>
      <c r="AX247" s="12"/>
      <c r="AY247" s="12"/>
      <c r="AZ247" s="12"/>
      <c r="BA247" s="12"/>
      <c r="BB247" s="12"/>
      <c r="BC247" s="12"/>
      <c r="BD247" s="12"/>
      <c r="BE247" s="12"/>
      <c r="BF247" s="12"/>
      <c r="BG247" s="12"/>
      <c r="BH247" s="12"/>
      <c r="BI247" s="12"/>
      <c r="BJ247" s="12"/>
      <c r="BK247" s="12"/>
      <c r="BL247" s="12"/>
      <c r="BM247" s="12"/>
      <c r="BN247" s="12"/>
      <c r="BO247" s="12"/>
      <c r="BP247" s="12"/>
      <c r="BQ247" s="12"/>
      <c r="BR247" s="12"/>
      <c r="BS247" s="12"/>
      <c r="BT247" s="12"/>
      <c r="BU247" s="12"/>
      <c r="BV247" s="12"/>
      <c r="BW247" s="12"/>
      <c r="BX247" s="12"/>
      <c r="BY247" s="12"/>
      <c r="BZ247" s="12"/>
      <c r="CA247" s="12"/>
      <c r="CB247" s="12"/>
      <c r="CC247" s="12"/>
      <c r="CD247" s="12"/>
      <c r="CE247" s="12"/>
      <c r="CF247" s="12"/>
      <c r="CG247" s="12"/>
      <c r="CH247" s="12"/>
    </row>
    <row r="248" spans="1:86">
      <c r="A248" s="14"/>
      <c r="B248" s="14"/>
      <c r="C248" s="14"/>
      <c r="D248" s="14"/>
      <c r="E248" s="14"/>
      <c r="F248" s="14"/>
      <c r="G248" s="14"/>
      <c r="H248" s="14"/>
      <c r="I248" s="14"/>
      <c r="J248" s="14"/>
      <c r="K248" s="14"/>
      <c r="L248" s="14"/>
      <c r="M248" s="14"/>
      <c r="N248" s="14"/>
      <c r="O248" s="14"/>
      <c r="P248" s="14"/>
      <c r="Q248" s="14"/>
      <c r="R248" s="14"/>
      <c r="S248" s="14"/>
      <c r="T248" s="14"/>
      <c r="U248" s="14"/>
      <c r="V248" s="14"/>
      <c r="W248" s="14"/>
      <c r="X248" s="14"/>
      <c r="Y248" s="13"/>
      <c r="Z248" s="14"/>
      <c r="AA248" s="14"/>
      <c r="AB248" s="14"/>
      <c r="AC248" s="14"/>
      <c r="AD248" s="14"/>
      <c r="AE248" s="14"/>
      <c r="AF248" s="14"/>
      <c r="AG248" s="14"/>
      <c r="AH248" s="14"/>
      <c r="AI248" s="14"/>
      <c r="AJ248" s="14"/>
      <c r="AK248" s="14"/>
      <c r="AL248" s="14"/>
      <c r="AM248" s="12"/>
      <c r="AN248" s="12"/>
      <c r="AO248" s="12"/>
      <c r="AP248" s="12"/>
      <c r="AQ248" s="12"/>
      <c r="AR248" s="12"/>
      <c r="AS248" s="12"/>
      <c r="AT248" s="12"/>
      <c r="AU248" s="12"/>
      <c r="AV248" s="12"/>
      <c r="AW248" s="12"/>
      <c r="AX248" s="12"/>
      <c r="AY248" s="12"/>
      <c r="AZ248" s="12"/>
      <c r="BA248" s="12"/>
      <c r="BB248" s="12"/>
      <c r="BC248" s="12"/>
      <c r="BD248" s="12"/>
      <c r="BE248" s="12"/>
      <c r="BF248" s="12"/>
      <c r="BG248" s="12"/>
      <c r="BH248" s="12"/>
      <c r="BI248" s="12"/>
      <c r="BJ248" s="12"/>
      <c r="BK248" s="12"/>
      <c r="BL248" s="12"/>
      <c r="BM248" s="12"/>
      <c r="BN248" s="12"/>
      <c r="BO248" s="12"/>
      <c r="BP248" s="12"/>
      <c r="BQ248" s="12"/>
      <c r="BR248" s="12"/>
      <c r="BS248" s="12"/>
      <c r="BT248" s="12"/>
      <c r="BU248" s="12"/>
      <c r="BV248" s="12"/>
      <c r="BW248" s="12"/>
      <c r="BX248" s="12"/>
      <c r="BY248" s="12"/>
      <c r="BZ248" s="12"/>
      <c r="CA248" s="12"/>
      <c r="CB248" s="12"/>
      <c r="CC248" s="12"/>
      <c r="CD248" s="12"/>
      <c r="CE248" s="12"/>
      <c r="CF248" s="12"/>
      <c r="CG248" s="12"/>
      <c r="CH248" s="12"/>
    </row>
    <row r="249" spans="1:86">
      <c r="A249" s="14"/>
      <c r="B249" s="14"/>
      <c r="C249" s="14"/>
      <c r="D249" s="14"/>
      <c r="E249" s="14"/>
      <c r="F249" s="14"/>
      <c r="G249" s="14"/>
      <c r="H249" s="14"/>
      <c r="I249" s="14"/>
      <c r="J249" s="14"/>
      <c r="K249" s="14"/>
      <c r="L249" s="14"/>
      <c r="M249" s="14"/>
      <c r="N249" s="14"/>
      <c r="O249" s="14"/>
      <c r="P249" s="14"/>
      <c r="Q249" s="14"/>
      <c r="R249" s="14"/>
      <c r="S249" s="14"/>
      <c r="T249" s="14"/>
      <c r="U249" s="14"/>
      <c r="V249" s="14"/>
      <c r="W249" s="14"/>
      <c r="X249" s="14"/>
      <c r="Y249" s="13"/>
      <c r="Z249" s="14"/>
      <c r="AA249" s="14"/>
      <c r="AB249" s="14"/>
      <c r="AC249" s="14"/>
      <c r="AD249" s="14"/>
      <c r="AE249" s="14"/>
      <c r="AF249" s="14"/>
      <c r="AG249" s="14"/>
      <c r="AH249" s="14"/>
      <c r="AI249" s="14"/>
      <c r="AJ249" s="14"/>
      <c r="AK249" s="14"/>
      <c r="AL249" s="14"/>
      <c r="AM249" s="12"/>
      <c r="AN249" s="12"/>
      <c r="AO249" s="12"/>
      <c r="AP249" s="12"/>
      <c r="AQ249" s="12"/>
      <c r="AR249" s="12"/>
      <c r="AS249" s="12"/>
      <c r="AT249" s="12"/>
      <c r="AU249" s="12"/>
      <c r="AV249" s="12"/>
      <c r="AW249" s="12"/>
      <c r="AX249" s="12"/>
      <c r="AY249" s="12"/>
      <c r="AZ249" s="12"/>
      <c r="BA249" s="12"/>
      <c r="BB249" s="12"/>
      <c r="BC249" s="12"/>
      <c r="BD249" s="12"/>
      <c r="BE249" s="12"/>
      <c r="BF249" s="12"/>
      <c r="BG249" s="12"/>
      <c r="BH249" s="12"/>
      <c r="BI249" s="12"/>
      <c r="BJ249" s="12"/>
      <c r="BK249" s="12"/>
      <c r="BL249" s="12"/>
      <c r="BM249" s="12"/>
      <c r="BN249" s="12"/>
      <c r="BO249" s="12"/>
      <c r="BP249" s="12"/>
      <c r="BQ249" s="12"/>
      <c r="BR249" s="12"/>
      <c r="BS249" s="12"/>
      <c r="BT249" s="12"/>
      <c r="BU249" s="12"/>
      <c r="BV249" s="12"/>
      <c r="BW249" s="12"/>
      <c r="BX249" s="12"/>
      <c r="BY249" s="12"/>
      <c r="BZ249" s="12"/>
      <c r="CA249" s="12"/>
      <c r="CB249" s="12"/>
      <c r="CC249" s="12"/>
      <c r="CD249" s="12"/>
      <c r="CE249" s="12"/>
      <c r="CF249" s="12"/>
      <c r="CG249" s="12"/>
      <c r="CH249" s="12"/>
    </row>
    <row r="250" spans="1:86">
      <c r="A250" s="14"/>
      <c r="B250" s="14"/>
      <c r="C250" s="14"/>
      <c r="D250" s="14"/>
      <c r="E250" s="14"/>
      <c r="F250" s="14"/>
      <c r="G250" s="14"/>
      <c r="H250" s="14"/>
      <c r="I250" s="14"/>
      <c r="J250" s="14"/>
      <c r="K250" s="14"/>
      <c r="L250" s="14"/>
      <c r="M250" s="14"/>
      <c r="N250" s="14"/>
      <c r="O250" s="14"/>
      <c r="P250" s="14"/>
      <c r="Q250" s="14"/>
      <c r="R250" s="14"/>
      <c r="S250" s="14"/>
      <c r="T250" s="14"/>
      <c r="U250" s="14"/>
      <c r="V250" s="14"/>
      <c r="W250" s="14"/>
      <c r="X250" s="14"/>
      <c r="Y250" s="13"/>
      <c r="Z250" s="14"/>
      <c r="AA250" s="14"/>
      <c r="AB250" s="14"/>
      <c r="AC250" s="14"/>
      <c r="AD250" s="14"/>
      <c r="AE250" s="14"/>
      <c r="AF250" s="14"/>
      <c r="AG250" s="14"/>
      <c r="AH250" s="14"/>
      <c r="AI250" s="14"/>
      <c r="AJ250" s="14"/>
      <c r="AK250" s="14"/>
      <c r="AL250" s="14"/>
      <c r="AM250" s="12"/>
      <c r="AN250" s="12"/>
      <c r="AO250" s="12"/>
      <c r="AP250" s="12"/>
      <c r="AQ250" s="12"/>
      <c r="AR250" s="12"/>
      <c r="AS250" s="12"/>
      <c r="AT250" s="12"/>
      <c r="AU250" s="12"/>
      <c r="AV250" s="12"/>
      <c r="AW250" s="12"/>
      <c r="AX250" s="12"/>
      <c r="AY250" s="12"/>
      <c r="AZ250" s="12"/>
      <c r="BA250" s="12"/>
      <c r="BB250" s="12"/>
      <c r="BC250" s="12"/>
      <c r="BD250" s="12"/>
      <c r="BE250" s="12"/>
      <c r="BF250" s="12"/>
      <c r="BG250" s="12"/>
      <c r="BH250" s="12"/>
      <c r="BI250" s="12"/>
      <c r="BJ250" s="12"/>
      <c r="BK250" s="12"/>
      <c r="BL250" s="12"/>
      <c r="BM250" s="12"/>
      <c r="BN250" s="12"/>
      <c r="BO250" s="12"/>
      <c r="BP250" s="12"/>
      <c r="BQ250" s="12"/>
      <c r="BR250" s="12"/>
      <c r="BS250" s="12"/>
      <c r="BT250" s="12"/>
      <c r="BU250" s="12"/>
      <c r="BV250" s="12"/>
      <c r="BW250" s="12"/>
      <c r="BX250" s="12"/>
      <c r="BY250" s="12"/>
      <c r="BZ250" s="12"/>
      <c r="CA250" s="12"/>
      <c r="CB250" s="12"/>
      <c r="CC250" s="12"/>
      <c r="CD250" s="12"/>
      <c r="CE250" s="12"/>
      <c r="CF250" s="12"/>
      <c r="CG250" s="12"/>
      <c r="CH250" s="12"/>
    </row>
    <row r="251" spans="1:86">
      <c r="A251" s="14"/>
      <c r="B251" s="14"/>
      <c r="C251" s="14"/>
      <c r="D251" s="14"/>
      <c r="E251" s="14"/>
      <c r="F251" s="14"/>
      <c r="G251" s="14"/>
      <c r="H251" s="14"/>
      <c r="I251" s="14"/>
      <c r="J251" s="14"/>
      <c r="K251" s="14"/>
      <c r="L251" s="14"/>
      <c r="M251" s="14"/>
      <c r="N251" s="14"/>
      <c r="O251" s="14"/>
      <c r="P251" s="14"/>
      <c r="Q251" s="14"/>
      <c r="R251" s="14"/>
      <c r="S251" s="14"/>
      <c r="T251" s="14"/>
      <c r="U251" s="14"/>
      <c r="V251" s="14"/>
      <c r="W251" s="14"/>
      <c r="X251" s="14"/>
      <c r="Y251" s="13"/>
      <c r="Z251" s="14"/>
      <c r="AA251" s="14"/>
      <c r="AB251" s="14"/>
      <c r="AC251" s="14"/>
      <c r="AD251" s="14"/>
      <c r="AE251" s="14"/>
      <c r="AF251" s="14"/>
      <c r="AG251" s="14"/>
      <c r="AH251" s="14"/>
      <c r="AI251" s="14"/>
      <c r="AJ251" s="14"/>
      <c r="AK251" s="14"/>
      <c r="AL251" s="14"/>
      <c r="AM251" s="12"/>
      <c r="AN251" s="12"/>
      <c r="AO251" s="12"/>
      <c r="AP251" s="12"/>
      <c r="AQ251" s="12"/>
      <c r="AR251" s="12"/>
      <c r="AS251" s="12"/>
      <c r="AT251" s="12"/>
      <c r="AU251" s="12"/>
      <c r="AV251" s="12"/>
      <c r="AW251" s="12"/>
      <c r="AX251" s="12"/>
      <c r="AY251" s="12"/>
      <c r="AZ251" s="12"/>
      <c r="BA251" s="12"/>
      <c r="BB251" s="12"/>
      <c r="BC251" s="12"/>
      <c r="BD251" s="12"/>
      <c r="BE251" s="12"/>
      <c r="BF251" s="12"/>
      <c r="BG251" s="12"/>
      <c r="BH251" s="12"/>
      <c r="BI251" s="12"/>
      <c r="BJ251" s="12"/>
      <c r="BK251" s="12"/>
      <c r="BL251" s="12"/>
      <c r="BM251" s="12"/>
      <c r="BN251" s="12"/>
      <c r="BO251" s="12"/>
      <c r="BP251" s="12"/>
      <c r="BQ251" s="12"/>
      <c r="BR251" s="12"/>
      <c r="BS251" s="12"/>
      <c r="BT251" s="12"/>
      <c r="BU251" s="12"/>
      <c r="BV251" s="12"/>
      <c r="BW251" s="12"/>
      <c r="BX251" s="12"/>
      <c r="BY251" s="12"/>
      <c r="BZ251" s="12"/>
      <c r="CA251" s="12"/>
      <c r="CB251" s="12"/>
      <c r="CC251" s="12"/>
      <c r="CD251" s="12"/>
      <c r="CE251" s="12"/>
      <c r="CF251" s="12"/>
      <c r="CG251" s="12"/>
      <c r="CH251" s="12"/>
    </row>
    <row r="252" spans="1:86">
      <c r="A252" s="14"/>
      <c r="B252" s="14"/>
      <c r="C252" s="14"/>
      <c r="D252" s="14"/>
      <c r="E252" s="14"/>
      <c r="F252" s="14"/>
      <c r="G252" s="14"/>
      <c r="H252" s="14"/>
      <c r="I252" s="14"/>
      <c r="J252" s="14"/>
      <c r="K252" s="14"/>
      <c r="L252" s="14"/>
      <c r="M252" s="14"/>
      <c r="N252" s="14"/>
      <c r="O252" s="14"/>
      <c r="P252" s="14"/>
      <c r="Q252" s="14"/>
      <c r="R252" s="14"/>
      <c r="S252" s="14"/>
      <c r="T252" s="14"/>
      <c r="U252" s="14"/>
      <c r="V252" s="14"/>
      <c r="W252" s="14"/>
      <c r="X252" s="14"/>
      <c r="Y252" s="13"/>
      <c r="Z252" s="14"/>
      <c r="AA252" s="14"/>
      <c r="AB252" s="14"/>
      <c r="AC252" s="14"/>
      <c r="AD252" s="14"/>
      <c r="AE252" s="14"/>
      <c r="AF252" s="14"/>
      <c r="AG252" s="14"/>
      <c r="AH252" s="14"/>
      <c r="AI252" s="14"/>
      <c r="AJ252" s="14"/>
      <c r="AK252" s="14"/>
      <c r="AL252" s="14"/>
      <c r="AM252" s="12"/>
      <c r="AN252" s="12"/>
      <c r="AO252" s="12"/>
      <c r="AP252" s="12"/>
      <c r="AQ252" s="12"/>
      <c r="AR252" s="12"/>
      <c r="AS252" s="12"/>
      <c r="AT252" s="12"/>
      <c r="AU252" s="12"/>
      <c r="AV252" s="12"/>
      <c r="AW252" s="12"/>
      <c r="AX252" s="12"/>
      <c r="AY252" s="12"/>
      <c r="AZ252" s="12"/>
      <c r="BA252" s="12"/>
      <c r="BB252" s="12"/>
      <c r="BC252" s="12"/>
      <c r="BD252" s="12"/>
      <c r="BE252" s="12"/>
      <c r="BF252" s="12"/>
      <c r="BG252" s="12"/>
      <c r="BH252" s="12"/>
      <c r="BI252" s="12"/>
      <c r="BJ252" s="12"/>
      <c r="BK252" s="12"/>
      <c r="BL252" s="12"/>
      <c r="BM252" s="12"/>
      <c r="BN252" s="12"/>
      <c r="BO252" s="12"/>
      <c r="BP252" s="12"/>
      <c r="BQ252" s="12"/>
      <c r="BR252" s="12"/>
      <c r="BS252" s="12"/>
      <c r="BT252" s="12"/>
      <c r="BU252" s="12"/>
      <c r="BV252" s="12"/>
      <c r="BW252" s="12"/>
      <c r="BX252" s="12"/>
      <c r="BY252" s="12"/>
      <c r="BZ252" s="12"/>
      <c r="CA252" s="12"/>
      <c r="CB252" s="12"/>
      <c r="CC252" s="12"/>
      <c r="CD252" s="12"/>
      <c r="CE252" s="12"/>
      <c r="CF252" s="12"/>
      <c r="CG252" s="12"/>
      <c r="CH252" s="12"/>
    </row>
    <row r="253" spans="1:86">
      <c r="A253" s="14"/>
      <c r="B253" s="14"/>
      <c r="C253" s="14"/>
      <c r="D253" s="14"/>
      <c r="E253" s="14"/>
      <c r="F253" s="14"/>
      <c r="G253" s="14"/>
      <c r="H253" s="14"/>
      <c r="I253" s="14"/>
      <c r="J253" s="14"/>
      <c r="K253" s="14"/>
      <c r="L253" s="14"/>
      <c r="M253" s="14"/>
      <c r="N253" s="14"/>
      <c r="O253" s="14"/>
      <c r="P253" s="14"/>
      <c r="Q253" s="14"/>
      <c r="R253" s="14"/>
      <c r="S253" s="14"/>
      <c r="T253" s="14"/>
      <c r="U253" s="14"/>
      <c r="V253" s="14"/>
      <c r="W253" s="14"/>
      <c r="X253" s="14"/>
      <c r="Y253" s="13"/>
      <c r="Z253" s="14"/>
      <c r="AA253" s="14"/>
      <c r="AB253" s="14"/>
      <c r="AC253" s="14"/>
      <c r="AD253" s="14"/>
      <c r="AE253" s="14"/>
      <c r="AF253" s="14"/>
      <c r="AG253" s="14"/>
      <c r="AH253" s="14"/>
      <c r="AI253" s="14"/>
      <c r="AJ253" s="14"/>
      <c r="AK253" s="14"/>
      <c r="AL253" s="14"/>
      <c r="AM253" s="12"/>
      <c r="AN253" s="12"/>
      <c r="AO253" s="12"/>
      <c r="AP253" s="12"/>
      <c r="AQ253" s="12"/>
      <c r="AR253" s="12"/>
      <c r="AS253" s="12"/>
      <c r="AT253" s="12"/>
      <c r="AU253" s="12"/>
      <c r="AV253" s="12"/>
      <c r="AW253" s="12"/>
      <c r="AX253" s="12"/>
      <c r="AY253" s="12"/>
      <c r="AZ253" s="12"/>
      <c r="BA253" s="12"/>
      <c r="BB253" s="12"/>
      <c r="BC253" s="12"/>
      <c r="BD253" s="12"/>
      <c r="BE253" s="12"/>
      <c r="BF253" s="12"/>
      <c r="BG253" s="12"/>
      <c r="BH253" s="12"/>
      <c r="BI253" s="12"/>
      <c r="BJ253" s="12"/>
      <c r="BK253" s="12"/>
      <c r="BL253" s="12"/>
      <c r="BM253" s="12"/>
      <c r="BN253" s="12"/>
      <c r="BO253" s="12"/>
      <c r="BP253" s="12"/>
      <c r="BQ253" s="12"/>
      <c r="BR253" s="12"/>
      <c r="BS253" s="12"/>
      <c r="BT253" s="12"/>
      <c r="BU253" s="12"/>
      <c r="BV253" s="12"/>
      <c r="BW253" s="12"/>
      <c r="BX253" s="12"/>
      <c r="BY253" s="12"/>
      <c r="BZ253" s="12"/>
      <c r="CA253" s="12"/>
      <c r="CB253" s="12"/>
      <c r="CC253" s="12"/>
      <c r="CD253" s="12"/>
      <c r="CE253" s="12"/>
      <c r="CF253" s="12"/>
      <c r="CG253" s="12"/>
      <c r="CH253" s="12"/>
    </row>
    <row r="254" spans="1:86">
      <c r="A254" s="14"/>
      <c r="B254" s="14"/>
      <c r="C254" s="14"/>
      <c r="D254" s="14"/>
      <c r="E254" s="14"/>
      <c r="F254" s="14"/>
      <c r="G254" s="14"/>
      <c r="H254" s="14"/>
      <c r="I254" s="14"/>
      <c r="J254" s="14"/>
      <c r="K254" s="14"/>
      <c r="L254" s="14"/>
      <c r="M254" s="14"/>
      <c r="N254" s="14"/>
      <c r="O254" s="14"/>
      <c r="P254" s="14"/>
      <c r="Q254" s="14"/>
      <c r="R254" s="14"/>
      <c r="S254" s="14"/>
      <c r="T254" s="14"/>
      <c r="U254" s="14"/>
      <c r="V254" s="14"/>
      <c r="W254" s="14"/>
      <c r="X254" s="14"/>
      <c r="Y254" s="13"/>
      <c r="Z254" s="14"/>
      <c r="AA254" s="14"/>
      <c r="AB254" s="14"/>
      <c r="AC254" s="14"/>
      <c r="AD254" s="14"/>
      <c r="AE254" s="14"/>
      <c r="AF254" s="14"/>
      <c r="AG254" s="14"/>
      <c r="AH254" s="14"/>
      <c r="AI254" s="14"/>
      <c r="AJ254" s="14"/>
      <c r="AK254" s="14"/>
      <c r="AL254" s="14"/>
      <c r="AM254" s="12"/>
      <c r="AN254" s="12"/>
      <c r="AO254" s="12"/>
      <c r="AP254" s="12"/>
      <c r="AQ254" s="12"/>
      <c r="AR254" s="12"/>
      <c r="AS254" s="12"/>
      <c r="AT254" s="12"/>
      <c r="AU254" s="12"/>
      <c r="AV254" s="12"/>
      <c r="AW254" s="12"/>
      <c r="AX254" s="12"/>
      <c r="AY254" s="12"/>
      <c r="AZ254" s="12"/>
      <c r="BA254" s="12"/>
      <c r="BB254" s="12"/>
      <c r="BC254" s="12"/>
      <c r="BD254" s="12"/>
      <c r="BE254" s="12"/>
      <c r="BF254" s="12"/>
      <c r="BG254" s="12"/>
      <c r="BH254" s="12"/>
      <c r="BI254" s="12"/>
      <c r="BJ254" s="12"/>
      <c r="BK254" s="12"/>
      <c r="BL254" s="12"/>
      <c r="BM254" s="12"/>
      <c r="BN254" s="12"/>
      <c r="BO254" s="12"/>
      <c r="BP254" s="12"/>
      <c r="BQ254" s="12"/>
      <c r="BR254" s="12"/>
      <c r="BS254" s="12"/>
      <c r="BT254" s="12"/>
      <c r="BU254" s="12"/>
      <c r="BV254" s="12"/>
      <c r="BW254" s="12"/>
      <c r="BX254" s="12"/>
      <c r="BY254" s="12"/>
      <c r="BZ254" s="12"/>
      <c r="CA254" s="12"/>
      <c r="CB254" s="12"/>
      <c r="CC254" s="12"/>
      <c r="CD254" s="12"/>
      <c r="CE254" s="12"/>
      <c r="CF254" s="12"/>
      <c r="CG254" s="12"/>
      <c r="CH254" s="12"/>
    </row>
    <row r="255" spans="1:86">
      <c r="A255" s="14"/>
      <c r="B255" s="14"/>
      <c r="C255" s="14"/>
      <c r="D255" s="14"/>
      <c r="E255" s="14"/>
      <c r="F255" s="14"/>
      <c r="G255" s="14"/>
      <c r="H255" s="14"/>
      <c r="I255" s="14"/>
      <c r="J255" s="14"/>
      <c r="K255" s="14"/>
      <c r="L255" s="14"/>
      <c r="M255" s="14"/>
      <c r="N255" s="14"/>
      <c r="O255" s="14"/>
      <c r="P255" s="14"/>
      <c r="Q255" s="14"/>
      <c r="R255" s="14"/>
      <c r="S255" s="14"/>
      <c r="T255" s="14"/>
      <c r="U255" s="14"/>
      <c r="V255" s="14"/>
      <c r="W255" s="14"/>
      <c r="X255" s="14"/>
      <c r="Y255" s="13"/>
      <c r="Z255" s="14"/>
      <c r="AA255" s="14"/>
      <c r="AB255" s="14"/>
      <c r="AC255" s="14"/>
      <c r="AD255" s="14"/>
      <c r="AE255" s="14"/>
      <c r="AF255" s="14"/>
      <c r="AG255" s="14"/>
      <c r="AH255" s="14"/>
      <c r="AI255" s="14"/>
      <c r="AJ255" s="14"/>
      <c r="AK255" s="14"/>
      <c r="AL255" s="14"/>
      <c r="AM255" s="12"/>
      <c r="AN255" s="12"/>
      <c r="AO255" s="12"/>
      <c r="AP255" s="12"/>
      <c r="AQ255" s="12"/>
      <c r="AR255" s="12"/>
      <c r="AS255" s="12"/>
      <c r="AT255" s="12"/>
      <c r="AU255" s="12"/>
      <c r="AV255" s="12"/>
      <c r="AW255" s="12"/>
      <c r="AX255" s="12"/>
      <c r="AY255" s="12"/>
      <c r="AZ255" s="12"/>
      <c r="BA255" s="12"/>
      <c r="BB255" s="12"/>
      <c r="BC255" s="12"/>
      <c r="BD255" s="12"/>
      <c r="BE255" s="12"/>
      <c r="BF255" s="12"/>
      <c r="BG255" s="12"/>
      <c r="BH255" s="12"/>
      <c r="BI255" s="12"/>
      <c r="BJ255" s="12"/>
      <c r="BK255" s="12"/>
      <c r="BL255" s="12"/>
      <c r="BM255" s="12"/>
      <c r="BN255" s="12"/>
      <c r="BO255" s="12"/>
      <c r="BP255" s="12"/>
      <c r="BQ255" s="12"/>
      <c r="BR255" s="12"/>
      <c r="BS255" s="12"/>
      <c r="BT255" s="12"/>
      <c r="BU255" s="12"/>
      <c r="BV255" s="12"/>
      <c r="BW255" s="12"/>
      <c r="BX255" s="12"/>
      <c r="BY255" s="12"/>
      <c r="BZ255" s="12"/>
      <c r="CA255" s="12"/>
      <c r="CB255" s="12"/>
      <c r="CC255" s="12"/>
      <c r="CD255" s="12"/>
      <c r="CE255" s="12"/>
      <c r="CF255" s="12"/>
      <c r="CG255" s="12"/>
      <c r="CH255" s="12"/>
    </row>
    <row r="256" spans="1:86">
      <c r="A256" s="14"/>
      <c r="B256" s="14"/>
      <c r="C256" s="14"/>
      <c r="D256" s="14"/>
      <c r="E256" s="14"/>
      <c r="F256" s="14"/>
      <c r="G256" s="14"/>
      <c r="H256" s="14"/>
      <c r="I256" s="14"/>
      <c r="J256" s="14"/>
      <c r="K256" s="14"/>
      <c r="L256" s="14"/>
      <c r="M256" s="14"/>
      <c r="N256" s="14"/>
      <c r="O256" s="14"/>
      <c r="P256" s="14"/>
      <c r="Q256" s="14"/>
      <c r="R256" s="14"/>
      <c r="S256" s="14"/>
      <c r="T256" s="14"/>
      <c r="U256" s="14"/>
      <c r="V256" s="14"/>
      <c r="W256" s="14"/>
      <c r="X256" s="14"/>
      <c r="Y256" s="13"/>
      <c r="Z256" s="14"/>
      <c r="AA256" s="14"/>
      <c r="AB256" s="14"/>
      <c r="AC256" s="14"/>
      <c r="AD256" s="14"/>
      <c r="AE256" s="14"/>
      <c r="AF256" s="14"/>
      <c r="AG256" s="14"/>
      <c r="AH256" s="14"/>
      <c r="AI256" s="14"/>
      <c r="AJ256" s="14"/>
      <c r="AK256" s="14"/>
      <c r="AL256" s="14"/>
      <c r="AM256" s="12"/>
      <c r="AN256" s="12"/>
      <c r="AO256" s="12"/>
      <c r="AP256" s="12"/>
      <c r="AQ256" s="12"/>
      <c r="AR256" s="12"/>
      <c r="AS256" s="12"/>
      <c r="AT256" s="12"/>
      <c r="AU256" s="12"/>
      <c r="AV256" s="12"/>
      <c r="AW256" s="12"/>
      <c r="AX256" s="12"/>
      <c r="AY256" s="12"/>
      <c r="AZ256" s="12"/>
      <c r="BA256" s="12"/>
      <c r="BB256" s="12"/>
      <c r="BC256" s="12"/>
      <c r="BD256" s="12"/>
      <c r="BE256" s="12"/>
      <c r="BF256" s="12"/>
      <c r="BG256" s="12"/>
      <c r="BH256" s="12"/>
      <c r="BI256" s="12"/>
      <c r="BJ256" s="12"/>
      <c r="BK256" s="12"/>
      <c r="BL256" s="12"/>
      <c r="BM256" s="12"/>
      <c r="BN256" s="12"/>
      <c r="BO256" s="12"/>
      <c r="BP256" s="12"/>
      <c r="BQ256" s="12"/>
      <c r="BR256" s="12"/>
      <c r="BS256" s="12"/>
      <c r="BT256" s="12"/>
      <c r="BU256" s="12"/>
      <c r="BV256" s="12"/>
      <c r="BW256" s="12"/>
      <c r="BX256" s="12"/>
      <c r="BY256" s="12"/>
      <c r="BZ256" s="12"/>
      <c r="CA256" s="12"/>
      <c r="CB256" s="12"/>
      <c r="CC256" s="12"/>
      <c r="CD256" s="12"/>
      <c r="CE256" s="12"/>
      <c r="CF256" s="12"/>
      <c r="CG256" s="12"/>
      <c r="CH256" s="12"/>
    </row>
    <row r="257" spans="1:86">
      <c r="A257" s="14"/>
      <c r="B257" s="14"/>
      <c r="C257" s="14"/>
      <c r="D257" s="14"/>
      <c r="E257" s="14"/>
      <c r="F257" s="14"/>
      <c r="G257" s="14"/>
      <c r="H257" s="14"/>
      <c r="I257" s="14"/>
      <c r="J257" s="14"/>
      <c r="K257" s="14"/>
      <c r="L257" s="14"/>
      <c r="M257" s="14"/>
      <c r="N257" s="14"/>
      <c r="O257" s="14"/>
      <c r="P257" s="14"/>
      <c r="Q257" s="14"/>
      <c r="R257" s="14"/>
      <c r="S257" s="14"/>
      <c r="T257" s="14"/>
      <c r="U257" s="14"/>
      <c r="V257" s="14"/>
      <c r="W257" s="14"/>
      <c r="X257" s="14"/>
      <c r="Y257" s="13"/>
      <c r="Z257" s="14"/>
      <c r="AA257" s="14"/>
      <c r="AB257" s="14"/>
      <c r="AC257" s="14"/>
      <c r="AD257" s="14"/>
      <c r="AE257" s="14"/>
      <c r="AF257" s="14"/>
      <c r="AG257" s="14"/>
      <c r="AH257" s="14"/>
      <c r="AI257" s="14"/>
      <c r="AJ257" s="14"/>
      <c r="AK257" s="14"/>
      <c r="AL257" s="14"/>
      <c r="AM257" s="12"/>
      <c r="AN257" s="12"/>
      <c r="AO257" s="12"/>
      <c r="AP257" s="12"/>
      <c r="AQ257" s="12"/>
      <c r="AR257" s="12"/>
      <c r="AS257" s="12"/>
      <c r="AT257" s="12"/>
      <c r="AU257" s="12"/>
      <c r="AV257" s="12"/>
      <c r="AW257" s="12"/>
      <c r="AX257" s="12"/>
      <c r="AY257" s="12"/>
      <c r="AZ257" s="12"/>
      <c r="BA257" s="12"/>
      <c r="BB257" s="12"/>
      <c r="BC257" s="12"/>
      <c r="BD257" s="12"/>
      <c r="BE257" s="12"/>
      <c r="BF257" s="12"/>
      <c r="BG257" s="12"/>
      <c r="BH257" s="12"/>
      <c r="BI257" s="12"/>
      <c r="BJ257" s="12"/>
      <c r="BK257" s="12"/>
      <c r="BL257" s="12"/>
      <c r="BM257" s="12"/>
      <c r="BN257" s="12"/>
      <c r="BO257" s="12"/>
      <c r="BP257" s="12"/>
      <c r="BQ257" s="12"/>
      <c r="BR257" s="12"/>
      <c r="BS257" s="12"/>
      <c r="BT257" s="12"/>
      <c r="BU257" s="12"/>
      <c r="BV257" s="12"/>
      <c r="BW257" s="12"/>
      <c r="BX257" s="12"/>
      <c r="BY257" s="12"/>
      <c r="BZ257" s="12"/>
      <c r="CA257" s="12"/>
      <c r="CB257" s="12"/>
      <c r="CC257" s="12"/>
      <c r="CD257" s="12"/>
      <c r="CE257" s="12"/>
      <c r="CF257" s="12"/>
      <c r="CG257" s="12"/>
      <c r="CH257" s="12"/>
    </row>
    <row r="258" spans="1:86">
      <c r="A258" s="14"/>
      <c r="B258" s="14"/>
      <c r="C258" s="14"/>
      <c r="D258" s="14"/>
      <c r="E258" s="14"/>
      <c r="F258" s="14"/>
      <c r="G258" s="14"/>
      <c r="H258" s="14"/>
      <c r="I258" s="14"/>
      <c r="J258" s="14"/>
      <c r="K258" s="14"/>
      <c r="L258" s="14"/>
      <c r="M258" s="14"/>
      <c r="N258" s="14"/>
      <c r="O258" s="14"/>
      <c r="P258" s="14"/>
      <c r="Q258" s="14"/>
      <c r="R258" s="14"/>
      <c r="S258" s="14"/>
      <c r="T258" s="14"/>
      <c r="U258" s="14"/>
      <c r="V258" s="14"/>
      <c r="W258" s="14"/>
      <c r="X258" s="14"/>
      <c r="Y258" s="13"/>
      <c r="Z258" s="14"/>
      <c r="AA258" s="14"/>
      <c r="AB258" s="14"/>
      <c r="AC258" s="14"/>
      <c r="AD258" s="14"/>
      <c r="AE258" s="14"/>
      <c r="AF258" s="14"/>
      <c r="AG258" s="14"/>
      <c r="AH258" s="14"/>
      <c r="AI258" s="14"/>
      <c r="AJ258" s="14"/>
      <c r="AK258" s="14"/>
      <c r="AL258" s="14"/>
      <c r="AM258" s="12"/>
      <c r="AN258" s="12"/>
      <c r="AO258" s="12"/>
      <c r="AP258" s="12"/>
      <c r="AQ258" s="12"/>
      <c r="AR258" s="12"/>
      <c r="AS258" s="12"/>
      <c r="AT258" s="12"/>
      <c r="AU258" s="12"/>
      <c r="AV258" s="12"/>
      <c r="AW258" s="12"/>
      <c r="AX258" s="12"/>
      <c r="AY258" s="12"/>
      <c r="AZ258" s="12"/>
      <c r="BA258" s="12"/>
      <c r="BB258" s="12"/>
      <c r="BC258" s="12"/>
      <c r="BD258" s="12"/>
      <c r="BE258" s="12"/>
      <c r="BF258" s="12"/>
      <c r="BG258" s="12"/>
      <c r="BH258" s="12"/>
      <c r="BI258" s="12"/>
      <c r="BJ258" s="12"/>
      <c r="BK258" s="12"/>
      <c r="BL258" s="12"/>
      <c r="BM258" s="12"/>
      <c r="BN258" s="12"/>
      <c r="BO258" s="12"/>
      <c r="BP258" s="12"/>
      <c r="BQ258" s="12"/>
      <c r="BR258" s="12"/>
      <c r="BS258" s="12"/>
      <c r="BT258" s="12"/>
      <c r="BU258" s="12"/>
      <c r="BV258" s="12"/>
      <c r="BW258" s="12"/>
      <c r="BX258" s="12"/>
      <c r="BY258" s="12"/>
      <c r="BZ258" s="12"/>
      <c r="CA258" s="12"/>
      <c r="CB258" s="12"/>
      <c r="CC258" s="12"/>
      <c r="CD258" s="12"/>
      <c r="CE258" s="12"/>
      <c r="CF258" s="12"/>
      <c r="CG258" s="12"/>
      <c r="CH258" s="12"/>
    </row>
    <row r="259" spans="1:86">
      <c r="A259" s="14"/>
      <c r="B259" s="14"/>
      <c r="C259" s="14"/>
      <c r="D259" s="14"/>
      <c r="E259" s="14"/>
      <c r="F259" s="14"/>
      <c r="G259" s="14"/>
      <c r="H259" s="14"/>
      <c r="I259" s="14"/>
      <c r="J259" s="14"/>
      <c r="K259" s="14"/>
      <c r="L259" s="14"/>
      <c r="M259" s="14"/>
      <c r="N259" s="14"/>
      <c r="O259" s="14"/>
      <c r="P259" s="14"/>
      <c r="Q259" s="14"/>
      <c r="R259" s="14"/>
      <c r="S259" s="14"/>
      <c r="T259" s="14"/>
      <c r="U259" s="14"/>
      <c r="V259" s="14"/>
      <c r="W259" s="14"/>
      <c r="X259" s="14"/>
      <c r="Y259" s="13"/>
      <c r="Z259" s="14"/>
      <c r="AA259" s="14"/>
      <c r="AB259" s="14"/>
      <c r="AC259" s="14"/>
      <c r="AD259" s="14"/>
      <c r="AE259" s="14"/>
      <c r="AF259" s="14"/>
      <c r="AG259" s="14"/>
      <c r="AH259" s="14"/>
      <c r="AI259" s="14"/>
      <c r="AJ259" s="14"/>
      <c r="AK259" s="14"/>
      <c r="AL259" s="14"/>
      <c r="AM259" s="12"/>
      <c r="AN259" s="12"/>
      <c r="AO259" s="12"/>
      <c r="AP259" s="12"/>
      <c r="AQ259" s="12"/>
      <c r="AR259" s="12"/>
      <c r="AS259" s="12"/>
      <c r="AT259" s="12"/>
      <c r="AU259" s="12"/>
      <c r="AV259" s="12"/>
      <c r="AW259" s="12"/>
      <c r="AX259" s="12"/>
      <c r="AY259" s="12"/>
      <c r="AZ259" s="12"/>
      <c r="BA259" s="12"/>
      <c r="BB259" s="12"/>
      <c r="BC259" s="12"/>
      <c r="BD259" s="12"/>
      <c r="BE259" s="12"/>
      <c r="BF259" s="12"/>
      <c r="BG259" s="12"/>
      <c r="BH259" s="12"/>
      <c r="BI259" s="12"/>
      <c r="BJ259" s="12"/>
      <c r="BK259" s="12"/>
      <c r="BL259" s="12"/>
      <c r="BM259" s="12"/>
      <c r="BN259" s="12"/>
      <c r="BO259" s="12"/>
      <c r="BP259" s="12"/>
      <c r="BQ259" s="12"/>
      <c r="BR259" s="12"/>
      <c r="BS259" s="12"/>
      <c r="BT259" s="12"/>
      <c r="BU259" s="12"/>
      <c r="BV259" s="12"/>
      <c r="BW259" s="12"/>
      <c r="BX259" s="12"/>
      <c r="BY259" s="12"/>
      <c r="BZ259" s="12"/>
      <c r="CA259" s="12"/>
      <c r="CB259" s="12"/>
      <c r="CC259" s="12"/>
      <c r="CD259" s="12"/>
      <c r="CE259" s="12"/>
      <c r="CF259" s="12"/>
      <c r="CG259" s="12"/>
      <c r="CH259" s="12"/>
    </row>
    <row r="260" spans="1:86">
      <c r="A260" s="14"/>
      <c r="B260" s="14"/>
      <c r="C260" s="14"/>
      <c r="D260" s="14"/>
      <c r="E260" s="14"/>
      <c r="F260" s="14"/>
      <c r="G260" s="14"/>
      <c r="H260" s="14"/>
      <c r="I260" s="14"/>
      <c r="J260" s="14"/>
      <c r="K260" s="14"/>
      <c r="L260" s="14"/>
      <c r="M260" s="14"/>
      <c r="N260" s="14"/>
      <c r="O260" s="14"/>
      <c r="P260" s="14"/>
      <c r="Q260" s="14"/>
      <c r="R260" s="14"/>
      <c r="S260" s="14"/>
      <c r="T260" s="14"/>
      <c r="U260" s="14"/>
      <c r="V260" s="14"/>
      <c r="W260" s="14"/>
      <c r="X260" s="14"/>
      <c r="Y260" s="13"/>
      <c r="Z260" s="14"/>
      <c r="AA260" s="14"/>
      <c r="AB260" s="14"/>
      <c r="AC260" s="14"/>
      <c r="AD260" s="14"/>
      <c r="AE260" s="14"/>
      <c r="AF260" s="14"/>
      <c r="AG260" s="14"/>
      <c r="AH260" s="14"/>
      <c r="AI260" s="14"/>
      <c r="AJ260" s="14"/>
      <c r="AK260" s="14"/>
      <c r="AL260" s="14"/>
      <c r="AM260" s="12"/>
      <c r="AN260" s="12"/>
      <c r="AO260" s="12"/>
      <c r="AP260" s="12"/>
      <c r="AQ260" s="12"/>
      <c r="AR260" s="12"/>
      <c r="AS260" s="12"/>
      <c r="AT260" s="12"/>
      <c r="AU260" s="12"/>
      <c r="AV260" s="12"/>
      <c r="AW260" s="12"/>
      <c r="AX260" s="12"/>
      <c r="AY260" s="12"/>
      <c r="AZ260" s="12"/>
      <c r="BA260" s="12"/>
      <c r="BB260" s="12"/>
      <c r="BC260" s="12"/>
      <c r="BD260" s="12"/>
      <c r="BE260" s="12"/>
      <c r="BF260" s="12"/>
      <c r="BG260" s="12"/>
      <c r="BH260" s="12"/>
      <c r="BI260" s="12"/>
      <c r="BJ260" s="12"/>
      <c r="BK260" s="12"/>
      <c r="BL260" s="12"/>
      <c r="BM260" s="12"/>
      <c r="BN260" s="12"/>
      <c r="BO260" s="12"/>
      <c r="BP260" s="12"/>
      <c r="BQ260" s="12"/>
      <c r="BR260" s="12"/>
      <c r="BS260" s="12"/>
      <c r="BT260" s="12"/>
      <c r="BU260" s="12"/>
      <c r="BV260" s="12"/>
      <c r="BW260" s="12"/>
      <c r="BX260" s="12"/>
      <c r="BY260" s="12"/>
      <c r="BZ260" s="12"/>
      <c r="CA260" s="12"/>
      <c r="CB260" s="12"/>
      <c r="CC260" s="12"/>
      <c r="CD260" s="12"/>
      <c r="CE260" s="12"/>
      <c r="CF260" s="12"/>
      <c r="CG260" s="12"/>
      <c r="CH260" s="12"/>
    </row>
    <row r="261" spans="1:86">
      <c r="A261" s="14"/>
      <c r="B261" s="14"/>
      <c r="C261" s="14"/>
      <c r="D261" s="14"/>
      <c r="E261" s="14"/>
      <c r="F261" s="14"/>
      <c r="G261" s="14"/>
      <c r="H261" s="14"/>
      <c r="I261" s="14"/>
      <c r="J261" s="14"/>
      <c r="K261" s="14"/>
      <c r="L261" s="14"/>
      <c r="M261" s="14"/>
      <c r="N261" s="14"/>
      <c r="O261" s="14"/>
      <c r="P261" s="14"/>
      <c r="Q261" s="14"/>
      <c r="R261" s="14"/>
      <c r="S261" s="14"/>
      <c r="T261" s="14"/>
      <c r="U261" s="14"/>
      <c r="V261" s="14"/>
      <c r="W261" s="14"/>
      <c r="X261" s="14"/>
      <c r="Y261" s="13"/>
      <c r="Z261" s="14"/>
      <c r="AA261" s="14"/>
      <c r="AB261" s="14"/>
      <c r="AC261" s="14"/>
      <c r="AD261" s="14"/>
      <c r="AE261" s="14"/>
      <c r="AF261" s="14"/>
      <c r="AG261" s="14"/>
      <c r="AH261" s="14"/>
      <c r="AI261" s="14"/>
      <c r="AJ261" s="14"/>
      <c r="AK261" s="14"/>
      <c r="AL261" s="14"/>
      <c r="AM261" s="12"/>
      <c r="AN261" s="12"/>
      <c r="AO261" s="12"/>
      <c r="AP261" s="12"/>
      <c r="AQ261" s="12"/>
      <c r="AR261" s="12"/>
      <c r="AS261" s="12"/>
      <c r="AT261" s="12"/>
      <c r="AU261" s="12"/>
      <c r="AV261" s="12"/>
      <c r="AW261" s="12"/>
      <c r="AX261" s="12"/>
      <c r="AY261" s="12"/>
      <c r="AZ261" s="12"/>
      <c r="BA261" s="12"/>
      <c r="BB261" s="12"/>
      <c r="BC261" s="12"/>
      <c r="BD261" s="12"/>
      <c r="BE261" s="12"/>
      <c r="BF261" s="12"/>
      <c r="BG261" s="12"/>
      <c r="BH261" s="12"/>
      <c r="BI261" s="12"/>
      <c r="BJ261" s="12"/>
      <c r="BK261" s="12"/>
      <c r="BL261" s="12"/>
      <c r="BM261" s="12"/>
      <c r="BN261" s="12"/>
      <c r="BO261" s="12"/>
      <c r="BP261" s="12"/>
      <c r="BQ261" s="12"/>
      <c r="BR261" s="12"/>
      <c r="BS261" s="12"/>
      <c r="BT261" s="12"/>
      <c r="BU261" s="12"/>
      <c r="BV261" s="12"/>
      <c r="BW261" s="12"/>
      <c r="BX261" s="12"/>
      <c r="BY261" s="12"/>
      <c r="BZ261" s="12"/>
      <c r="CA261" s="12"/>
      <c r="CB261" s="12"/>
      <c r="CC261" s="12"/>
      <c r="CD261" s="12"/>
      <c r="CE261" s="12"/>
      <c r="CF261" s="12"/>
      <c r="CG261" s="12"/>
      <c r="CH261" s="12"/>
    </row>
    <row r="262" spans="1:86">
      <c r="A262" s="14"/>
      <c r="B262" s="14"/>
      <c r="C262" s="14"/>
      <c r="D262" s="14"/>
      <c r="E262" s="14"/>
      <c r="F262" s="14"/>
      <c r="G262" s="14"/>
      <c r="H262" s="14"/>
      <c r="I262" s="14"/>
      <c r="J262" s="14"/>
      <c r="K262" s="14"/>
      <c r="L262" s="14"/>
      <c r="M262" s="14"/>
      <c r="N262" s="14"/>
      <c r="O262" s="14"/>
      <c r="P262" s="14"/>
      <c r="Q262" s="14"/>
      <c r="R262" s="14"/>
      <c r="S262" s="14"/>
      <c r="T262" s="14"/>
      <c r="U262" s="14"/>
      <c r="V262" s="14"/>
      <c r="W262" s="14"/>
      <c r="X262" s="14"/>
      <c r="Y262" s="13"/>
      <c r="Z262" s="14"/>
      <c r="AA262" s="14"/>
      <c r="AB262" s="14"/>
      <c r="AC262" s="14"/>
      <c r="AD262" s="14"/>
      <c r="AE262" s="14"/>
      <c r="AF262" s="14"/>
      <c r="AG262" s="14"/>
      <c r="AH262" s="14"/>
      <c r="AI262" s="14"/>
      <c r="AJ262" s="14"/>
      <c r="AK262" s="14"/>
      <c r="AL262" s="14"/>
      <c r="AM262" s="12"/>
      <c r="AN262" s="12"/>
      <c r="AO262" s="12"/>
      <c r="AP262" s="12"/>
      <c r="AQ262" s="12"/>
      <c r="AR262" s="12"/>
      <c r="AS262" s="12"/>
      <c r="AT262" s="12"/>
      <c r="AU262" s="12"/>
      <c r="AV262" s="12"/>
      <c r="AW262" s="12"/>
      <c r="AX262" s="12"/>
      <c r="AY262" s="12"/>
      <c r="AZ262" s="12"/>
      <c r="BA262" s="12"/>
      <c r="BB262" s="12"/>
      <c r="BC262" s="12"/>
      <c r="BD262" s="12"/>
      <c r="BE262" s="12"/>
      <c r="BF262" s="12"/>
      <c r="BG262" s="12"/>
      <c r="BH262" s="12"/>
      <c r="BI262" s="12"/>
      <c r="BJ262" s="12"/>
      <c r="BK262" s="12"/>
      <c r="BL262" s="12"/>
      <c r="BM262" s="12"/>
      <c r="BN262" s="12"/>
      <c r="BO262" s="12"/>
      <c r="BP262" s="12"/>
      <c r="BQ262" s="12"/>
      <c r="BR262" s="12"/>
      <c r="BS262" s="12"/>
      <c r="BT262" s="12"/>
      <c r="BU262" s="12"/>
      <c r="BV262" s="12"/>
      <c r="BW262" s="12"/>
      <c r="BX262" s="12"/>
      <c r="BY262" s="12"/>
      <c r="BZ262" s="12"/>
      <c r="CA262" s="12"/>
      <c r="CB262" s="12"/>
      <c r="CC262" s="12"/>
      <c r="CD262" s="12"/>
      <c r="CE262" s="12"/>
      <c r="CF262" s="12"/>
      <c r="CG262" s="12"/>
      <c r="CH262" s="12"/>
    </row>
    <row r="263" spans="1:86">
      <c r="A263" s="14"/>
      <c r="B263" s="14"/>
      <c r="C263" s="14"/>
      <c r="D263" s="14"/>
      <c r="E263" s="14"/>
      <c r="F263" s="14"/>
      <c r="G263" s="14"/>
      <c r="H263" s="14"/>
      <c r="I263" s="14"/>
      <c r="J263" s="14"/>
      <c r="K263" s="14"/>
      <c r="L263" s="14"/>
      <c r="M263" s="14"/>
      <c r="N263" s="14"/>
      <c r="O263" s="14"/>
      <c r="P263" s="14"/>
      <c r="Q263" s="14"/>
      <c r="R263" s="14"/>
      <c r="S263" s="14"/>
      <c r="T263" s="14"/>
      <c r="U263" s="14"/>
      <c r="V263" s="14"/>
      <c r="W263" s="14"/>
      <c r="X263" s="14"/>
      <c r="Y263" s="13"/>
      <c r="Z263" s="14"/>
      <c r="AA263" s="14"/>
      <c r="AB263" s="14"/>
      <c r="AC263" s="14"/>
      <c r="AD263" s="14"/>
      <c r="AE263" s="14"/>
      <c r="AF263" s="14"/>
      <c r="AG263" s="14"/>
      <c r="AH263" s="14"/>
      <c r="AI263" s="14"/>
      <c r="AJ263" s="14"/>
      <c r="AK263" s="14"/>
      <c r="AL263" s="14"/>
      <c r="AM263" s="12"/>
      <c r="AN263" s="12"/>
      <c r="AO263" s="12"/>
      <c r="AP263" s="12"/>
      <c r="AQ263" s="12"/>
      <c r="AR263" s="12"/>
      <c r="AS263" s="12"/>
      <c r="AT263" s="12"/>
      <c r="AU263" s="12"/>
      <c r="AV263" s="12"/>
      <c r="AW263" s="12"/>
      <c r="AX263" s="12"/>
      <c r="AY263" s="12"/>
      <c r="AZ263" s="12"/>
      <c r="BA263" s="12"/>
      <c r="BB263" s="12"/>
      <c r="BC263" s="12"/>
      <c r="BD263" s="12"/>
      <c r="BE263" s="12"/>
      <c r="BF263" s="12"/>
      <c r="BG263" s="12"/>
      <c r="BH263" s="12"/>
      <c r="BI263" s="12"/>
      <c r="BJ263" s="12"/>
      <c r="BK263" s="12"/>
      <c r="BL263" s="12"/>
      <c r="BM263" s="12"/>
      <c r="BN263" s="12"/>
      <c r="BO263" s="12"/>
      <c r="BP263" s="12"/>
      <c r="BQ263" s="12"/>
      <c r="BR263" s="12"/>
      <c r="BS263" s="12"/>
      <c r="BT263" s="12"/>
      <c r="BU263" s="12"/>
      <c r="BV263" s="12"/>
      <c r="BW263" s="12"/>
      <c r="BX263" s="12"/>
      <c r="BY263" s="12"/>
      <c r="BZ263" s="12"/>
      <c r="CA263" s="12"/>
      <c r="CB263" s="12"/>
      <c r="CC263" s="12"/>
      <c r="CD263" s="12"/>
      <c r="CE263" s="12"/>
      <c r="CF263" s="12"/>
      <c r="CG263" s="12"/>
      <c r="CH263" s="12"/>
    </row>
    <row r="264" spans="1:86">
      <c r="A264" s="14"/>
      <c r="B264" s="14"/>
      <c r="C264" s="14"/>
      <c r="D264" s="14"/>
      <c r="E264" s="14"/>
      <c r="F264" s="14"/>
      <c r="G264" s="14"/>
      <c r="H264" s="14"/>
      <c r="I264" s="14"/>
      <c r="J264" s="14"/>
      <c r="K264" s="14"/>
      <c r="L264" s="14"/>
      <c r="M264" s="14"/>
      <c r="N264" s="14"/>
      <c r="O264" s="14"/>
      <c r="P264" s="14"/>
      <c r="Q264" s="14"/>
      <c r="R264" s="14"/>
      <c r="S264" s="14"/>
      <c r="T264" s="14"/>
      <c r="U264" s="14"/>
      <c r="V264" s="14"/>
      <c r="W264" s="14"/>
      <c r="X264" s="14"/>
      <c r="Y264" s="13"/>
      <c r="Z264" s="14"/>
      <c r="AA264" s="14"/>
      <c r="AB264" s="14"/>
      <c r="AC264" s="14"/>
      <c r="AD264" s="14"/>
      <c r="AE264" s="14"/>
      <c r="AF264" s="14"/>
      <c r="AG264" s="14"/>
      <c r="AH264" s="14"/>
      <c r="AI264" s="14"/>
      <c r="AJ264" s="14"/>
      <c r="AK264" s="14"/>
      <c r="AL264" s="14"/>
      <c r="AM264" s="12"/>
      <c r="AN264" s="12"/>
      <c r="AO264" s="12"/>
      <c r="AP264" s="12"/>
      <c r="AQ264" s="12"/>
      <c r="AR264" s="12"/>
      <c r="AS264" s="12"/>
      <c r="AT264" s="12"/>
      <c r="AU264" s="12"/>
      <c r="AV264" s="12"/>
      <c r="AW264" s="12"/>
      <c r="AX264" s="12"/>
      <c r="AY264" s="12"/>
      <c r="AZ264" s="12"/>
      <c r="BA264" s="12"/>
      <c r="BB264" s="12"/>
      <c r="BC264" s="12"/>
      <c r="BD264" s="12"/>
      <c r="BE264" s="12"/>
      <c r="BF264" s="12"/>
      <c r="BG264" s="12"/>
      <c r="BH264" s="12"/>
      <c r="BI264" s="12"/>
      <c r="BJ264" s="12"/>
      <c r="BK264" s="12"/>
      <c r="BL264" s="12"/>
      <c r="BM264" s="12"/>
      <c r="BN264" s="12"/>
      <c r="BO264" s="12"/>
      <c r="BP264" s="12"/>
      <c r="BQ264" s="12"/>
      <c r="BR264" s="12"/>
      <c r="BS264" s="12"/>
      <c r="BT264" s="12"/>
      <c r="BU264" s="12"/>
      <c r="BV264" s="12"/>
      <c r="BW264" s="12"/>
      <c r="BX264" s="12"/>
      <c r="BY264" s="12"/>
      <c r="BZ264" s="12"/>
      <c r="CA264" s="12"/>
      <c r="CB264" s="12"/>
      <c r="CC264" s="12"/>
      <c r="CD264" s="12"/>
      <c r="CE264" s="12"/>
      <c r="CF264" s="12"/>
      <c r="CG264" s="12"/>
      <c r="CH264" s="12"/>
    </row>
    <row r="265" spans="1:86">
      <c r="A265" s="14"/>
      <c r="B265" s="14"/>
      <c r="C265" s="14"/>
      <c r="D265" s="14"/>
      <c r="E265" s="14"/>
      <c r="F265" s="14"/>
      <c r="G265" s="14"/>
      <c r="H265" s="14"/>
      <c r="I265" s="14"/>
      <c r="J265" s="14"/>
      <c r="K265" s="14"/>
      <c r="L265" s="14"/>
      <c r="M265" s="14"/>
      <c r="N265" s="14"/>
      <c r="O265" s="14"/>
      <c r="P265" s="14"/>
      <c r="Q265" s="14"/>
      <c r="R265" s="14"/>
      <c r="S265" s="14"/>
      <c r="T265" s="14"/>
      <c r="U265" s="14"/>
      <c r="V265" s="14"/>
      <c r="W265" s="14"/>
      <c r="X265" s="14"/>
      <c r="Y265" s="13"/>
      <c r="Z265" s="14"/>
      <c r="AA265" s="14"/>
      <c r="AB265" s="14"/>
      <c r="AC265" s="14"/>
      <c r="AD265" s="14"/>
      <c r="AE265" s="14"/>
      <c r="AF265" s="14"/>
      <c r="AG265" s="14"/>
      <c r="AH265" s="14"/>
      <c r="AI265" s="14"/>
      <c r="AJ265" s="14"/>
      <c r="AK265" s="14"/>
      <c r="AL265" s="14"/>
      <c r="AM265" s="12"/>
      <c r="AN265" s="12"/>
      <c r="AO265" s="12"/>
      <c r="AP265" s="12"/>
      <c r="AQ265" s="12"/>
      <c r="AR265" s="12"/>
      <c r="AS265" s="12"/>
      <c r="AT265" s="12"/>
      <c r="AU265" s="12"/>
      <c r="AV265" s="12"/>
      <c r="AW265" s="12"/>
      <c r="AX265" s="12"/>
      <c r="AY265" s="12"/>
      <c r="AZ265" s="12"/>
      <c r="BA265" s="12"/>
      <c r="BB265" s="12"/>
      <c r="BC265" s="12"/>
      <c r="BD265" s="12"/>
      <c r="BE265" s="12"/>
      <c r="BF265" s="12"/>
      <c r="BG265" s="12"/>
      <c r="BH265" s="12"/>
      <c r="BI265" s="12"/>
      <c r="BJ265" s="12"/>
      <c r="BK265" s="12"/>
      <c r="BL265" s="12"/>
      <c r="BM265" s="12"/>
      <c r="BN265" s="12"/>
      <c r="BO265" s="12"/>
      <c r="BP265" s="12"/>
      <c r="BQ265" s="12"/>
      <c r="BR265" s="12"/>
      <c r="BS265" s="12"/>
      <c r="BT265" s="12"/>
      <c r="BU265" s="12"/>
      <c r="BV265" s="12"/>
      <c r="BW265" s="12"/>
      <c r="BX265" s="12"/>
      <c r="BY265" s="12"/>
      <c r="BZ265" s="12"/>
      <c r="CA265" s="12"/>
      <c r="CB265" s="12"/>
      <c r="CC265" s="12"/>
      <c r="CD265" s="12"/>
      <c r="CE265" s="12"/>
      <c r="CF265" s="12"/>
      <c r="CG265" s="12"/>
      <c r="CH265" s="12"/>
    </row>
    <row r="266" spans="1:86">
      <c r="A266" s="14"/>
      <c r="B266" s="14"/>
      <c r="C266" s="14"/>
      <c r="D266" s="14"/>
      <c r="E266" s="14"/>
      <c r="F266" s="14"/>
      <c r="G266" s="14"/>
      <c r="H266" s="14"/>
      <c r="I266" s="14"/>
      <c r="J266" s="14"/>
      <c r="K266" s="14"/>
      <c r="L266" s="14"/>
      <c r="M266" s="14"/>
      <c r="N266" s="14"/>
      <c r="O266" s="14"/>
      <c r="P266" s="14"/>
      <c r="Q266" s="14"/>
      <c r="R266" s="14"/>
      <c r="S266" s="14"/>
      <c r="T266" s="14"/>
      <c r="U266" s="14"/>
      <c r="V266" s="14"/>
      <c r="W266" s="14"/>
      <c r="X266" s="14"/>
      <c r="Y266" s="13"/>
      <c r="Z266" s="14"/>
      <c r="AA266" s="14"/>
      <c r="AB266" s="14"/>
      <c r="AC266" s="14"/>
      <c r="AD266" s="14"/>
      <c r="AE266" s="14"/>
      <c r="AF266" s="14"/>
      <c r="AG266" s="14"/>
      <c r="AH266" s="14"/>
      <c r="AI266" s="14"/>
      <c r="AJ266" s="14"/>
      <c r="AK266" s="14"/>
      <c r="AL266" s="14"/>
      <c r="AM266" s="12"/>
      <c r="AN266" s="12"/>
      <c r="AO266" s="12"/>
      <c r="AP266" s="12"/>
      <c r="AQ266" s="12"/>
      <c r="AR266" s="12"/>
      <c r="AS266" s="12"/>
      <c r="AT266" s="12"/>
      <c r="AU266" s="12"/>
      <c r="AV266" s="12"/>
      <c r="AW266" s="12"/>
      <c r="AX266" s="12"/>
      <c r="AY266" s="12"/>
      <c r="AZ266" s="12"/>
      <c r="BA266" s="12"/>
      <c r="BB266" s="12"/>
      <c r="BC266" s="12"/>
      <c r="BD266" s="12"/>
      <c r="BE266" s="12"/>
      <c r="BF266" s="12"/>
      <c r="BG266" s="12"/>
      <c r="BH266" s="12"/>
      <c r="BI266" s="12"/>
      <c r="BJ266" s="12"/>
      <c r="BK266" s="12"/>
      <c r="BL266" s="12"/>
      <c r="BM266" s="12"/>
      <c r="BN266" s="12"/>
      <c r="BO266" s="12"/>
      <c r="BP266" s="12"/>
      <c r="BQ266" s="12"/>
      <c r="BR266" s="12"/>
      <c r="BS266" s="12"/>
      <c r="BT266" s="12"/>
      <c r="BU266" s="12"/>
      <c r="BV266" s="12"/>
      <c r="BW266" s="12"/>
      <c r="BX266" s="12"/>
      <c r="BY266" s="12"/>
      <c r="BZ266" s="12"/>
      <c r="CA266" s="12"/>
      <c r="CB266" s="12"/>
      <c r="CC266" s="12"/>
      <c r="CD266" s="12"/>
      <c r="CE266" s="12"/>
      <c r="CF266" s="12"/>
      <c r="CG266" s="12"/>
      <c r="CH266" s="12"/>
    </row>
    <row r="267" spans="1:86">
      <c r="A267" s="14"/>
      <c r="B267" s="14"/>
      <c r="C267" s="14"/>
      <c r="D267" s="14"/>
      <c r="E267" s="14"/>
      <c r="F267" s="14"/>
      <c r="G267" s="14"/>
      <c r="H267" s="14"/>
      <c r="I267" s="14"/>
      <c r="J267" s="14"/>
      <c r="K267" s="14"/>
      <c r="L267" s="14"/>
      <c r="M267" s="14"/>
      <c r="N267" s="14"/>
      <c r="O267" s="14"/>
      <c r="P267" s="14"/>
      <c r="Q267" s="14"/>
      <c r="R267" s="14"/>
      <c r="S267" s="14"/>
      <c r="T267" s="14"/>
      <c r="U267" s="14"/>
      <c r="V267" s="14"/>
      <c r="W267" s="14"/>
      <c r="X267" s="14"/>
      <c r="Y267" s="13"/>
      <c r="Z267" s="14"/>
      <c r="AA267" s="14"/>
      <c r="AB267" s="14"/>
      <c r="AC267" s="14"/>
      <c r="AD267" s="14"/>
      <c r="AE267" s="14"/>
      <c r="AF267" s="14"/>
      <c r="AG267" s="14"/>
      <c r="AH267" s="14"/>
      <c r="AI267" s="14"/>
      <c r="AJ267" s="14"/>
      <c r="AK267" s="14"/>
      <c r="AL267" s="14"/>
      <c r="AM267" s="12"/>
      <c r="AN267" s="12"/>
      <c r="AO267" s="12"/>
      <c r="AP267" s="12"/>
      <c r="AQ267" s="12"/>
      <c r="AR267" s="12"/>
      <c r="AS267" s="12"/>
      <c r="AT267" s="12"/>
      <c r="AU267" s="12"/>
      <c r="AV267" s="12"/>
      <c r="AW267" s="12"/>
      <c r="AX267" s="12"/>
      <c r="AY267" s="12"/>
      <c r="AZ267" s="12"/>
      <c r="BA267" s="12"/>
      <c r="BB267" s="12"/>
      <c r="BC267" s="12"/>
      <c r="BD267" s="12"/>
      <c r="BE267" s="12"/>
      <c r="BF267" s="12"/>
      <c r="BG267" s="12"/>
      <c r="BH267" s="12"/>
      <c r="BI267" s="12"/>
      <c r="BJ267" s="12"/>
      <c r="BK267" s="12"/>
      <c r="BL267" s="12"/>
      <c r="BM267" s="12"/>
      <c r="BN267" s="12"/>
      <c r="BO267" s="12"/>
      <c r="BP267" s="12"/>
      <c r="BQ267" s="12"/>
      <c r="BR267" s="12"/>
      <c r="BS267" s="12"/>
      <c r="BT267" s="12"/>
      <c r="BU267" s="12"/>
      <c r="BV267" s="12"/>
      <c r="BW267" s="12"/>
      <c r="BX267" s="12"/>
      <c r="BY267" s="12"/>
      <c r="BZ267" s="12"/>
      <c r="CA267" s="12"/>
      <c r="CB267" s="12"/>
      <c r="CC267" s="12"/>
      <c r="CD267" s="12"/>
      <c r="CE267" s="12"/>
      <c r="CF267" s="12"/>
      <c r="CG267" s="12"/>
      <c r="CH267" s="12"/>
    </row>
    <row r="268" spans="1:86">
      <c r="A268" s="14"/>
      <c r="B268" s="14"/>
      <c r="C268" s="14"/>
      <c r="D268" s="14"/>
      <c r="E268" s="14"/>
      <c r="F268" s="14"/>
      <c r="G268" s="14"/>
      <c r="H268" s="14"/>
      <c r="I268" s="14"/>
      <c r="J268" s="14"/>
      <c r="K268" s="14"/>
      <c r="L268" s="14"/>
      <c r="M268" s="14"/>
      <c r="N268" s="14"/>
      <c r="O268" s="14"/>
      <c r="P268" s="14"/>
      <c r="Q268" s="14"/>
      <c r="R268" s="14"/>
      <c r="S268" s="14"/>
      <c r="T268" s="14"/>
      <c r="U268" s="14"/>
      <c r="V268" s="14"/>
      <c r="W268" s="14"/>
      <c r="X268" s="14"/>
      <c r="Y268" s="13"/>
      <c r="Z268" s="14"/>
      <c r="AA268" s="14"/>
      <c r="AB268" s="14"/>
      <c r="AC268" s="14"/>
      <c r="AD268" s="14"/>
      <c r="AE268" s="14"/>
      <c r="AF268" s="14"/>
      <c r="AG268" s="14"/>
      <c r="AH268" s="14"/>
      <c r="AI268" s="14"/>
      <c r="AJ268" s="14"/>
      <c r="AK268" s="14"/>
      <c r="AL268" s="14"/>
      <c r="AM268" s="12"/>
      <c r="AN268" s="12"/>
      <c r="AO268" s="12"/>
      <c r="AP268" s="12"/>
      <c r="AQ268" s="12"/>
      <c r="AR268" s="12"/>
      <c r="AS268" s="12"/>
      <c r="AT268" s="12"/>
      <c r="AU268" s="12"/>
      <c r="AV268" s="12"/>
      <c r="AW268" s="12"/>
      <c r="AX268" s="12"/>
      <c r="AY268" s="12"/>
      <c r="AZ268" s="12"/>
      <c r="BA268" s="12"/>
      <c r="BB268" s="12"/>
      <c r="BC268" s="12"/>
      <c r="BD268" s="12"/>
      <c r="BE268" s="12"/>
      <c r="BF268" s="12"/>
      <c r="BG268" s="12"/>
      <c r="BH268" s="12"/>
      <c r="BI268" s="12"/>
      <c r="BJ268" s="12"/>
      <c r="BK268" s="12"/>
      <c r="BL268" s="12"/>
      <c r="BM268" s="12"/>
      <c r="BN268" s="12"/>
      <c r="BO268" s="12"/>
      <c r="BP268" s="12"/>
      <c r="BQ268" s="12"/>
      <c r="BR268" s="12"/>
      <c r="BS268" s="12"/>
      <c r="BT268" s="12"/>
      <c r="BU268" s="12"/>
      <c r="BV268" s="12"/>
      <c r="BW268" s="12"/>
      <c r="BX268" s="12"/>
      <c r="BY268" s="12"/>
      <c r="BZ268" s="12"/>
      <c r="CA268" s="12"/>
      <c r="CB268" s="12"/>
      <c r="CC268" s="12"/>
      <c r="CD268" s="12"/>
      <c r="CE268" s="12"/>
      <c r="CF268" s="12"/>
      <c r="CG268" s="12"/>
      <c r="CH268" s="12"/>
    </row>
    <row r="269" spans="1:86">
      <c r="A269" s="14"/>
      <c r="B269" s="14"/>
      <c r="C269" s="14"/>
      <c r="D269" s="14"/>
      <c r="E269" s="14"/>
      <c r="F269" s="14"/>
      <c r="G269" s="14"/>
      <c r="H269" s="14"/>
      <c r="I269" s="14"/>
      <c r="J269" s="14"/>
      <c r="K269" s="14"/>
      <c r="L269" s="14"/>
      <c r="M269" s="14"/>
      <c r="N269" s="14"/>
      <c r="O269" s="14"/>
      <c r="P269" s="14"/>
      <c r="Q269" s="14"/>
      <c r="R269" s="14"/>
      <c r="S269" s="14"/>
      <c r="T269" s="14"/>
      <c r="U269" s="14"/>
      <c r="V269" s="14"/>
      <c r="W269" s="14"/>
      <c r="X269" s="14"/>
      <c r="Y269" s="13"/>
      <c r="Z269" s="14"/>
      <c r="AA269" s="14"/>
      <c r="AB269" s="14"/>
      <c r="AC269" s="14"/>
      <c r="AD269" s="14"/>
      <c r="AE269" s="14"/>
      <c r="AF269" s="14"/>
      <c r="AG269" s="14"/>
      <c r="AH269" s="14"/>
      <c r="AI269" s="14"/>
      <c r="AJ269" s="14"/>
      <c r="AK269" s="14"/>
      <c r="AL269" s="14"/>
      <c r="AM269" s="12"/>
      <c r="AN269" s="12"/>
      <c r="AO269" s="12"/>
      <c r="AP269" s="12"/>
      <c r="AQ269" s="12"/>
      <c r="AR269" s="12"/>
      <c r="AS269" s="12"/>
      <c r="AT269" s="12"/>
      <c r="AU269" s="12"/>
      <c r="AV269" s="12"/>
      <c r="AW269" s="12"/>
      <c r="AX269" s="12"/>
      <c r="AY269" s="12"/>
      <c r="AZ269" s="12"/>
      <c r="BA269" s="12"/>
      <c r="BB269" s="12"/>
      <c r="BC269" s="12"/>
      <c r="BD269" s="12"/>
      <c r="BE269" s="12"/>
      <c r="BF269" s="12"/>
      <c r="BG269" s="12"/>
      <c r="BH269" s="12"/>
      <c r="BI269" s="12"/>
      <c r="BJ269" s="12"/>
      <c r="BK269" s="12"/>
      <c r="BL269" s="12"/>
      <c r="BM269" s="12"/>
      <c r="BN269" s="12"/>
      <c r="BO269" s="12"/>
      <c r="BP269" s="12"/>
      <c r="BQ269" s="12"/>
      <c r="BR269" s="12"/>
      <c r="BS269" s="12"/>
      <c r="BT269" s="12"/>
      <c r="BU269" s="12"/>
      <c r="BV269" s="12"/>
      <c r="BW269" s="12"/>
      <c r="BX269" s="12"/>
      <c r="BY269" s="12"/>
      <c r="BZ269" s="12"/>
      <c r="CA269" s="12"/>
      <c r="CB269" s="12"/>
      <c r="CC269" s="12"/>
      <c r="CD269" s="12"/>
      <c r="CE269" s="12"/>
      <c r="CF269" s="12"/>
      <c r="CG269" s="12"/>
      <c r="CH269" s="12"/>
    </row>
    <row r="270" spans="1:86">
      <c r="A270" s="14"/>
      <c r="B270" s="14"/>
      <c r="C270" s="14"/>
      <c r="D270" s="14"/>
      <c r="E270" s="14"/>
      <c r="F270" s="14"/>
      <c r="G270" s="14"/>
      <c r="H270" s="14"/>
      <c r="I270" s="14"/>
      <c r="J270" s="14"/>
      <c r="K270" s="14"/>
      <c r="L270" s="14"/>
      <c r="M270" s="14"/>
      <c r="N270" s="14"/>
      <c r="O270" s="14"/>
      <c r="P270" s="14"/>
      <c r="Q270" s="14"/>
      <c r="R270" s="14"/>
      <c r="S270" s="14"/>
      <c r="T270" s="14"/>
      <c r="U270" s="14"/>
      <c r="V270" s="14"/>
      <c r="W270" s="14"/>
      <c r="X270" s="14"/>
      <c r="Y270" s="13"/>
      <c r="Z270" s="14"/>
      <c r="AA270" s="14"/>
      <c r="AB270" s="14"/>
      <c r="AC270" s="14"/>
      <c r="AD270" s="14"/>
      <c r="AE270" s="14"/>
      <c r="AF270" s="14"/>
      <c r="AG270" s="14"/>
      <c r="AH270" s="14"/>
      <c r="AI270" s="14"/>
      <c r="AJ270" s="14"/>
      <c r="AK270" s="14"/>
      <c r="AL270" s="14"/>
      <c r="AM270" s="12"/>
      <c r="AN270" s="12"/>
      <c r="AO270" s="12"/>
      <c r="AP270" s="12"/>
      <c r="AQ270" s="12"/>
      <c r="AR270" s="12"/>
      <c r="AS270" s="12"/>
      <c r="AT270" s="12"/>
      <c r="AU270" s="12"/>
      <c r="AV270" s="12"/>
      <c r="AW270" s="12"/>
      <c r="AX270" s="12"/>
      <c r="AY270" s="12"/>
      <c r="AZ270" s="12"/>
      <c r="BA270" s="12"/>
      <c r="BB270" s="12"/>
      <c r="BC270" s="12"/>
      <c r="BD270" s="12"/>
      <c r="BE270" s="12"/>
      <c r="BF270" s="12"/>
      <c r="BG270" s="12"/>
      <c r="BH270" s="12"/>
      <c r="BI270" s="12"/>
      <c r="BJ270" s="12"/>
      <c r="BK270" s="12"/>
      <c r="BL270" s="12"/>
      <c r="BM270" s="12"/>
      <c r="BN270" s="12"/>
      <c r="BO270" s="12"/>
      <c r="BP270" s="12"/>
      <c r="BQ270" s="12"/>
      <c r="BR270" s="12"/>
      <c r="BS270" s="12"/>
      <c r="BT270" s="12"/>
      <c r="BU270" s="12"/>
      <c r="BV270" s="12"/>
      <c r="BW270" s="12"/>
      <c r="BX270" s="12"/>
      <c r="BY270" s="12"/>
      <c r="BZ270" s="12"/>
      <c r="CA270" s="12"/>
      <c r="CB270" s="12"/>
      <c r="CC270" s="12"/>
      <c r="CD270" s="12"/>
      <c r="CE270" s="12"/>
      <c r="CF270" s="12"/>
      <c r="CG270" s="12"/>
      <c r="CH270" s="12"/>
    </row>
    <row r="271" spans="1:86">
      <c r="A271" s="14"/>
      <c r="B271" s="14"/>
      <c r="C271" s="14"/>
      <c r="D271" s="14"/>
      <c r="E271" s="14"/>
      <c r="F271" s="14"/>
      <c r="G271" s="14"/>
      <c r="H271" s="14"/>
      <c r="I271" s="14"/>
      <c r="J271" s="14"/>
      <c r="K271" s="14"/>
      <c r="L271" s="14"/>
      <c r="M271" s="14"/>
      <c r="N271" s="14"/>
      <c r="O271" s="14"/>
      <c r="P271" s="14"/>
      <c r="Q271" s="14"/>
      <c r="R271" s="14"/>
      <c r="S271" s="14"/>
      <c r="T271" s="14"/>
      <c r="U271" s="14"/>
      <c r="V271" s="14"/>
      <c r="W271" s="14"/>
      <c r="X271" s="14"/>
      <c r="Y271" s="13"/>
      <c r="Z271" s="14"/>
      <c r="AA271" s="14"/>
      <c r="AB271" s="14"/>
      <c r="AC271" s="14"/>
      <c r="AD271" s="14"/>
      <c r="AE271" s="14"/>
      <c r="AF271" s="14"/>
      <c r="AG271" s="14"/>
      <c r="AH271" s="14"/>
      <c r="AI271" s="14"/>
      <c r="AJ271" s="14"/>
      <c r="AK271" s="14"/>
      <c r="AL271" s="14"/>
      <c r="AM271" s="12"/>
      <c r="AN271" s="12"/>
      <c r="AO271" s="12"/>
      <c r="AP271" s="12"/>
      <c r="AQ271" s="12"/>
      <c r="AR271" s="12"/>
      <c r="AS271" s="12"/>
      <c r="AT271" s="12"/>
      <c r="AU271" s="12"/>
      <c r="AV271" s="12"/>
      <c r="AW271" s="12"/>
      <c r="AX271" s="12"/>
      <c r="AY271" s="12"/>
      <c r="AZ271" s="12"/>
      <c r="BA271" s="12"/>
      <c r="BB271" s="12"/>
      <c r="BC271" s="12"/>
      <c r="BD271" s="12"/>
      <c r="BE271" s="12"/>
      <c r="BF271" s="12"/>
      <c r="BG271" s="12"/>
      <c r="BH271" s="12"/>
      <c r="BI271" s="12"/>
      <c r="BJ271" s="12"/>
      <c r="BK271" s="12"/>
      <c r="BL271" s="12"/>
      <c r="BM271" s="12"/>
      <c r="BN271" s="12"/>
      <c r="BO271" s="12"/>
      <c r="BP271" s="12"/>
      <c r="BQ271" s="12"/>
      <c r="BR271" s="12"/>
      <c r="BS271" s="12"/>
      <c r="BT271" s="12"/>
      <c r="BU271" s="12"/>
      <c r="BV271" s="12"/>
      <c r="BW271" s="12"/>
      <c r="BX271" s="12"/>
      <c r="BY271" s="12"/>
      <c r="BZ271" s="12"/>
      <c r="CA271" s="12"/>
      <c r="CB271" s="12"/>
      <c r="CC271" s="12"/>
      <c r="CD271" s="12"/>
      <c r="CE271" s="12"/>
      <c r="CF271" s="12"/>
      <c r="CG271" s="12"/>
      <c r="CH271" s="12"/>
    </row>
    <row r="272" spans="1:86">
      <c r="A272" s="14"/>
      <c r="B272" s="14"/>
      <c r="C272" s="14"/>
      <c r="D272" s="14"/>
      <c r="E272" s="14"/>
      <c r="F272" s="14"/>
      <c r="G272" s="14"/>
      <c r="H272" s="14"/>
      <c r="I272" s="14"/>
      <c r="J272" s="14"/>
      <c r="K272" s="14"/>
      <c r="L272" s="14"/>
      <c r="M272" s="14"/>
      <c r="N272" s="14"/>
      <c r="O272" s="14"/>
      <c r="P272" s="14"/>
      <c r="Q272" s="14"/>
      <c r="R272" s="14"/>
      <c r="S272" s="14"/>
      <c r="T272" s="14"/>
      <c r="U272" s="14"/>
      <c r="V272" s="14"/>
      <c r="W272" s="14"/>
      <c r="X272" s="14"/>
      <c r="Y272" s="13"/>
      <c r="Z272" s="14"/>
      <c r="AA272" s="14"/>
      <c r="AB272" s="14"/>
      <c r="AC272" s="14"/>
      <c r="AD272" s="14"/>
      <c r="AE272" s="14"/>
      <c r="AF272" s="14"/>
      <c r="AG272" s="14"/>
      <c r="AH272" s="14"/>
      <c r="AI272" s="14"/>
      <c r="AJ272" s="14"/>
      <c r="AK272" s="14"/>
      <c r="AL272" s="14"/>
      <c r="AM272" s="12"/>
      <c r="AN272" s="12"/>
      <c r="AO272" s="12"/>
      <c r="AP272" s="12"/>
      <c r="AQ272" s="12"/>
      <c r="AR272" s="12"/>
      <c r="AS272" s="12"/>
      <c r="AT272" s="12"/>
      <c r="AU272" s="12"/>
      <c r="AV272" s="12"/>
      <c r="AW272" s="12"/>
      <c r="AX272" s="12"/>
      <c r="AY272" s="12"/>
      <c r="AZ272" s="12"/>
      <c r="BA272" s="12"/>
      <c r="BB272" s="12"/>
      <c r="BC272" s="12"/>
      <c r="BD272" s="12"/>
      <c r="BE272" s="12"/>
      <c r="BF272" s="12"/>
      <c r="BG272" s="12"/>
      <c r="BH272" s="12"/>
      <c r="BI272" s="12"/>
      <c r="BJ272" s="12"/>
      <c r="BK272" s="12"/>
      <c r="BL272" s="12"/>
      <c r="BM272" s="12"/>
      <c r="BN272" s="12"/>
      <c r="BO272" s="12"/>
      <c r="BP272" s="12"/>
      <c r="BQ272" s="12"/>
      <c r="BR272" s="12"/>
      <c r="BS272" s="12"/>
      <c r="BT272" s="12"/>
      <c r="BU272" s="12"/>
      <c r="BV272" s="12"/>
      <c r="BW272" s="12"/>
      <c r="BX272" s="12"/>
      <c r="BY272" s="12"/>
      <c r="BZ272" s="12"/>
      <c r="CA272" s="12"/>
      <c r="CB272" s="12"/>
      <c r="CC272" s="12"/>
      <c r="CD272" s="12"/>
      <c r="CE272" s="12"/>
      <c r="CF272" s="12"/>
      <c r="CG272" s="12"/>
      <c r="CH272" s="12"/>
    </row>
    <row r="273" spans="1:86">
      <c r="A273" s="14"/>
      <c r="B273" s="14"/>
      <c r="C273" s="14"/>
      <c r="D273" s="14"/>
      <c r="E273" s="14"/>
      <c r="F273" s="14"/>
      <c r="G273" s="14"/>
      <c r="H273" s="14"/>
      <c r="I273" s="14"/>
      <c r="J273" s="14"/>
      <c r="K273" s="14"/>
      <c r="L273" s="14"/>
      <c r="M273" s="14"/>
      <c r="N273" s="14"/>
      <c r="O273" s="14"/>
      <c r="P273" s="14"/>
      <c r="Q273" s="14"/>
      <c r="R273" s="14"/>
      <c r="S273" s="14"/>
      <c r="T273" s="14"/>
      <c r="U273" s="14"/>
      <c r="V273" s="14"/>
      <c r="W273" s="14"/>
      <c r="X273" s="14"/>
      <c r="Y273" s="13"/>
      <c r="Z273" s="14"/>
      <c r="AA273" s="14"/>
      <c r="AB273" s="14"/>
      <c r="AC273" s="14"/>
      <c r="AD273" s="14"/>
      <c r="AE273" s="14"/>
      <c r="AF273" s="14"/>
      <c r="AG273" s="14"/>
      <c r="AH273" s="14"/>
      <c r="AI273" s="14"/>
      <c r="AJ273" s="14"/>
      <c r="AK273" s="14"/>
      <c r="AL273" s="14"/>
      <c r="AM273" s="12"/>
      <c r="AN273" s="12"/>
      <c r="AO273" s="12"/>
      <c r="AP273" s="12"/>
      <c r="AQ273" s="12"/>
      <c r="AR273" s="12"/>
      <c r="AS273" s="12"/>
      <c r="AT273" s="12"/>
      <c r="AU273" s="12"/>
      <c r="AV273" s="12"/>
      <c r="AW273" s="12"/>
      <c r="AX273" s="12"/>
      <c r="AY273" s="12"/>
      <c r="AZ273" s="12"/>
      <c r="BA273" s="12"/>
      <c r="BB273" s="12"/>
      <c r="BC273" s="12"/>
      <c r="BD273" s="12"/>
      <c r="BE273" s="12"/>
      <c r="BF273" s="12"/>
      <c r="BG273" s="12"/>
      <c r="BH273" s="12"/>
      <c r="BI273" s="12"/>
      <c r="BJ273" s="12"/>
      <c r="BK273" s="12"/>
      <c r="BL273" s="12"/>
      <c r="BM273" s="12"/>
      <c r="BN273" s="12"/>
      <c r="BO273" s="12"/>
      <c r="BP273" s="12"/>
      <c r="BQ273" s="12"/>
      <c r="BR273" s="12"/>
      <c r="BS273" s="12"/>
      <c r="BT273" s="12"/>
      <c r="BU273" s="12"/>
      <c r="BV273" s="12"/>
      <c r="BW273" s="12"/>
      <c r="BX273" s="12"/>
      <c r="BY273" s="12"/>
      <c r="BZ273" s="12"/>
      <c r="CA273" s="12"/>
      <c r="CB273" s="12"/>
      <c r="CC273" s="12"/>
      <c r="CD273" s="12"/>
      <c r="CE273" s="12"/>
      <c r="CF273" s="12"/>
      <c r="CG273" s="12"/>
      <c r="CH273" s="12"/>
    </row>
    <row r="274" spans="1:86">
      <c r="A274" s="14"/>
      <c r="B274" s="14"/>
      <c r="C274" s="14"/>
      <c r="D274" s="14"/>
      <c r="E274" s="14"/>
      <c r="F274" s="14"/>
      <c r="G274" s="14"/>
      <c r="H274" s="14"/>
      <c r="I274" s="14"/>
      <c r="J274" s="14"/>
      <c r="K274" s="14"/>
      <c r="L274" s="14"/>
      <c r="M274" s="14"/>
      <c r="N274" s="14"/>
      <c r="O274" s="14"/>
      <c r="P274" s="14"/>
      <c r="Q274" s="14"/>
      <c r="R274" s="14"/>
      <c r="S274" s="14"/>
      <c r="T274" s="14"/>
      <c r="U274" s="14"/>
      <c r="V274" s="14"/>
      <c r="W274" s="14"/>
      <c r="X274" s="14"/>
      <c r="Y274" s="13"/>
      <c r="Z274" s="14"/>
      <c r="AA274" s="14"/>
      <c r="AB274" s="14"/>
      <c r="AC274" s="14"/>
      <c r="AD274" s="14"/>
      <c r="AE274" s="14"/>
      <c r="AF274" s="14"/>
      <c r="AG274" s="14"/>
      <c r="AH274" s="14"/>
      <c r="AI274" s="14"/>
      <c r="AJ274" s="14"/>
      <c r="AK274" s="14"/>
      <c r="AL274" s="14"/>
      <c r="AM274" s="12"/>
      <c r="AN274" s="12"/>
      <c r="AO274" s="12"/>
      <c r="AP274" s="12"/>
      <c r="AQ274" s="12"/>
      <c r="AR274" s="12"/>
      <c r="AS274" s="12"/>
      <c r="AT274" s="12"/>
      <c r="AU274" s="12"/>
      <c r="AV274" s="12"/>
      <c r="AW274" s="12"/>
      <c r="AX274" s="12"/>
      <c r="AY274" s="12"/>
      <c r="AZ274" s="12"/>
      <c r="BA274" s="12"/>
      <c r="BB274" s="12"/>
      <c r="BC274" s="12"/>
      <c r="BD274" s="12"/>
      <c r="BE274" s="12"/>
      <c r="BF274" s="12"/>
      <c r="BG274" s="12"/>
      <c r="BH274" s="12"/>
      <c r="BI274" s="12"/>
      <c r="BJ274" s="12"/>
      <c r="BK274" s="12"/>
      <c r="BL274" s="12"/>
      <c r="BM274" s="12"/>
      <c r="BN274" s="12"/>
      <c r="BO274" s="12"/>
      <c r="BP274" s="12"/>
      <c r="BQ274" s="12"/>
      <c r="BR274" s="12"/>
      <c r="BS274" s="12"/>
      <c r="BT274" s="12"/>
      <c r="BU274" s="12"/>
      <c r="BV274" s="12"/>
      <c r="BW274" s="12"/>
      <c r="BX274" s="12"/>
      <c r="BY274" s="12"/>
      <c r="BZ274" s="12"/>
      <c r="CA274" s="12"/>
      <c r="CB274" s="12"/>
      <c r="CC274" s="12"/>
      <c r="CD274" s="12"/>
      <c r="CE274" s="12"/>
      <c r="CF274" s="12"/>
      <c r="CG274" s="12"/>
      <c r="CH274" s="12"/>
    </row>
    <row r="275" spans="1:86">
      <c r="A275" s="14"/>
      <c r="B275" s="14"/>
      <c r="C275" s="14"/>
      <c r="D275" s="14"/>
      <c r="E275" s="14"/>
      <c r="F275" s="14"/>
      <c r="G275" s="14"/>
      <c r="H275" s="14"/>
      <c r="I275" s="14"/>
      <c r="J275" s="14"/>
      <c r="K275" s="14"/>
      <c r="L275" s="14"/>
      <c r="M275" s="14"/>
      <c r="N275" s="14"/>
      <c r="O275" s="14"/>
      <c r="P275" s="14"/>
      <c r="Q275" s="14"/>
      <c r="R275" s="14"/>
      <c r="S275" s="14"/>
      <c r="T275" s="14"/>
      <c r="U275" s="14"/>
      <c r="V275" s="14"/>
      <c r="W275" s="14"/>
      <c r="X275" s="14"/>
      <c r="Y275" s="13"/>
      <c r="Z275" s="14"/>
      <c r="AA275" s="14"/>
      <c r="AB275" s="14"/>
      <c r="AC275" s="14"/>
      <c r="AD275" s="14"/>
      <c r="AE275" s="14"/>
      <c r="AF275" s="14"/>
      <c r="AG275" s="14"/>
      <c r="AH275" s="14"/>
      <c r="AI275" s="14"/>
      <c r="AJ275" s="14"/>
      <c r="AK275" s="14"/>
      <c r="AL275" s="14"/>
      <c r="AM275" s="12"/>
      <c r="AN275" s="12"/>
      <c r="AO275" s="12"/>
      <c r="AP275" s="12"/>
      <c r="AQ275" s="12"/>
      <c r="AR275" s="12"/>
      <c r="AS275" s="12"/>
      <c r="AT275" s="12"/>
      <c r="AU275" s="12"/>
      <c r="AV275" s="12"/>
      <c r="AW275" s="12"/>
      <c r="AX275" s="12"/>
      <c r="AY275" s="12"/>
      <c r="AZ275" s="12"/>
      <c r="BA275" s="12"/>
      <c r="BB275" s="12"/>
      <c r="BC275" s="12"/>
      <c r="BD275" s="12"/>
      <c r="BE275" s="12"/>
      <c r="BF275" s="12"/>
      <c r="BG275" s="12"/>
      <c r="BH275" s="12"/>
      <c r="BI275" s="12"/>
      <c r="BJ275" s="12"/>
      <c r="BK275" s="12"/>
      <c r="BL275" s="12"/>
      <c r="BM275" s="12"/>
      <c r="BN275" s="12"/>
      <c r="BO275" s="12"/>
      <c r="BP275" s="12"/>
      <c r="BQ275" s="12"/>
      <c r="BR275" s="12"/>
      <c r="BS275" s="12"/>
      <c r="BT275" s="12"/>
      <c r="BU275" s="12"/>
      <c r="BV275" s="12"/>
      <c r="BW275" s="12"/>
      <c r="BX275" s="12"/>
      <c r="BY275" s="12"/>
      <c r="BZ275" s="12"/>
      <c r="CA275" s="12"/>
      <c r="CB275" s="12"/>
      <c r="CC275" s="12"/>
      <c r="CD275" s="12"/>
      <c r="CE275" s="12"/>
      <c r="CF275" s="12"/>
      <c r="CG275" s="12"/>
      <c r="CH275" s="12"/>
    </row>
    <row r="276" spans="1:86">
      <c r="A276" s="14"/>
      <c r="B276" s="14"/>
      <c r="C276" s="14"/>
      <c r="D276" s="14"/>
      <c r="E276" s="14"/>
      <c r="F276" s="14"/>
      <c r="G276" s="14"/>
      <c r="H276" s="14"/>
      <c r="I276" s="14"/>
      <c r="J276" s="14"/>
      <c r="K276" s="14"/>
      <c r="L276" s="14"/>
      <c r="M276" s="14"/>
      <c r="N276" s="14"/>
      <c r="O276" s="14"/>
      <c r="P276" s="14"/>
      <c r="Q276" s="14"/>
      <c r="R276" s="14"/>
      <c r="S276" s="14"/>
      <c r="T276" s="14"/>
      <c r="U276" s="14"/>
      <c r="V276" s="14"/>
      <c r="W276" s="14"/>
      <c r="X276" s="14"/>
      <c r="Y276" s="13"/>
      <c r="Z276" s="14"/>
      <c r="AA276" s="14"/>
      <c r="AB276" s="14"/>
      <c r="AC276" s="14"/>
      <c r="AD276" s="14"/>
      <c r="AE276" s="14"/>
      <c r="AF276" s="14"/>
      <c r="AG276" s="14"/>
      <c r="AH276" s="14"/>
      <c r="AI276" s="14"/>
      <c r="AJ276" s="14"/>
      <c r="AK276" s="14"/>
      <c r="AL276" s="14"/>
      <c r="AM276" s="12"/>
      <c r="AN276" s="12"/>
      <c r="AO276" s="12"/>
      <c r="AP276" s="12"/>
      <c r="AQ276" s="12"/>
      <c r="AR276" s="12"/>
      <c r="AS276" s="12"/>
      <c r="AT276" s="12"/>
      <c r="AU276" s="12"/>
      <c r="AV276" s="12"/>
      <c r="AW276" s="12"/>
      <c r="AX276" s="12"/>
      <c r="AY276" s="12"/>
      <c r="AZ276" s="12"/>
      <c r="BA276" s="12"/>
      <c r="BB276" s="12"/>
      <c r="BC276" s="12"/>
      <c r="BD276" s="12"/>
      <c r="BE276" s="12"/>
      <c r="BF276" s="12"/>
      <c r="BG276" s="12"/>
      <c r="BH276" s="12"/>
      <c r="BI276" s="12"/>
      <c r="BJ276" s="12"/>
      <c r="BK276" s="12"/>
      <c r="BL276" s="12"/>
      <c r="BM276" s="12"/>
      <c r="BN276" s="12"/>
      <c r="BO276" s="12"/>
      <c r="BP276" s="12"/>
      <c r="BQ276" s="12"/>
      <c r="BR276" s="12"/>
      <c r="BS276" s="12"/>
      <c r="BT276" s="12"/>
      <c r="BU276" s="12"/>
      <c r="BV276" s="12"/>
      <c r="BW276" s="12"/>
      <c r="BX276" s="12"/>
      <c r="BY276" s="12"/>
      <c r="BZ276" s="12"/>
      <c r="CA276" s="12"/>
      <c r="CB276" s="12"/>
      <c r="CC276" s="12"/>
      <c r="CD276" s="12"/>
      <c r="CE276" s="12"/>
      <c r="CF276" s="12"/>
      <c r="CG276" s="12"/>
      <c r="CH276" s="12"/>
    </row>
    <row r="277" spans="1:86">
      <c r="A277" s="14"/>
      <c r="B277" s="14"/>
      <c r="C277" s="14"/>
      <c r="D277" s="14"/>
      <c r="E277" s="14"/>
      <c r="F277" s="14"/>
      <c r="G277" s="14"/>
      <c r="H277" s="14"/>
      <c r="I277" s="14"/>
      <c r="J277" s="14"/>
      <c r="K277" s="14"/>
      <c r="L277" s="14"/>
      <c r="M277" s="14"/>
      <c r="N277" s="14"/>
      <c r="O277" s="14"/>
      <c r="P277" s="14"/>
      <c r="Q277" s="14"/>
      <c r="R277" s="14"/>
      <c r="S277" s="14"/>
      <c r="T277" s="14"/>
      <c r="U277" s="14"/>
      <c r="V277" s="14"/>
      <c r="W277" s="14"/>
      <c r="X277" s="14"/>
      <c r="Y277" s="13"/>
      <c r="Z277" s="14"/>
      <c r="AA277" s="14"/>
      <c r="AB277" s="14"/>
      <c r="AC277" s="14"/>
      <c r="AD277" s="14"/>
      <c r="AE277" s="14"/>
      <c r="AF277" s="14"/>
      <c r="AG277" s="14"/>
      <c r="AH277" s="14"/>
      <c r="AI277" s="14"/>
      <c r="AJ277" s="14"/>
      <c r="AK277" s="14"/>
      <c r="AL277" s="14"/>
      <c r="AM277" s="12"/>
      <c r="AN277" s="12"/>
      <c r="AO277" s="12"/>
      <c r="AP277" s="12"/>
      <c r="AQ277" s="12"/>
      <c r="AR277" s="12"/>
      <c r="AS277" s="12"/>
      <c r="AT277" s="12"/>
      <c r="AU277" s="12"/>
      <c r="AV277" s="12"/>
      <c r="AW277" s="12"/>
      <c r="AX277" s="12"/>
      <c r="AY277" s="12"/>
      <c r="AZ277" s="12"/>
      <c r="BA277" s="12"/>
      <c r="BB277" s="12"/>
      <c r="BC277" s="12"/>
      <c r="BD277" s="12"/>
      <c r="BE277" s="12"/>
      <c r="BF277" s="12"/>
      <c r="BG277" s="12"/>
      <c r="BH277" s="12"/>
      <c r="BI277" s="12"/>
      <c r="BJ277" s="12"/>
      <c r="BK277" s="12"/>
      <c r="BL277" s="12"/>
      <c r="BM277" s="12"/>
      <c r="BN277" s="12"/>
      <c r="BO277" s="12"/>
      <c r="BP277" s="12"/>
      <c r="BQ277" s="12"/>
      <c r="BR277" s="12"/>
      <c r="BS277" s="12"/>
      <c r="BT277" s="12"/>
      <c r="BU277" s="12"/>
      <c r="BV277" s="12"/>
      <c r="BW277" s="12"/>
      <c r="BX277" s="12"/>
      <c r="BY277" s="12"/>
      <c r="BZ277" s="12"/>
      <c r="CA277" s="12"/>
      <c r="CB277" s="12"/>
      <c r="CC277" s="12"/>
      <c r="CD277" s="12"/>
      <c r="CE277" s="12"/>
      <c r="CF277" s="12"/>
      <c r="CG277" s="12"/>
      <c r="CH277" s="12"/>
    </row>
    <row r="278" spans="1:86">
      <c r="A278" s="14"/>
      <c r="B278" s="14"/>
      <c r="C278" s="14"/>
      <c r="D278" s="14"/>
      <c r="E278" s="14"/>
      <c r="F278" s="14"/>
      <c r="G278" s="14"/>
      <c r="H278" s="14"/>
      <c r="I278" s="14"/>
      <c r="J278" s="14"/>
      <c r="K278" s="14"/>
      <c r="L278" s="14"/>
      <c r="M278" s="14"/>
      <c r="N278" s="14"/>
      <c r="O278" s="14"/>
      <c r="P278" s="14"/>
      <c r="Q278" s="14"/>
      <c r="R278" s="14"/>
      <c r="S278" s="14"/>
      <c r="T278" s="14"/>
      <c r="U278" s="14"/>
      <c r="V278" s="14"/>
      <c r="W278" s="14"/>
      <c r="X278" s="14"/>
      <c r="Y278" s="13"/>
      <c r="Z278" s="14"/>
      <c r="AA278" s="14"/>
      <c r="AB278" s="14"/>
      <c r="AC278" s="14"/>
      <c r="AD278" s="14"/>
      <c r="AE278" s="14"/>
      <c r="AF278" s="14"/>
      <c r="AG278" s="14"/>
      <c r="AH278" s="14"/>
      <c r="AI278" s="14"/>
      <c r="AJ278" s="14"/>
      <c r="AK278" s="14"/>
      <c r="AL278" s="14"/>
      <c r="AM278" s="12"/>
      <c r="AN278" s="12"/>
      <c r="AO278" s="12"/>
      <c r="AP278" s="12"/>
      <c r="AQ278" s="12"/>
      <c r="AR278" s="12"/>
      <c r="AS278" s="12"/>
      <c r="AT278" s="12"/>
      <c r="AU278" s="12"/>
      <c r="AV278" s="12"/>
      <c r="AW278" s="12"/>
      <c r="AX278" s="12"/>
      <c r="AY278" s="12"/>
      <c r="AZ278" s="12"/>
      <c r="BA278" s="12"/>
      <c r="BB278" s="12"/>
      <c r="BC278" s="12"/>
      <c r="BD278" s="12"/>
      <c r="BE278" s="12"/>
      <c r="BF278" s="12"/>
      <c r="BG278" s="12"/>
      <c r="BH278" s="12"/>
      <c r="BI278" s="12"/>
      <c r="BJ278" s="12"/>
      <c r="BK278" s="12"/>
      <c r="BL278" s="12"/>
      <c r="BM278" s="12"/>
      <c r="BN278" s="12"/>
      <c r="BO278" s="12"/>
      <c r="BP278" s="12"/>
      <c r="BQ278" s="12"/>
      <c r="BR278" s="12"/>
      <c r="BS278" s="12"/>
      <c r="BT278" s="12"/>
      <c r="BU278" s="12"/>
      <c r="BV278" s="12"/>
      <c r="BW278" s="12"/>
      <c r="BX278" s="12"/>
      <c r="BY278" s="12"/>
      <c r="BZ278" s="12"/>
      <c r="CA278" s="12"/>
      <c r="CB278" s="12"/>
      <c r="CC278" s="12"/>
      <c r="CD278" s="12"/>
      <c r="CE278" s="12"/>
      <c r="CF278" s="12"/>
      <c r="CG278" s="12"/>
      <c r="CH278" s="12"/>
    </row>
    <row r="279" spans="1:86">
      <c r="A279" s="14"/>
      <c r="B279" s="14"/>
      <c r="C279" s="14"/>
      <c r="D279" s="14"/>
      <c r="E279" s="14"/>
      <c r="F279" s="14"/>
      <c r="G279" s="14"/>
      <c r="H279" s="14"/>
      <c r="I279" s="14"/>
      <c r="J279" s="14"/>
      <c r="K279" s="14"/>
      <c r="L279" s="14"/>
      <c r="M279" s="14"/>
      <c r="N279" s="14"/>
      <c r="O279" s="14"/>
      <c r="P279" s="14"/>
      <c r="Q279" s="14"/>
      <c r="R279" s="14"/>
      <c r="S279" s="14"/>
      <c r="T279" s="14"/>
      <c r="U279" s="14"/>
      <c r="V279" s="14"/>
      <c r="W279" s="14"/>
      <c r="X279" s="14"/>
      <c r="Y279" s="13"/>
      <c r="Z279" s="14"/>
      <c r="AA279" s="14"/>
      <c r="AB279" s="14"/>
      <c r="AC279" s="14"/>
      <c r="AD279" s="14"/>
      <c r="AE279" s="14"/>
      <c r="AF279" s="14"/>
      <c r="AG279" s="14"/>
      <c r="AH279" s="14"/>
      <c r="AI279" s="14"/>
      <c r="AJ279" s="14"/>
      <c r="AK279" s="14"/>
      <c r="AL279" s="14"/>
      <c r="AM279" s="12"/>
      <c r="AN279" s="12"/>
      <c r="AO279" s="12"/>
      <c r="AP279" s="12"/>
      <c r="AQ279" s="12"/>
      <c r="AR279" s="12"/>
      <c r="AS279" s="12"/>
      <c r="AT279" s="12"/>
      <c r="AU279" s="12"/>
      <c r="AV279" s="12"/>
      <c r="AW279" s="12"/>
      <c r="AX279" s="12"/>
      <c r="AY279" s="12"/>
      <c r="AZ279" s="12"/>
      <c r="BA279" s="12"/>
      <c r="BB279" s="12"/>
      <c r="BC279" s="12"/>
      <c r="BD279" s="12"/>
      <c r="BE279" s="12"/>
      <c r="BF279" s="12"/>
      <c r="BG279" s="12"/>
      <c r="BH279" s="12"/>
      <c r="BI279" s="12"/>
      <c r="BJ279" s="12"/>
      <c r="BK279" s="12"/>
      <c r="BL279" s="12"/>
      <c r="BM279" s="12"/>
      <c r="BN279" s="12"/>
      <c r="BO279" s="12"/>
      <c r="BP279" s="12"/>
      <c r="BQ279" s="12"/>
      <c r="BR279" s="12"/>
      <c r="BS279" s="12"/>
      <c r="BT279" s="12"/>
      <c r="BU279" s="12"/>
      <c r="BV279" s="12"/>
      <c r="BW279" s="12"/>
      <c r="BX279" s="12"/>
      <c r="BY279" s="12"/>
      <c r="BZ279" s="12"/>
      <c r="CA279" s="12"/>
      <c r="CB279" s="12"/>
      <c r="CC279" s="12"/>
      <c r="CD279" s="12"/>
      <c r="CE279" s="12"/>
      <c r="CF279" s="12"/>
      <c r="CG279" s="12"/>
      <c r="CH279" s="12"/>
    </row>
    <row r="280" spans="1:86">
      <c r="A280" s="14"/>
      <c r="B280" s="14"/>
      <c r="C280" s="14"/>
      <c r="D280" s="14"/>
      <c r="E280" s="14"/>
      <c r="F280" s="14"/>
      <c r="G280" s="14"/>
      <c r="H280" s="14"/>
      <c r="I280" s="14"/>
      <c r="J280" s="14"/>
      <c r="K280" s="14"/>
      <c r="L280" s="14"/>
      <c r="M280" s="14"/>
      <c r="N280" s="14"/>
      <c r="O280" s="14"/>
      <c r="P280" s="14"/>
      <c r="Q280" s="14"/>
      <c r="R280" s="14"/>
      <c r="S280" s="14"/>
      <c r="T280" s="14"/>
      <c r="U280" s="14"/>
      <c r="V280" s="14"/>
      <c r="W280" s="14"/>
      <c r="X280" s="14"/>
      <c r="Y280" s="13"/>
      <c r="Z280" s="14"/>
      <c r="AA280" s="14"/>
      <c r="AB280" s="14"/>
      <c r="AC280" s="14"/>
      <c r="AD280" s="14"/>
      <c r="AE280" s="14"/>
      <c r="AF280" s="14"/>
      <c r="AG280" s="14"/>
      <c r="AH280" s="14"/>
      <c r="AI280" s="14"/>
      <c r="AJ280" s="14"/>
      <c r="AK280" s="14"/>
      <c r="AL280" s="14"/>
      <c r="AM280" s="12"/>
      <c r="AN280" s="12"/>
      <c r="AO280" s="12"/>
      <c r="AP280" s="12"/>
      <c r="AQ280" s="12"/>
      <c r="AR280" s="12"/>
      <c r="AS280" s="12"/>
      <c r="AT280" s="12"/>
      <c r="AU280" s="12"/>
      <c r="AV280" s="12"/>
      <c r="AW280" s="12"/>
      <c r="AX280" s="12"/>
      <c r="AY280" s="12"/>
      <c r="AZ280" s="12"/>
      <c r="BA280" s="12"/>
      <c r="BB280" s="12"/>
      <c r="BC280" s="12"/>
      <c r="BD280" s="12"/>
      <c r="BE280" s="12"/>
      <c r="BF280" s="12"/>
      <c r="BG280" s="12"/>
      <c r="BH280" s="12"/>
      <c r="BI280" s="12"/>
      <c r="BJ280" s="12"/>
      <c r="BK280" s="12"/>
      <c r="BL280" s="12"/>
      <c r="BM280" s="12"/>
      <c r="BN280" s="12"/>
      <c r="BO280" s="12"/>
      <c r="BP280" s="12"/>
      <c r="BQ280" s="12"/>
      <c r="BR280" s="12"/>
      <c r="BS280" s="12"/>
      <c r="BT280" s="12"/>
      <c r="BU280" s="12"/>
      <c r="BV280" s="12"/>
      <c r="BW280" s="12"/>
      <c r="BX280" s="12"/>
      <c r="BY280" s="12"/>
      <c r="BZ280" s="12"/>
      <c r="CA280" s="12"/>
      <c r="CB280" s="12"/>
      <c r="CC280" s="12"/>
      <c r="CD280" s="12"/>
      <c r="CE280" s="12"/>
      <c r="CF280" s="12"/>
      <c r="CG280" s="12"/>
      <c r="CH280" s="12"/>
    </row>
    <row r="281" spans="1:86">
      <c r="A281" s="14"/>
      <c r="B281" s="14"/>
      <c r="C281" s="14"/>
      <c r="D281" s="14"/>
      <c r="E281" s="14"/>
      <c r="F281" s="14"/>
      <c r="G281" s="14"/>
      <c r="H281" s="14"/>
      <c r="I281" s="14"/>
      <c r="J281" s="14"/>
      <c r="K281" s="14"/>
      <c r="L281" s="14"/>
      <c r="M281" s="14"/>
      <c r="N281" s="14"/>
      <c r="O281" s="14"/>
      <c r="P281" s="14"/>
      <c r="Q281" s="14"/>
      <c r="R281" s="14"/>
      <c r="S281" s="14"/>
      <c r="T281" s="14"/>
      <c r="U281" s="14"/>
      <c r="V281" s="14"/>
      <c r="W281" s="14"/>
      <c r="X281" s="14"/>
      <c r="Y281" s="13"/>
      <c r="Z281" s="14"/>
      <c r="AA281" s="14"/>
      <c r="AB281" s="14"/>
      <c r="AC281" s="14"/>
      <c r="AD281" s="14"/>
      <c r="AE281" s="14"/>
      <c r="AF281" s="14"/>
      <c r="AG281" s="14"/>
      <c r="AH281" s="14"/>
      <c r="AI281" s="14"/>
      <c r="AJ281" s="14"/>
      <c r="AK281" s="14"/>
      <c r="AL281" s="14"/>
      <c r="AM281" s="12"/>
      <c r="AN281" s="12"/>
      <c r="AO281" s="12"/>
      <c r="AP281" s="12"/>
      <c r="AQ281" s="12"/>
      <c r="AR281" s="12"/>
      <c r="AS281" s="12"/>
      <c r="AT281" s="12"/>
      <c r="AU281" s="12"/>
      <c r="AV281" s="12"/>
      <c r="AW281" s="12"/>
      <c r="AX281" s="12"/>
      <c r="AY281" s="12"/>
      <c r="AZ281" s="12"/>
      <c r="BA281" s="12"/>
      <c r="BB281" s="12"/>
      <c r="BC281" s="12"/>
      <c r="BD281" s="12"/>
      <c r="BE281" s="12"/>
      <c r="BF281" s="12"/>
      <c r="BG281" s="12"/>
      <c r="BH281" s="12"/>
      <c r="BI281" s="12"/>
      <c r="BJ281" s="12"/>
      <c r="BK281" s="12"/>
      <c r="BL281" s="12"/>
      <c r="BM281" s="12"/>
      <c r="BN281" s="12"/>
      <c r="BO281" s="12"/>
      <c r="BP281" s="12"/>
      <c r="BQ281" s="12"/>
      <c r="BR281" s="12"/>
      <c r="BS281" s="12"/>
      <c r="BT281" s="12"/>
      <c r="BU281" s="12"/>
      <c r="BV281" s="12"/>
      <c r="BW281" s="12"/>
      <c r="BX281" s="12"/>
      <c r="BY281" s="12"/>
      <c r="BZ281" s="12"/>
      <c r="CA281" s="12"/>
      <c r="CB281" s="12"/>
      <c r="CC281" s="12"/>
      <c r="CD281" s="12"/>
      <c r="CE281" s="12"/>
      <c r="CF281" s="12"/>
      <c r="CG281" s="12"/>
      <c r="CH281" s="12"/>
    </row>
    <row r="282" spans="1:86">
      <c r="A282" s="14"/>
      <c r="B282" s="14"/>
      <c r="C282" s="14"/>
      <c r="D282" s="14"/>
      <c r="E282" s="14"/>
      <c r="F282" s="14"/>
      <c r="G282" s="14"/>
      <c r="H282" s="14"/>
      <c r="I282" s="14"/>
      <c r="J282" s="14"/>
      <c r="K282" s="14"/>
      <c r="L282" s="14"/>
      <c r="M282" s="14"/>
      <c r="N282" s="14"/>
      <c r="O282" s="14"/>
      <c r="P282" s="14"/>
      <c r="Q282" s="14"/>
      <c r="R282" s="14"/>
      <c r="S282" s="14"/>
      <c r="T282" s="14"/>
      <c r="U282" s="14"/>
      <c r="V282" s="14"/>
      <c r="W282" s="14"/>
      <c r="X282" s="14"/>
      <c r="Y282" s="13"/>
      <c r="Z282" s="14"/>
      <c r="AA282" s="14"/>
      <c r="AB282" s="14"/>
      <c r="AC282" s="14"/>
      <c r="AD282" s="14"/>
      <c r="AE282" s="14"/>
      <c r="AF282" s="14"/>
      <c r="AG282" s="14"/>
      <c r="AH282" s="14"/>
      <c r="AI282" s="14"/>
      <c r="AJ282" s="14"/>
      <c r="AK282" s="14"/>
      <c r="AL282" s="14"/>
      <c r="AM282" s="12"/>
      <c r="AN282" s="12"/>
      <c r="AO282" s="12"/>
      <c r="AP282" s="12"/>
      <c r="AQ282" s="12"/>
      <c r="AR282" s="12"/>
      <c r="AS282" s="12"/>
      <c r="AT282" s="12"/>
      <c r="AU282" s="12"/>
      <c r="AV282" s="12"/>
      <c r="AW282" s="12"/>
      <c r="AX282" s="12"/>
      <c r="AY282" s="12"/>
      <c r="AZ282" s="12"/>
      <c r="BA282" s="12"/>
      <c r="BB282" s="12"/>
      <c r="BC282" s="12"/>
      <c r="BD282" s="12"/>
      <c r="BE282" s="12"/>
      <c r="BF282" s="12"/>
      <c r="BG282" s="12"/>
      <c r="BH282" s="12"/>
      <c r="BI282" s="12"/>
      <c r="BJ282" s="12"/>
      <c r="BK282" s="12"/>
      <c r="BL282" s="12"/>
      <c r="BM282" s="12"/>
      <c r="BN282" s="12"/>
      <c r="BO282" s="12"/>
      <c r="BP282" s="12"/>
      <c r="BQ282" s="12"/>
      <c r="BR282" s="12"/>
      <c r="BS282" s="12"/>
      <c r="BT282" s="12"/>
      <c r="BU282" s="12"/>
      <c r="BV282" s="12"/>
      <c r="BW282" s="12"/>
      <c r="BX282" s="12"/>
      <c r="BY282" s="12"/>
      <c r="BZ282" s="12"/>
      <c r="CA282" s="12"/>
      <c r="CB282" s="12"/>
      <c r="CC282" s="12"/>
      <c r="CD282" s="12"/>
      <c r="CE282" s="12"/>
      <c r="CF282" s="12"/>
      <c r="CG282" s="12"/>
      <c r="CH282" s="12"/>
    </row>
    <row r="283" spans="1:86">
      <c r="A283" s="14"/>
      <c r="B283" s="14"/>
      <c r="C283" s="14"/>
      <c r="D283" s="14"/>
      <c r="E283" s="14"/>
      <c r="F283" s="14"/>
      <c r="G283" s="14"/>
      <c r="H283" s="14"/>
      <c r="I283" s="14"/>
      <c r="J283" s="14"/>
      <c r="K283" s="14"/>
      <c r="L283" s="14"/>
      <c r="M283" s="14"/>
      <c r="N283" s="14"/>
      <c r="O283" s="14"/>
      <c r="P283" s="14"/>
      <c r="Q283" s="14"/>
      <c r="R283" s="14"/>
      <c r="S283" s="14"/>
      <c r="T283" s="14"/>
      <c r="U283" s="14"/>
      <c r="V283" s="14"/>
      <c r="W283" s="14"/>
      <c r="X283" s="14"/>
      <c r="Y283" s="13"/>
      <c r="Z283" s="14"/>
      <c r="AA283" s="14"/>
      <c r="AB283" s="14"/>
      <c r="AC283" s="14"/>
      <c r="AD283" s="14"/>
      <c r="AE283" s="14"/>
      <c r="AF283" s="14"/>
      <c r="AG283" s="14"/>
      <c r="AH283" s="14"/>
      <c r="AI283" s="14"/>
      <c r="AJ283" s="14"/>
      <c r="AK283" s="14"/>
      <c r="AL283" s="14"/>
      <c r="AM283" s="12"/>
      <c r="AN283" s="12"/>
      <c r="AO283" s="12"/>
      <c r="AP283" s="12"/>
      <c r="AQ283" s="12"/>
      <c r="AR283" s="12"/>
      <c r="AS283" s="12"/>
      <c r="AT283" s="12"/>
      <c r="AU283" s="12"/>
      <c r="AV283" s="12"/>
      <c r="AW283" s="12"/>
      <c r="AX283" s="12"/>
      <c r="AY283" s="12"/>
      <c r="AZ283" s="12"/>
      <c r="BA283" s="12"/>
      <c r="BB283" s="12"/>
      <c r="BC283" s="12"/>
      <c r="BD283" s="12"/>
      <c r="BE283" s="12"/>
      <c r="BF283" s="12"/>
      <c r="BG283" s="12"/>
      <c r="BH283" s="12"/>
      <c r="BI283" s="12"/>
      <c r="BJ283" s="12"/>
      <c r="BK283" s="12"/>
      <c r="BL283" s="12"/>
      <c r="BM283" s="12"/>
      <c r="BN283" s="12"/>
      <c r="BO283" s="12"/>
      <c r="BP283" s="12"/>
      <c r="BQ283" s="12"/>
      <c r="BR283" s="12"/>
      <c r="BS283" s="12"/>
      <c r="BT283" s="12"/>
      <c r="BU283" s="12"/>
      <c r="BV283" s="12"/>
      <c r="BW283" s="12"/>
      <c r="BX283" s="12"/>
      <c r="BY283" s="12"/>
      <c r="BZ283" s="12"/>
      <c r="CA283" s="12"/>
      <c r="CB283" s="12"/>
      <c r="CC283" s="12"/>
      <c r="CD283" s="12"/>
      <c r="CE283" s="12"/>
      <c r="CF283" s="12"/>
      <c r="CG283" s="12"/>
      <c r="CH283" s="12"/>
    </row>
    <row r="284" spans="1:86">
      <c r="A284" s="14"/>
      <c r="B284" s="14"/>
      <c r="C284" s="14"/>
      <c r="D284" s="14"/>
      <c r="E284" s="14"/>
      <c r="F284" s="14"/>
      <c r="G284" s="14"/>
      <c r="H284" s="14"/>
      <c r="I284" s="14"/>
      <c r="J284" s="14"/>
      <c r="K284" s="14"/>
      <c r="L284" s="14"/>
      <c r="M284" s="14"/>
      <c r="N284" s="14"/>
      <c r="O284" s="14"/>
      <c r="P284" s="14"/>
      <c r="Q284" s="14"/>
      <c r="R284" s="14"/>
      <c r="S284" s="14"/>
      <c r="T284" s="14"/>
      <c r="U284" s="14"/>
      <c r="V284" s="14"/>
      <c r="W284" s="14"/>
      <c r="X284" s="14"/>
      <c r="Y284" s="13"/>
      <c r="Z284" s="14"/>
      <c r="AA284" s="14"/>
      <c r="AB284" s="14"/>
      <c r="AC284" s="14"/>
      <c r="AD284" s="14"/>
      <c r="AE284" s="14"/>
      <c r="AF284" s="14"/>
      <c r="AG284" s="14"/>
      <c r="AH284" s="14"/>
      <c r="AI284" s="14"/>
      <c r="AJ284" s="14"/>
      <c r="AK284" s="14"/>
      <c r="AL284" s="14"/>
      <c r="AM284" s="12"/>
      <c r="AN284" s="12"/>
      <c r="AO284" s="12"/>
      <c r="AP284" s="12"/>
      <c r="AQ284" s="12"/>
      <c r="AR284" s="12"/>
      <c r="AS284" s="12"/>
      <c r="AT284" s="12"/>
      <c r="AU284" s="12"/>
      <c r="AV284" s="12"/>
      <c r="AW284" s="12"/>
      <c r="AX284" s="12"/>
      <c r="AY284" s="12"/>
      <c r="AZ284" s="12"/>
      <c r="BA284" s="12"/>
      <c r="BB284" s="12"/>
      <c r="BC284" s="12"/>
      <c r="BD284" s="12"/>
      <c r="BE284" s="12"/>
      <c r="BF284" s="12"/>
      <c r="BG284" s="12"/>
      <c r="BH284" s="12"/>
      <c r="BI284" s="12"/>
      <c r="BJ284" s="12"/>
      <c r="BK284" s="12"/>
      <c r="BL284" s="12"/>
      <c r="BM284" s="12"/>
      <c r="BN284" s="12"/>
      <c r="BO284" s="12"/>
      <c r="BP284" s="12"/>
      <c r="BQ284" s="12"/>
      <c r="BR284" s="12"/>
      <c r="BS284" s="12"/>
      <c r="BT284" s="12"/>
      <c r="BU284" s="12"/>
      <c r="BV284" s="12"/>
      <c r="BW284" s="12"/>
      <c r="BX284" s="12"/>
      <c r="BY284" s="12"/>
      <c r="BZ284" s="12"/>
      <c r="CA284" s="12"/>
      <c r="CB284" s="12"/>
      <c r="CC284" s="12"/>
      <c r="CD284" s="12"/>
      <c r="CE284" s="12"/>
      <c r="CF284" s="12"/>
      <c r="CG284" s="12"/>
      <c r="CH284" s="12"/>
    </row>
    <row r="285" spans="1:86">
      <c r="A285" s="14"/>
      <c r="B285" s="14"/>
      <c r="C285" s="14"/>
      <c r="D285" s="14"/>
      <c r="E285" s="14"/>
      <c r="F285" s="14"/>
      <c r="G285" s="14"/>
      <c r="H285" s="14"/>
      <c r="I285" s="14"/>
      <c r="J285" s="14"/>
      <c r="K285" s="14"/>
      <c r="L285" s="14"/>
      <c r="M285" s="14"/>
      <c r="N285" s="14"/>
      <c r="O285" s="14"/>
      <c r="P285" s="14"/>
      <c r="Q285" s="14"/>
      <c r="R285" s="14"/>
      <c r="S285" s="14"/>
      <c r="T285" s="14"/>
      <c r="U285" s="14"/>
      <c r="V285" s="14"/>
      <c r="W285" s="14"/>
      <c r="X285" s="14"/>
      <c r="Y285" s="13"/>
      <c r="Z285" s="14"/>
      <c r="AA285" s="14"/>
      <c r="AB285" s="14"/>
      <c r="AC285" s="14"/>
      <c r="AD285" s="14"/>
      <c r="AE285" s="14"/>
      <c r="AF285" s="14"/>
      <c r="AG285" s="14"/>
      <c r="AH285" s="14"/>
      <c r="AI285" s="14"/>
      <c r="AJ285" s="14"/>
      <c r="AK285" s="14"/>
      <c r="AL285" s="14"/>
      <c r="AM285" s="12"/>
      <c r="AN285" s="12"/>
      <c r="AO285" s="12"/>
      <c r="AP285" s="12"/>
      <c r="AQ285" s="12"/>
      <c r="AR285" s="12"/>
      <c r="AS285" s="12"/>
      <c r="AT285" s="12"/>
      <c r="AU285" s="12"/>
      <c r="AV285" s="12"/>
      <c r="AW285" s="12"/>
      <c r="AX285" s="12"/>
      <c r="AY285" s="12"/>
      <c r="AZ285" s="12"/>
      <c r="BA285" s="12"/>
      <c r="BB285" s="12"/>
      <c r="BC285" s="12"/>
      <c r="BD285" s="12"/>
      <c r="BE285" s="12"/>
      <c r="BF285" s="12"/>
      <c r="BG285" s="12"/>
      <c r="BH285" s="12"/>
      <c r="BI285" s="12"/>
      <c r="BJ285" s="12"/>
      <c r="BK285" s="12"/>
      <c r="BL285" s="12"/>
      <c r="BM285" s="12"/>
      <c r="BN285" s="12"/>
      <c r="BO285" s="12"/>
      <c r="BP285" s="12"/>
      <c r="BQ285" s="12"/>
      <c r="BR285" s="12"/>
      <c r="BS285" s="12"/>
      <c r="BT285" s="12"/>
      <c r="BU285" s="12"/>
      <c r="BV285" s="12"/>
      <c r="BW285" s="12"/>
      <c r="BX285" s="12"/>
      <c r="BY285" s="12"/>
      <c r="BZ285" s="12"/>
      <c r="CA285" s="12"/>
      <c r="CB285" s="12"/>
      <c r="CC285" s="12"/>
      <c r="CD285" s="12"/>
      <c r="CE285" s="12"/>
      <c r="CF285" s="12"/>
      <c r="CG285" s="12"/>
      <c r="CH285" s="12"/>
    </row>
    <row r="286" spans="1:86">
      <c r="A286" s="14"/>
      <c r="B286" s="14"/>
      <c r="C286" s="14"/>
      <c r="D286" s="14"/>
      <c r="E286" s="14"/>
      <c r="F286" s="14"/>
      <c r="G286" s="14"/>
      <c r="H286" s="14"/>
      <c r="I286" s="14"/>
      <c r="J286" s="14"/>
      <c r="K286" s="14"/>
      <c r="L286" s="14"/>
      <c r="M286" s="14"/>
      <c r="N286" s="14"/>
      <c r="O286" s="14"/>
      <c r="P286" s="14"/>
      <c r="Q286" s="14"/>
      <c r="R286" s="14"/>
      <c r="S286" s="14"/>
      <c r="T286" s="14"/>
      <c r="U286" s="14"/>
      <c r="V286" s="14"/>
      <c r="W286" s="14"/>
      <c r="X286" s="14"/>
      <c r="Y286" s="13"/>
      <c r="Z286" s="14"/>
      <c r="AA286" s="14"/>
      <c r="AB286" s="14"/>
      <c r="AC286" s="14"/>
      <c r="AD286" s="14"/>
      <c r="AE286" s="14"/>
      <c r="AF286" s="14"/>
      <c r="AG286" s="14"/>
      <c r="AH286" s="14"/>
      <c r="AI286" s="14"/>
      <c r="AJ286" s="14"/>
      <c r="AK286" s="14"/>
      <c r="AL286" s="14"/>
      <c r="AM286" s="12"/>
      <c r="AN286" s="12"/>
      <c r="AO286" s="12"/>
      <c r="AP286" s="12"/>
      <c r="AQ286" s="12"/>
      <c r="AR286" s="12"/>
      <c r="AS286" s="12"/>
      <c r="AT286" s="12"/>
      <c r="AU286" s="12"/>
      <c r="AV286" s="12"/>
      <c r="AW286" s="12"/>
      <c r="AX286" s="12"/>
      <c r="AY286" s="12"/>
      <c r="AZ286" s="12"/>
      <c r="BA286" s="12"/>
      <c r="BB286" s="12"/>
      <c r="BC286" s="12"/>
      <c r="BD286" s="12"/>
      <c r="BE286" s="12"/>
      <c r="BF286" s="12"/>
      <c r="BG286" s="12"/>
      <c r="BH286" s="12"/>
      <c r="BI286" s="12"/>
      <c r="BJ286" s="12"/>
      <c r="BK286" s="12"/>
      <c r="BL286" s="12"/>
      <c r="BM286" s="12"/>
      <c r="BN286" s="12"/>
      <c r="BO286" s="12"/>
      <c r="BP286" s="12"/>
      <c r="BQ286" s="12"/>
      <c r="BR286" s="12"/>
      <c r="BS286" s="12"/>
      <c r="BT286" s="12"/>
      <c r="BU286" s="12"/>
      <c r="BV286" s="12"/>
      <c r="BW286" s="12"/>
      <c r="BX286" s="12"/>
      <c r="BY286" s="12"/>
      <c r="BZ286" s="12"/>
      <c r="CA286" s="12"/>
      <c r="CB286" s="12"/>
      <c r="CC286" s="12"/>
      <c r="CD286" s="12"/>
      <c r="CE286" s="12"/>
      <c r="CF286" s="12"/>
      <c r="CG286" s="12"/>
      <c r="CH286" s="12"/>
    </row>
    <row r="287" spans="1:86">
      <c r="A287" s="14"/>
      <c r="B287" s="14"/>
      <c r="C287" s="14"/>
      <c r="D287" s="14"/>
      <c r="E287" s="14"/>
      <c r="F287" s="14"/>
      <c r="G287" s="14"/>
      <c r="H287" s="14"/>
      <c r="I287" s="14"/>
      <c r="J287" s="14"/>
      <c r="K287" s="14"/>
      <c r="L287" s="14"/>
      <c r="M287" s="14"/>
      <c r="N287" s="14"/>
      <c r="O287" s="14"/>
      <c r="P287" s="14"/>
      <c r="Q287" s="14"/>
      <c r="R287" s="14"/>
      <c r="S287" s="14"/>
      <c r="T287" s="14"/>
      <c r="U287" s="14"/>
      <c r="V287" s="14"/>
      <c r="W287" s="14"/>
      <c r="X287" s="14"/>
      <c r="Y287" s="13"/>
      <c r="Z287" s="14"/>
      <c r="AA287" s="14"/>
      <c r="AB287" s="14"/>
      <c r="AC287" s="14"/>
      <c r="AD287" s="14"/>
      <c r="AE287" s="14"/>
      <c r="AF287" s="14"/>
      <c r="AG287" s="14"/>
      <c r="AH287" s="14"/>
      <c r="AI287" s="14"/>
      <c r="AJ287" s="14"/>
      <c r="AK287" s="14"/>
      <c r="AL287" s="14"/>
      <c r="AM287" s="12"/>
      <c r="AN287" s="12"/>
      <c r="AO287" s="12"/>
      <c r="AP287" s="12"/>
      <c r="AQ287" s="12"/>
      <c r="AR287" s="12"/>
      <c r="AS287" s="12"/>
      <c r="AT287" s="12"/>
      <c r="AU287" s="12"/>
      <c r="AV287" s="12"/>
      <c r="AW287" s="12"/>
      <c r="AX287" s="12"/>
      <c r="AY287" s="12"/>
      <c r="AZ287" s="12"/>
      <c r="BA287" s="12"/>
      <c r="BB287" s="12"/>
      <c r="BC287" s="12"/>
      <c r="BD287" s="12"/>
      <c r="BE287" s="12"/>
      <c r="BF287" s="12"/>
      <c r="BG287" s="12"/>
      <c r="BH287" s="12"/>
      <c r="BI287" s="12"/>
      <c r="BJ287" s="12"/>
      <c r="BK287" s="12"/>
      <c r="BL287" s="12"/>
      <c r="BM287" s="12"/>
      <c r="BN287" s="12"/>
      <c r="BO287" s="12"/>
      <c r="BP287" s="12"/>
      <c r="BQ287" s="12"/>
      <c r="BR287" s="12"/>
      <c r="BS287" s="12"/>
      <c r="BT287" s="12"/>
      <c r="BU287" s="12"/>
      <c r="BV287" s="12"/>
      <c r="BW287" s="12"/>
      <c r="BX287" s="12"/>
      <c r="BY287" s="12"/>
      <c r="BZ287" s="12"/>
      <c r="CA287" s="12"/>
      <c r="CB287" s="12"/>
      <c r="CC287" s="12"/>
      <c r="CD287" s="12"/>
      <c r="CE287" s="12"/>
      <c r="CF287" s="12"/>
      <c r="CG287" s="12"/>
      <c r="CH287" s="12"/>
    </row>
    <row r="288" spans="1:86">
      <c r="A288" s="14"/>
      <c r="B288" s="14"/>
      <c r="C288" s="14"/>
      <c r="D288" s="14"/>
      <c r="E288" s="14"/>
      <c r="F288" s="14"/>
      <c r="G288" s="14"/>
      <c r="H288" s="14"/>
      <c r="I288" s="14"/>
      <c r="J288" s="14"/>
      <c r="K288" s="14"/>
      <c r="L288" s="14"/>
      <c r="M288" s="14"/>
      <c r="N288" s="14"/>
      <c r="O288" s="14"/>
      <c r="P288" s="14"/>
      <c r="Q288" s="14"/>
      <c r="R288" s="14"/>
      <c r="S288" s="14"/>
      <c r="T288" s="14"/>
      <c r="U288" s="14"/>
      <c r="V288" s="14"/>
      <c r="W288" s="14"/>
      <c r="X288" s="14"/>
      <c r="Y288" s="13"/>
      <c r="Z288" s="14"/>
      <c r="AA288" s="14"/>
      <c r="AB288" s="14"/>
      <c r="AC288" s="14"/>
      <c r="AD288" s="14"/>
      <c r="AE288" s="14"/>
      <c r="AF288" s="14"/>
      <c r="AG288" s="14"/>
      <c r="AH288" s="14"/>
      <c r="AI288" s="14"/>
      <c r="AJ288" s="14"/>
      <c r="AK288" s="14"/>
      <c r="AL288" s="14"/>
      <c r="AM288" s="12"/>
      <c r="AN288" s="12"/>
      <c r="AO288" s="12"/>
      <c r="AP288" s="12"/>
      <c r="AQ288" s="12"/>
      <c r="AR288" s="12"/>
      <c r="AS288" s="12"/>
      <c r="AT288" s="12"/>
      <c r="AU288" s="12"/>
      <c r="AV288" s="12"/>
      <c r="AW288" s="12"/>
      <c r="AX288" s="12"/>
      <c r="AY288" s="12"/>
      <c r="AZ288" s="12"/>
      <c r="BA288" s="12"/>
      <c r="BB288" s="12"/>
      <c r="BC288" s="12"/>
      <c r="BD288" s="12"/>
      <c r="BE288" s="12"/>
      <c r="BF288" s="12"/>
      <c r="BG288" s="12"/>
      <c r="BH288" s="12"/>
      <c r="BI288" s="12"/>
      <c r="BJ288" s="12"/>
      <c r="BK288" s="12"/>
      <c r="BL288" s="12"/>
      <c r="BM288" s="12"/>
      <c r="BN288" s="12"/>
      <c r="BO288" s="12"/>
      <c r="BP288" s="12"/>
      <c r="BQ288" s="12"/>
      <c r="BR288" s="12"/>
      <c r="BS288" s="12"/>
      <c r="BT288" s="12"/>
      <c r="BU288" s="12"/>
      <c r="BV288" s="12"/>
      <c r="BW288" s="12"/>
      <c r="BX288" s="12"/>
      <c r="BY288" s="12"/>
      <c r="BZ288" s="12"/>
      <c r="CA288" s="12"/>
      <c r="CB288" s="12"/>
      <c r="CC288" s="12"/>
      <c r="CD288" s="12"/>
      <c r="CE288" s="12"/>
      <c r="CF288" s="12"/>
      <c r="CG288" s="12"/>
      <c r="CH288" s="12"/>
    </row>
    <row r="289" spans="1:86">
      <c r="A289" s="14"/>
      <c r="B289" s="14"/>
      <c r="C289" s="14"/>
      <c r="D289" s="14"/>
      <c r="E289" s="14"/>
      <c r="F289" s="14"/>
      <c r="G289" s="14"/>
      <c r="H289" s="14"/>
      <c r="I289" s="14"/>
      <c r="J289" s="14"/>
      <c r="K289" s="14"/>
      <c r="L289" s="14"/>
      <c r="M289" s="14"/>
      <c r="N289" s="14"/>
      <c r="O289" s="14"/>
      <c r="P289" s="14"/>
      <c r="Q289" s="14"/>
      <c r="R289" s="14"/>
      <c r="S289" s="14"/>
      <c r="T289" s="14"/>
      <c r="U289" s="14"/>
      <c r="V289" s="14"/>
      <c r="W289" s="14"/>
      <c r="X289" s="14"/>
      <c r="Y289" s="13"/>
      <c r="Z289" s="14"/>
      <c r="AA289" s="14"/>
      <c r="AB289" s="14"/>
      <c r="AC289" s="14"/>
      <c r="AD289" s="14"/>
      <c r="AE289" s="14"/>
      <c r="AF289" s="14"/>
      <c r="AG289" s="14"/>
      <c r="AH289" s="14"/>
      <c r="AI289" s="14"/>
      <c r="AJ289" s="14"/>
      <c r="AK289" s="14"/>
      <c r="AL289" s="14"/>
      <c r="AM289" s="12"/>
      <c r="AN289" s="12"/>
      <c r="AO289" s="12"/>
      <c r="AP289" s="12"/>
      <c r="AQ289" s="12"/>
      <c r="AR289" s="12"/>
      <c r="AS289" s="12"/>
      <c r="AT289" s="12"/>
      <c r="AU289" s="12"/>
      <c r="AV289" s="12"/>
      <c r="AW289" s="12"/>
      <c r="AX289" s="12"/>
      <c r="AY289" s="12"/>
      <c r="AZ289" s="12"/>
      <c r="BA289" s="12"/>
      <c r="BB289" s="12"/>
      <c r="BC289" s="12"/>
      <c r="BD289" s="12"/>
      <c r="BE289" s="12"/>
      <c r="BF289" s="12"/>
      <c r="BG289" s="12"/>
      <c r="BH289" s="12"/>
      <c r="BI289" s="12"/>
      <c r="BJ289" s="12"/>
      <c r="BK289" s="12"/>
      <c r="BL289" s="12"/>
      <c r="BM289" s="12"/>
      <c r="BN289" s="12"/>
      <c r="BO289" s="12"/>
      <c r="BP289" s="12"/>
      <c r="BQ289" s="12"/>
      <c r="BR289" s="12"/>
      <c r="BS289" s="12"/>
      <c r="BT289" s="12"/>
      <c r="BU289" s="12"/>
      <c r="BV289" s="12"/>
      <c r="BW289" s="12"/>
      <c r="BX289" s="12"/>
      <c r="BY289" s="12"/>
      <c r="BZ289" s="12"/>
      <c r="CA289" s="12"/>
      <c r="CB289" s="12"/>
      <c r="CC289" s="12"/>
      <c r="CD289" s="12"/>
      <c r="CE289" s="12"/>
      <c r="CF289" s="12"/>
      <c r="CG289" s="12"/>
      <c r="CH289" s="12"/>
    </row>
    <row r="290" spans="1:86">
      <c r="A290" s="14"/>
      <c r="B290" s="14"/>
      <c r="C290" s="14"/>
      <c r="D290" s="14"/>
      <c r="E290" s="14"/>
      <c r="F290" s="14"/>
      <c r="G290" s="14"/>
      <c r="H290" s="14"/>
      <c r="I290" s="14"/>
      <c r="J290" s="14"/>
      <c r="K290" s="14"/>
      <c r="L290" s="14"/>
      <c r="M290" s="14"/>
      <c r="N290" s="14"/>
      <c r="O290" s="14"/>
      <c r="P290" s="14"/>
      <c r="Q290" s="14"/>
      <c r="R290" s="14"/>
      <c r="S290" s="14"/>
      <c r="T290" s="14"/>
      <c r="U290" s="14"/>
      <c r="V290" s="14"/>
      <c r="W290" s="14"/>
      <c r="X290" s="14"/>
      <c r="Y290" s="13"/>
      <c r="Z290" s="14"/>
      <c r="AA290" s="14"/>
      <c r="AB290" s="14"/>
      <c r="AC290" s="14"/>
      <c r="AD290" s="14"/>
      <c r="AE290" s="14"/>
      <c r="AF290" s="14"/>
      <c r="AG290" s="14"/>
      <c r="AH290" s="14"/>
      <c r="AI290" s="14"/>
      <c r="AJ290" s="14"/>
      <c r="AK290" s="14"/>
      <c r="AL290" s="14"/>
      <c r="AM290" s="12"/>
      <c r="AN290" s="12"/>
      <c r="AO290" s="12"/>
      <c r="AP290" s="12"/>
      <c r="AQ290" s="12"/>
      <c r="AR290" s="12"/>
      <c r="AS290" s="12"/>
      <c r="AT290" s="12"/>
      <c r="AU290" s="12"/>
      <c r="AV290" s="12"/>
      <c r="AW290" s="12"/>
      <c r="AX290" s="12"/>
      <c r="AY290" s="12"/>
      <c r="AZ290" s="12"/>
      <c r="BA290" s="12"/>
      <c r="BB290" s="12"/>
      <c r="BC290" s="12"/>
      <c r="BD290" s="12"/>
      <c r="BE290" s="12"/>
      <c r="BF290" s="12"/>
      <c r="BG290" s="12"/>
      <c r="BH290" s="12"/>
      <c r="BI290" s="12"/>
      <c r="BJ290" s="12"/>
      <c r="BK290" s="12"/>
      <c r="BL290" s="12"/>
      <c r="BM290" s="12"/>
      <c r="BN290" s="12"/>
      <c r="BO290" s="12"/>
      <c r="BP290" s="12"/>
      <c r="BQ290" s="12"/>
      <c r="BR290" s="12"/>
      <c r="BS290" s="12"/>
      <c r="BT290" s="12"/>
      <c r="BU290" s="12"/>
      <c r="BV290" s="12"/>
      <c r="BW290" s="12"/>
      <c r="BX290" s="12"/>
      <c r="BY290" s="12"/>
      <c r="BZ290" s="12"/>
      <c r="CA290" s="12"/>
      <c r="CB290" s="12"/>
      <c r="CC290" s="12"/>
      <c r="CD290" s="12"/>
      <c r="CE290" s="12"/>
      <c r="CF290" s="12"/>
      <c r="CG290" s="12"/>
      <c r="CH290" s="12"/>
    </row>
    <row r="291" spans="1:86">
      <c r="A291" s="14"/>
      <c r="B291" s="14"/>
      <c r="C291" s="14"/>
      <c r="D291" s="14"/>
      <c r="E291" s="14"/>
      <c r="F291" s="14"/>
      <c r="G291" s="14"/>
      <c r="H291" s="14"/>
      <c r="I291" s="14"/>
      <c r="J291" s="14"/>
      <c r="K291" s="14"/>
      <c r="L291" s="14"/>
      <c r="M291" s="14"/>
      <c r="N291" s="14"/>
      <c r="O291" s="14"/>
      <c r="P291" s="14"/>
      <c r="Q291" s="14"/>
      <c r="R291" s="14"/>
      <c r="S291" s="14"/>
      <c r="T291" s="14"/>
      <c r="U291" s="14"/>
      <c r="V291" s="14"/>
      <c r="W291" s="14"/>
      <c r="X291" s="14"/>
      <c r="Y291" s="13"/>
      <c r="Z291" s="14"/>
      <c r="AA291" s="14"/>
      <c r="AB291" s="14"/>
      <c r="AC291" s="14"/>
      <c r="AD291" s="14"/>
      <c r="AE291" s="14"/>
      <c r="AF291" s="14"/>
      <c r="AG291" s="14"/>
      <c r="AH291" s="14"/>
      <c r="AI291" s="14"/>
      <c r="AJ291" s="14"/>
      <c r="AK291" s="14"/>
      <c r="AL291" s="14"/>
      <c r="AM291" s="12"/>
      <c r="AN291" s="12"/>
      <c r="AO291" s="12"/>
      <c r="AP291" s="12"/>
      <c r="AQ291" s="12"/>
      <c r="AR291" s="12"/>
      <c r="AS291" s="12"/>
      <c r="AT291" s="12"/>
      <c r="AU291" s="12"/>
      <c r="AV291" s="12"/>
      <c r="AW291" s="12"/>
      <c r="AX291" s="12"/>
      <c r="AY291" s="12"/>
      <c r="AZ291" s="12"/>
      <c r="BA291" s="12"/>
      <c r="BB291" s="12"/>
      <c r="BC291" s="12"/>
      <c r="BD291" s="12"/>
      <c r="BE291" s="12"/>
      <c r="BF291" s="12"/>
      <c r="BG291" s="12"/>
      <c r="BH291" s="12"/>
      <c r="BI291" s="12"/>
      <c r="BJ291" s="12"/>
      <c r="BK291" s="12"/>
      <c r="BL291" s="12"/>
      <c r="BM291" s="12"/>
      <c r="BN291" s="12"/>
      <c r="BO291" s="12"/>
      <c r="BP291" s="12"/>
      <c r="BQ291" s="12"/>
      <c r="BR291" s="12"/>
      <c r="BS291" s="12"/>
      <c r="BT291" s="12"/>
      <c r="BU291" s="12"/>
      <c r="BV291" s="12"/>
      <c r="BW291" s="12"/>
      <c r="BX291" s="12"/>
      <c r="BY291" s="12"/>
      <c r="BZ291" s="12"/>
      <c r="CA291" s="12"/>
      <c r="CB291" s="12"/>
      <c r="CC291" s="12"/>
      <c r="CD291" s="12"/>
      <c r="CE291" s="12"/>
      <c r="CF291" s="12"/>
      <c r="CG291" s="12"/>
      <c r="CH291" s="12"/>
    </row>
    <row r="292" spans="1:86">
      <c r="A292" s="14"/>
      <c r="B292" s="14"/>
      <c r="C292" s="14"/>
      <c r="D292" s="14"/>
      <c r="E292" s="14"/>
      <c r="F292" s="14"/>
      <c r="G292" s="14"/>
      <c r="H292" s="14"/>
      <c r="I292" s="14"/>
      <c r="J292" s="14"/>
      <c r="K292" s="14"/>
      <c r="L292" s="14"/>
      <c r="M292" s="14"/>
      <c r="N292" s="14"/>
      <c r="O292" s="14"/>
      <c r="P292" s="14"/>
      <c r="Q292" s="14"/>
      <c r="R292" s="14"/>
      <c r="S292" s="14"/>
      <c r="T292" s="14"/>
      <c r="U292" s="14"/>
      <c r="V292" s="14"/>
      <c r="W292" s="14"/>
      <c r="X292" s="14"/>
      <c r="Y292" s="13"/>
      <c r="Z292" s="14"/>
      <c r="AA292" s="14"/>
      <c r="AB292" s="14"/>
      <c r="AC292" s="14"/>
      <c r="AD292" s="14"/>
      <c r="AE292" s="14"/>
      <c r="AF292" s="14"/>
      <c r="AG292" s="14"/>
      <c r="AH292" s="14"/>
      <c r="AI292" s="14"/>
      <c r="AJ292" s="14"/>
      <c r="AK292" s="14"/>
      <c r="AL292" s="14"/>
      <c r="AM292" s="12"/>
      <c r="AN292" s="12"/>
      <c r="AO292" s="12"/>
      <c r="AP292" s="12"/>
      <c r="AQ292" s="12"/>
      <c r="AR292" s="12"/>
      <c r="AS292" s="12"/>
      <c r="AT292" s="12"/>
      <c r="AU292" s="12"/>
      <c r="AV292" s="12"/>
      <c r="AW292" s="12"/>
      <c r="AX292" s="12"/>
      <c r="AY292" s="12"/>
      <c r="AZ292" s="12"/>
      <c r="BA292" s="12"/>
      <c r="BB292" s="12"/>
      <c r="BC292" s="12"/>
      <c r="BD292" s="12"/>
      <c r="BE292" s="12"/>
      <c r="BF292" s="12"/>
      <c r="BG292" s="12"/>
      <c r="BH292" s="12"/>
      <c r="BI292" s="12"/>
      <c r="BJ292" s="12"/>
      <c r="BK292" s="12"/>
      <c r="BL292" s="12"/>
      <c r="BM292" s="12"/>
      <c r="BN292" s="12"/>
      <c r="BO292" s="12"/>
      <c r="BP292" s="12"/>
      <c r="BQ292" s="12"/>
      <c r="BR292" s="12"/>
      <c r="BS292" s="12"/>
      <c r="BT292" s="12"/>
      <c r="BU292" s="12"/>
      <c r="BV292" s="12"/>
      <c r="BW292" s="12"/>
      <c r="BX292" s="12"/>
      <c r="BY292" s="12"/>
      <c r="BZ292" s="12"/>
      <c r="CA292" s="12"/>
      <c r="CB292" s="12"/>
      <c r="CC292" s="12"/>
      <c r="CD292" s="12"/>
      <c r="CE292" s="12"/>
      <c r="CF292" s="12"/>
      <c r="CG292" s="12"/>
      <c r="CH292" s="12"/>
    </row>
    <row r="293" spans="1:86">
      <c r="A293" s="14"/>
      <c r="B293" s="14"/>
      <c r="C293" s="14"/>
      <c r="D293" s="14"/>
      <c r="E293" s="14"/>
      <c r="F293" s="14"/>
      <c r="G293" s="14"/>
      <c r="H293" s="14"/>
      <c r="I293" s="14"/>
      <c r="J293" s="14"/>
      <c r="K293" s="14"/>
      <c r="L293" s="14"/>
      <c r="M293" s="14"/>
      <c r="N293" s="14"/>
      <c r="O293" s="14"/>
      <c r="P293" s="14"/>
      <c r="Q293" s="14"/>
      <c r="R293" s="14"/>
      <c r="S293" s="14"/>
      <c r="T293" s="14"/>
      <c r="U293" s="14"/>
      <c r="V293" s="14"/>
      <c r="W293" s="14"/>
      <c r="X293" s="14"/>
      <c r="Y293" s="13"/>
      <c r="Z293" s="14"/>
      <c r="AA293" s="14"/>
      <c r="AB293" s="14"/>
      <c r="AC293" s="14"/>
      <c r="AD293" s="14"/>
      <c r="AE293" s="14"/>
      <c r="AF293" s="14"/>
      <c r="AG293" s="14"/>
      <c r="AH293" s="14"/>
      <c r="AI293" s="14"/>
      <c r="AJ293" s="14"/>
      <c r="AK293" s="14"/>
      <c r="AL293" s="14"/>
      <c r="AM293" s="12"/>
      <c r="AN293" s="12"/>
      <c r="AO293" s="12"/>
      <c r="AP293" s="12"/>
      <c r="AQ293" s="12"/>
      <c r="AR293" s="12"/>
      <c r="AS293" s="12"/>
      <c r="AT293" s="12"/>
      <c r="AU293" s="12"/>
      <c r="AV293" s="12"/>
      <c r="AW293" s="12"/>
      <c r="AX293" s="12"/>
      <c r="AY293" s="12"/>
      <c r="AZ293" s="12"/>
      <c r="BA293" s="12"/>
      <c r="BB293" s="12"/>
      <c r="BC293" s="12"/>
      <c r="BD293" s="12"/>
      <c r="BE293" s="12"/>
      <c r="BF293" s="12"/>
      <c r="BG293" s="12"/>
      <c r="BH293" s="12"/>
      <c r="BI293" s="12"/>
      <c r="BJ293" s="12"/>
      <c r="BK293" s="12"/>
      <c r="BL293" s="12"/>
      <c r="BM293" s="12"/>
      <c r="BN293" s="12"/>
      <c r="BO293" s="12"/>
      <c r="BP293" s="12"/>
      <c r="BQ293" s="12"/>
      <c r="BR293" s="12"/>
      <c r="BS293" s="12"/>
      <c r="BT293" s="12"/>
      <c r="BU293" s="12"/>
      <c r="BV293" s="12"/>
      <c r="BW293" s="12"/>
      <c r="BX293" s="12"/>
      <c r="BY293" s="12"/>
      <c r="BZ293" s="12"/>
      <c r="CA293" s="12"/>
      <c r="CB293" s="12"/>
      <c r="CC293" s="12"/>
      <c r="CD293" s="12"/>
      <c r="CE293" s="12"/>
      <c r="CF293" s="12"/>
      <c r="CG293" s="12"/>
      <c r="CH293" s="12"/>
    </row>
    <row r="294" spans="1:86">
      <c r="A294" s="14"/>
      <c r="B294" s="14"/>
      <c r="C294" s="14"/>
      <c r="D294" s="14"/>
      <c r="E294" s="14"/>
      <c r="F294" s="14"/>
      <c r="G294" s="14"/>
      <c r="H294" s="14"/>
      <c r="I294" s="14"/>
      <c r="J294" s="14"/>
      <c r="K294" s="14"/>
      <c r="L294" s="14"/>
      <c r="M294" s="14"/>
      <c r="N294" s="14"/>
      <c r="O294" s="14"/>
      <c r="P294" s="14"/>
      <c r="Q294" s="14"/>
      <c r="R294" s="14"/>
      <c r="S294" s="14"/>
      <c r="T294" s="14"/>
      <c r="U294" s="14"/>
      <c r="V294" s="14"/>
      <c r="W294" s="14"/>
      <c r="X294" s="14"/>
      <c r="Y294" s="13"/>
      <c r="Z294" s="14"/>
      <c r="AA294" s="14"/>
      <c r="AB294" s="14"/>
      <c r="AC294" s="14"/>
      <c r="AD294" s="14"/>
      <c r="AE294" s="14"/>
      <c r="AF294" s="14"/>
      <c r="AG294" s="14"/>
      <c r="AH294" s="14"/>
      <c r="AI294" s="14"/>
      <c r="AJ294" s="14"/>
      <c r="AK294" s="14"/>
      <c r="AL294" s="14"/>
      <c r="AM294" s="12"/>
      <c r="AN294" s="12"/>
      <c r="AO294" s="12"/>
      <c r="AP294" s="12"/>
      <c r="AQ294" s="12"/>
      <c r="AR294" s="12"/>
      <c r="AS294" s="12"/>
      <c r="AT294" s="12"/>
      <c r="AU294" s="12"/>
      <c r="AV294" s="12"/>
      <c r="AW294" s="12"/>
      <c r="AX294" s="12"/>
      <c r="AY294" s="12"/>
      <c r="AZ294" s="12"/>
      <c r="BA294" s="12"/>
      <c r="BB294" s="12"/>
      <c r="BC294" s="12"/>
      <c r="BD294" s="12"/>
      <c r="BE294" s="12"/>
      <c r="BF294" s="12"/>
      <c r="BG294" s="12"/>
      <c r="BH294" s="12"/>
      <c r="BI294" s="12"/>
      <c r="BJ294" s="12"/>
      <c r="BK294" s="12"/>
      <c r="BL294" s="12"/>
      <c r="BM294" s="12"/>
      <c r="BN294" s="12"/>
      <c r="BO294" s="12"/>
      <c r="BP294" s="12"/>
      <c r="BQ294" s="12"/>
      <c r="BR294" s="12"/>
      <c r="BS294" s="12"/>
      <c r="BT294" s="12"/>
      <c r="BU294" s="12"/>
      <c r="BV294" s="12"/>
      <c r="BW294" s="12"/>
      <c r="BX294" s="12"/>
      <c r="BY294" s="12"/>
      <c r="BZ294" s="12"/>
      <c r="CA294" s="12"/>
      <c r="CB294" s="12"/>
      <c r="CC294" s="12"/>
      <c r="CD294" s="12"/>
      <c r="CE294" s="12"/>
      <c r="CF294" s="12"/>
      <c r="CG294" s="12"/>
      <c r="CH294" s="12"/>
    </row>
    <row r="295" spans="1:86">
      <c r="A295" s="14"/>
      <c r="B295" s="14"/>
      <c r="C295" s="14"/>
      <c r="D295" s="14"/>
      <c r="E295" s="14"/>
      <c r="F295" s="14"/>
      <c r="G295" s="14"/>
      <c r="H295" s="14"/>
      <c r="I295" s="14"/>
      <c r="J295" s="14"/>
      <c r="K295" s="14"/>
      <c r="L295" s="14"/>
      <c r="M295" s="14"/>
      <c r="N295" s="14"/>
      <c r="O295" s="14"/>
      <c r="P295" s="14"/>
      <c r="Q295" s="14"/>
      <c r="R295" s="14"/>
      <c r="S295" s="14"/>
      <c r="T295" s="14"/>
      <c r="U295" s="14"/>
      <c r="V295" s="14"/>
      <c r="W295" s="14"/>
      <c r="X295" s="14"/>
      <c r="Y295" s="13"/>
      <c r="Z295" s="14"/>
      <c r="AA295" s="14"/>
      <c r="AB295" s="14"/>
      <c r="AC295" s="14"/>
      <c r="AD295" s="14"/>
      <c r="AE295" s="14"/>
      <c r="AF295" s="14"/>
      <c r="AG295" s="14"/>
      <c r="AH295" s="14"/>
      <c r="AI295" s="14"/>
      <c r="AJ295" s="14"/>
      <c r="AK295" s="14"/>
      <c r="AL295" s="14"/>
      <c r="AM295" s="12"/>
      <c r="AN295" s="12"/>
      <c r="AO295" s="12"/>
      <c r="AP295" s="12"/>
      <c r="AQ295" s="12"/>
      <c r="AR295" s="12"/>
      <c r="AS295" s="12"/>
      <c r="AT295" s="12"/>
      <c r="AU295" s="12"/>
      <c r="AV295" s="12"/>
      <c r="AW295" s="12"/>
      <c r="AX295" s="12"/>
      <c r="AY295" s="12"/>
      <c r="AZ295" s="12"/>
      <c r="BA295" s="12"/>
      <c r="BB295" s="12"/>
      <c r="BC295" s="12"/>
      <c r="BD295" s="12"/>
      <c r="BE295" s="12"/>
      <c r="BF295" s="12"/>
      <c r="BG295" s="12"/>
      <c r="BH295" s="12"/>
      <c r="BI295" s="12"/>
      <c r="BJ295" s="12"/>
      <c r="BK295" s="12"/>
      <c r="BL295" s="12"/>
      <c r="BM295" s="12"/>
      <c r="BN295" s="12"/>
      <c r="BO295" s="12"/>
      <c r="BP295" s="12"/>
      <c r="BQ295" s="12"/>
      <c r="BR295" s="12"/>
      <c r="BS295" s="12"/>
      <c r="BT295" s="12"/>
      <c r="BU295" s="12"/>
      <c r="BV295" s="12"/>
      <c r="BW295" s="12"/>
      <c r="BX295" s="12"/>
      <c r="BY295" s="12"/>
      <c r="BZ295" s="12"/>
      <c r="CA295" s="12"/>
      <c r="CB295" s="12"/>
      <c r="CC295" s="12"/>
      <c r="CD295" s="12"/>
      <c r="CE295" s="12"/>
      <c r="CF295" s="12"/>
      <c r="CG295" s="12"/>
      <c r="CH295" s="12"/>
    </row>
    <row r="296" spans="1:86">
      <c r="A296" s="14"/>
      <c r="B296" s="14"/>
      <c r="C296" s="14"/>
      <c r="D296" s="14"/>
      <c r="E296" s="14"/>
      <c r="F296" s="14"/>
      <c r="G296" s="14"/>
      <c r="H296" s="14"/>
      <c r="I296" s="14"/>
      <c r="J296" s="14"/>
      <c r="K296" s="14"/>
      <c r="L296" s="14"/>
      <c r="M296" s="14"/>
      <c r="N296" s="14"/>
      <c r="O296" s="14"/>
      <c r="P296" s="14"/>
      <c r="Q296" s="14"/>
      <c r="R296" s="14"/>
      <c r="S296" s="14"/>
      <c r="T296" s="14"/>
      <c r="U296" s="14"/>
      <c r="V296" s="14"/>
      <c r="W296" s="14"/>
      <c r="X296" s="14"/>
      <c r="Y296" s="13"/>
      <c r="Z296" s="14"/>
      <c r="AA296" s="14"/>
      <c r="AB296" s="14"/>
      <c r="AC296" s="14"/>
      <c r="AD296" s="14"/>
      <c r="AE296" s="14"/>
      <c r="AF296" s="14"/>
      <c r="AG296" s="14"/>
      <c r="AH296" s="14"/>
      <c r="AI296" s="14"/>
      <c r="AJ296" s="14"/>
      <c r="AK296" s="14"/>
      <c r="AL296" s="14"/>
      <c r="AM296" s="12"/>
      <c r="AN296" s="12"/>
      <c r="AO296" s="12"/>
      <c r="AP296" s="12"/>
      <c r="AQ296" s="12"/>
      <c r="AR296" s="12"/>
      <c r="AS296" s="12"/>
      <c r="AT296" s="12"/>
      <c r="AU296" s="12"/>
      <c r="AV296" s="12"/>
      <c r="AW296" s="12"/>
      <c r="AX296" s="12"/>
      <c r="AY296" s="12"/>
      <c r="AZ296" s="12"/>
      <c r="BA296" s="12"/>
      <c r="BB296" s="12"/>
      <c r="BC296" s="12"/>
      <c r="BD296" s="12"/>
      <c r="BE296" s="12"/>
      <c r="BF296" s="12"/>
      <c r="BG296" s="12"/>
      <c r="BH296" s="12"/>
      <c r="BI296" s="12"/>
      <c r="BJ296" s="12"/>
      <c r="BK296" s="12"/>
      <c r="BL296" s="12"/>
      <c r="BM296" s="12"/>
      <c r="BN296" s="12"/>
      <c r="BO296" s="12"/>
      <c r="BP296" s="12"/>
      <c r="BQ296" s="12"/>
      <c r="BR296" s="12"/>
      <c r="BS296" s="12"/>
      <c r="BT296" s="12"/>
      <c r="BU296" s="12"/>
      <c r="BV296" s="12"/>
      <c r="BW296" s="12"/>
      <c r="BX296" s="12"/>
      <c r="BY296" s="12"/>
      <c r="BZ296" s="12"/>
      <c r="CA296" s="12"/>
      <c r="CB296" s="12"/>
      <c r="CC296" s="12"/>
      <c r="CD296" s="12"/>
      <c r="CE296" s="12"/>
      <c r="CF296" s="12"/>
      <c r="CG296" s="12"/>
      <c r="CH296" s="12"/>
    </row>
    <row r="297" spans="1:86">
      <c r="A297" s="14"/>
      <c r="B297" s="14"/>
      <c r="C297" s="14"/>
      <c r="D297" s="14"/>
      <c r="E297" s="14"/>
      <c r="F297" s="14"/>
      <c r="G297" s="14"/>
      <c r="H297" s="14"/>
      <c r="I297" s="14"/>
      <c r="J297" s="14"/>
      <c r="K297" s="14"/>
      <c r="L297" s="14"/>
      <c r="M297" s="14"/>
      <c r="N297" s="14"/>
      <c r="O297" s="14"/>
      <c r="P297" s="14"/>
      <c r="Q297" s="14"/>
      <c r="R297" s="14"/>
      <c r="S297" s="14"/>
      <c r="T297" s="14"/>
      <c r="U297" s="14"/>
      <c r="V297" s="14"/>
      <c r="W297" s="14"/>
      <c r="X297" s="14"/>
      <c r="Y297" s="13"/>
      <c r="Z297" s="14"/>
      <c r="AA297" s="14"/>
      <c r="AB297" s="14"/>
      <c r="AC297" s="14"/>
      <c r="AD297" s="14"/>
      <c r="AE297" s="14"/>
      <c r="AF297" s="14"/>
      <c r="AG297" s="14"/>
      <c r="AH297" s="14"/>
      <c r="AI297" s="14"/>
      <c r="AJ297" s="14"/>
      <c r="AK297" s="14"/>
      <c r="AL297" s="14"/>
      <c r="AM297" s="12"/>
      <c r="AN297" s="12"/>
      <c r="AO297" s="12"/>
      <c r="AP297" s="12"/>
      <c r="AQ297" s="12"/>
      <c r="AR297" s="12"/>
      <c r="AS297" s="12"/>
      <c r="AT297" s="12"/>
      <c r="AU297" s="12"/>
      <c r="AV297" s="12"/>
      <c r="AW297" s="12"/>
      <c r="AX297" s="12"/>
      <c r="AY297" s="12"/>
      <c r="AZ297" s="12"/>
      <c r="BA297" s="12"/>
      <c r="BB297" s="12"/>
      <c r="BC297" s="12"/>
      <c r="BD297" s="12"/>
      <c r="BE297" s="12"/>
      <c r="BF297" s="12"/>
      <c r="BG297" s="12"/>
      <c r="BH297" s="12"/>
      <c r="BI297" s="12"/>
      <c r="BJ297" s="12"/>
      <c r="BK297" s="12"/>
      <c r="BL297" s="12"/>
      <c r="BM297" s="12"/>
      <c r="BN297" s="12"/>
      <c r="BO297" s="12"/>
      <c r="BP297" s="12"/>
      <c r="BQ297" s="12"/>
      <c r="BR297" s="12"/>
      <c r="BS297" s="12"/>
      <c r="BT297" s="12"/>
      <c r="BU297" s="12"/>
      <c r="BV297" s="12"/>
      <c r="BW297" s="12"/>
      <c r="BX297" s="12"/>
      <c r="BY297" s="12"/>
      <c r="BZ297" s="12"/>
      <c r="CA297" s="12"/>
      <c r="CB297" s="12"/>
      <c r="CC297" s="12"/>
      <c r="CD297" s="12"/>
      <c r="CE297" s="12"/>
      <c r="CF297" s="12"/>
      <c r="CG297" s="12"/>
      <c r="CH297" s="12"/>
    </row>
    <row r="298" spans="1:86">
      <c r="A298" s="14"/>
      <c r="B298" s="14"/>
      <c r="C298" s="14"/>
      <c r="D298" s="14"/>
      <c r="E298" s="14"/>
      <c r="F298" s="14"/>
      <c r="G298" s="14"/>
      <c r="H298" s="14"/>
      <c r="I298" s="14"/>
      <c r="J298" s="14"/>
      <c r="K298" s="14"/>
      <c r="L298" s="14"/>
      <c r="M298" s="14"/>
      <c r="N298" s="14"/>
      <c r="O298" s="14"/>
      <c r="P298" s="14"/>
      <c r="Q298" s="14"/>
      <c r="R298" s="14"/>
      <c r="S298" s="14"/>
      <c r="T298" s="14"/>
      <c r="U298" s="14"/>
      <c r="V298" s="14"/>
      <c r="W298" s="14"/>
      <c r="X298" s="14"/>
      <c r="Y298" s="13"/>
      <c r="Z298" s="14"/>
      <c r="AA298" s="14"/>
      <c r="AB298" s="14"/>
      <c r="AC298" s="14"/>
      <c r="AD298" s="14"/>
      <c r="AE298" s="14"/>
      <c r="AF298" s="14"/>
      <c r="AG298" s="14"/>
      <c r="AH298" s="14"/>
      <c r="AI298" s="14"/>
      <c r="AJ298" s="14"/>
      <c r="AK298" s="14"/>
      <c r="AL298" s="14"/>
      <c r="AM298" s="12"/>
      <c r="AN298" s="12"/>
      <c r="AO298" s="12"/>
      <c r="AP298" s="12"/>
      <c r="AQ298" s="12"/>
      <c r="AR298" s="12"/>
      <c r="AS298" s="12"/>
      <c r="AT298" s="12"/>
      <c r="AU298" s="12"/>
      <c r="AV298" s="12"/>
      <c r="AW298" s="12"/>
      <c r="AX298" s="12"/>
      <c r="AY298" s="12"/>
      <c r="AZ298" s="12"/>
      <c r="BA298" s="12"/>
      <c r="BB298" s="12"/>
      <c r="BC298" s="12"/>
      <c r="BD298" s="12"/>
      <c r="BE298" s="12"/>
      <c r="BF298" s="12"/>
      <c r="BG298" s="12"/>
      <c r="BH298" s="12"/>
      <c r="BI298" s="12"/>
      <c r="BJ298" s="12"/>
      <c r="BK298" s="12"/>
      <c r="BL298" s="12"/>
      <c r="BM298" s="12"/>
      <c r="BN298" s="12"/>
      <c r="BO298" s="12"/>
      <c r="BP298" s="12"/>
      <c r="BQ298" s="12"/>
      <c r="BR298" s="12"/>
      <c r="BS298" s="12"/>
      <c r="BT298" s="12"/>
      <c r="BU298" s="12"/>
      <c r="BV298" s="12"/>
      <c r="BW298" s="12"/>
      <c r="BX298" s="12"/>
      <c r="BY298" s="12"/>
      <c r="BZ298" s="12"/>
      <c r="CA298" s="12"/>
      <c r="CB298" s="12"/>
      <c r="CC298" s="12"/>
      <c r="CD298" s="12"/>
      <c r="CE298" s="12"/>
      <c r="CF298" s="12"/>
      <c r="CG298" s="12"/>
      <c r="CH298" s="12"/>
    </row>
    <row r="299" spans="1:86">
      <c r="A299" s="14"/>
      <c r="B299" s="14"/>
      <c r="C299" s="14"/>
      <c r="D299" s="14"/>
      <c r="E299" s="14"/>
      <c r="F299" s="14"/>
      <c r="G299" s="14"/>
      <c r="H299" s="14"/>
      <c r="I299" s="14"/>
      <c r="J299" s="14"/>
      <c r="K299" s="14"/>
      <c r="L299" s="14"/>
      <c r="M299" s="14"/>
      <c r="N299" s="14"/>
      <c r="O299" s="14"/>
      <c r="P299" s="14"/>
      <c r="Q299" s="14"/>
      <c r="R299" s="14"/>
      <c r="S299" s="14"/>
      <c r="T299" s="14"/>
      <c r="U299" s="14"/>
      <c r="V299" s="14"/>
      <c r="W299" s="14"/>
      <c r="X299" s="14"/>
      <c r="Y299" s="13"/>
      <c r="Z299" s="14"/>
      <c r="AA299" s="14"/>
      <c r="AB299" s="14"/>
      <c r="AC299" s="14"/>
      <c r="AD299" s="14"/>
      <c r="AE299" s="14"/>
      <c r="AF299" s="14"/>
      <c r="AG299" s="14"/>
      <c r="AH299" s="14"/>
      <c r="AI299" s="14"/>
      <c r="AJ299" s="14"/>
      <c r="AK299" s="14"/>
      <c r="AL299" s="14"/>
      <c r="AM299" s="12"/>
      <c r="AN299" s="12"/>
      <c r="AO299" s="12"/>
      <c r="AP299" s="12"/>
      <c r="AQ299" s="12"/>
      <c r="AR299" s="12"/>
      <c r="AS299" s="12"/>
      <c r="AT299" s="12"/>
      <c r="AU299" s="12"/>
      <c r="AV299" s="12"/>
      <c r="AW299" s="12"/>
      <c r="AX299" s="12"/>
      <c r="AY299" s="12"/>
      <c r="AZ299" s="12"/>
      <c r="BA299" s="12"/>
      <c r="BB299" s="12"/>
      <c r="BC299" s="12"/>
      <c r="BD299" s="12"/>
      <c r="BE299" s="12"/>
      <c r="BF299" s="12"/>
      <c r="BG299" s="12"/>
      <c r="BH299" s="12"/>
      <c r="BI299" s="12"/>
      <c r="BJ299" s="12"/>
      <c r="BK299" s="12"/>
      <c r="BL299" s="12"/>
      <c r="BM299" s="12"/>
      <c r="BN299" s="12"/>
      <c r="BO299" s="12"/>
      <c r="BP299" s="12"/>
      <c r="BQ299" s="12"/>
      <c r="BR299" s="12"/>
      <c r="BS299" s="12"/>
      <c r="BT299" s="12"/>
      <c r="BU299" s="12"/>
      <c r="BV299" s="12"/>
      <c r="BW299" s="12"/>
      <c r="BX299" s="12"/>
      <c r="BY299" s="12"/>
      <c r="BZ299" s="12"/>
      <c r="CA299" s="12"/>
      <c r="CB299" s="12"/>
      <c r="CC299" s="12"/>
      <c r="CD299" s="12"/>
      <c r="CE299" s="12"/>
      <c r="CF299" s="12"/>
      <c r="CG299" s="12"/>
      <c r="CH299" s="12"/>
    </row>
    <row r="300" spans="1:86">
      <c r="A300" s="14"/>
      <c r="B300" s="14"/>
      <c r="C300" s="14"/>
      <c r="D300" s="14"/>
      <c r="E300" s="14"/>
      <c r="F300" s="14"/>
      <c r="G300" s="14"/>
      <c r="H300" s="14"/>
      <c r="I300" s="14"/>
      <c r="J300" s="14"/>
      <c r="K300" s="14"/>
      <c r="L300" s="14"/>
      <c r="M300" s="14"/>
      <c r="N300" s="14"/>
      <c r="O300" s="14"/>
      <c r="P300" s="14"/>
      <c r="Q300" s="14"/>
      <c r="R300" s="14"/>
      <c r="S300" s="14"/>
      <c r="T300" s="14"/>
      <c r="U300" s="14"/>
      <c r="V300" s="14"/>
      <c r="W300" s="14"/>
      <c r="X300" s="14"/>
      <c r="Y300" s="13"/>
      <c r="Z300" s="14"/>
      <c r="AA300" s="14"/>
      <c r="AB300" s="14"/>
      <c r="AC300" s="14"/>
      <c r="AD300" s="14"/>
      <c r="AE300" s="14"/>
      <c r="AF300" s="14"/>
      <c r="AG300" s="14"/>
      <c r="AH300" s="14"/>
      <c r="AI300" s="14"/>
      <c r="AJ300" s="14"/>
      <c r="AK300" s="14"/>
      <c r="AL300" s="14"/>
      <c r="AM300" s="12"/>
      <c r="AN300" s="12"/>
      <c r="AO300" s="12"/>
      <c r="AP300" s="12"/>
      <c r="AQ300" s="12"/>
      <c r="AR300" s="12"/>
      <c r="AS300" s="12"/>
      <c r="AT300" s="12"/>
      <c r="AU300" s="12"/>
      <c r="AV300" s="12"/>
      <c r="AW300" s="12"/>
      <c r="AX300" s="12"/>
      <c r="AY300" s="12"/>
      <c r="AZ300" s="12"/>
      <c r="BA300" s="12"/>
      <c r="BB300" s="12"/>
      <c r="BC300" s="12"/>
      <c r="BD300" s="12"/>
      <c r="BE300" s="12"/>
      <c r="BF300" s="12"/>
      <c r="BG300" s="12"/>
      <c r="BH300" s="12"/>
      <c r="BI300" s="12"/>
      <c r="BJ300" s="12"/>
      <c r="BK300" s="12"/>
      <c r="BL300" s="12"/>
      <c r="BM300" s="12"/>
      <c r="BN300" s="12"/>
      <c r="BO300" s="12"/>
      <c r="BP300" s="12"/>
      <c r="BQ300" s="12"/>
      <c r="BR300" s="12"/>
      <c r="BS300" s="12"/>
      <c r="BT300" s="12"/>
      <c r="BU300" s="12"/>
      <c r="BV300" s="12"/>
      <c r="BW300" s="12"/>
      <c r="BX300" s="12"/>
      <c r="BY300" s="12"/>
      <c r="BZ300" s="12"/>
      <c r="CA300" s="12"/>
      <c r="CB300" s="12"/>
      <c r="CC300" s="12"/>
      <c r="CD300" s="12"/>
      <c r="CE300" s="12"/>
      <c r="CF300" s="12"/>
      <c r="CG300" s="12"/>
      <c r="CH300" s="12"/>
    </row>
    <row r="301" spans="1:86">
      <c r="A301" s="14"/>
      <c r="B301" s="14"/>
      <c r="C301" s="14"/>
      <c r="D301" s="14"/>
      <c r="E301" s="14"/>
      <c r="F301" s="14"/>
      <c r="G301" s="14"/>
      <c r="H301" s="14"/>
      <c r="I301" s="14"/>
      <c r="J301" s="14"/>
      <c r="K301" s="14"/>
      <c r="L301" s="14"/>
      <c r="M301" s="14"/>
      <c r="N301" s="14"/>
      <c r="O301" s="14"/>
      <c r="P301" s="14"/>
      <c r="Q301" s="14"/>
      <c r="R301" s="14"/>
      <c r="S301" s="14"/>
      <c r="T301" s="14"/>
      <c r="U301" s="14"/>
      <c r="V301" s="14"/>
      <c r="W301" s="14"/>
      <c r="X301" s="14"/>
      <c r="Y301" s="13"/>
      <c r="Z301" s="14"/>
      <c r="AA301" s="14"/>
      <c r="AB301" s="14"/>
      <c r="AC301" s="14"/>
      <c r="AD301" s="14"/>
      <c r="AE301" s="14"/>
      <c r="AF301" s="14"/>
      <c r="AG301" s="14"/>
      <c r="AH301" s="14"/>
      <c r="AI301" s="14"/>
      <c r="AJ301" s="14"/>
      <c r="AK301" s="14"/>
      <c r="AL301" s="14"/>
      <c r="AM301" s="12"/>
      <c r="AN301" s="12"/>
      <c r="AO301" s="12"/>
      <c r="AP301" s="12"/>
      <c r="AQ301" s="12"/>
      <c r="AR301" s="12"/>
      <c r="AS301" s="12"/>
      <c r="AT301" s="12"/>
      <c r="AU301" s="12"/>
      <c r="AV301" s="12"/>
      <c r="AW301" s="12"/>
      <c r="AX301" s="12"/>
      <c r="AY301" s="12"/>
      <c r="AZ301" s="12"/>
      <c r="BA301" s="12"/>
      <c r="BB301" s="12"/>
      <c r="BC301" s="12"/>
      <c r="BD301" s="12"/>
      <c r="BE301" s="12"/>
      <c r="BF301" s="12"/>
      <c r="BG301" s="12"/>
      <c r="BH301" s="12"/>
      <c r="BI301" s="12"/>
      <c r="BJ301" s="12"/>
      <c r="BK301" s="12"/>
      <c r="BL301" s="12"/>
      <c r="BM301" s="12"/>
      <c r="BN301" s="12"/>
      <c r="BO301" s="12"/>
      <c r="BP301" s="12"/>
      <c r="BQ301" s="12"/>
      <c r="BR301" s="12"/>
      <c r="BS301" s="12"/>
      <c r="BT301" s="12"/>
      <c r="BU301" s="12"/>
      <c r="BV301" s="12"/>
      <c r="BW301" s="12"/>
      <c r="BX301" s="12"/>
      <c r="BY301" s="12"/>
      <c r="BZ301" s="12"/>
      <c r="CA301" s="12"/>
      <c r="CB301" s="12"/>
      <c r="CC301" s="12"/>
      <c r="CD301" s="12"/>
      <c r="CE301" s="12"/>
      <c r="CF301" s="12"/>
      <c r="CG301" s="12"/>
      <c r="CH301" s="12"/>
    </row>
    <row r="302" spans="1:86">
      <c r="A302" s="14"/>
      <c r="B302" s="14"/>
      <c r="C302" s="14"/>
      <c r="D302" s="14"/>
      <c r="E302" s="14"/>
      <c r="F302" s="14"/>
      <c r="G302" s="14"/>
      <c r="H302" s="14"/>
      <c r="I302" s="14"/>
      <c r="J302" s="14"/>
      <c r="K302" s="14"/>
      <c r="L302" s="14"/>
      <c r="M302" s="14"/>
      <c r="N302" s="14"/>
      <c r="O302" s="14"/>
      <c r="P302" s="14"/>
      <c r="Q302" s="14"/>
      <c r="R302" s="14"/>
      <c r="S302" s="14"/>
      <c r="T302" s="14"/>
      <c r="U302" s="14"/>
      <c r="V302" s="14"/>
      <c r="W302" s="14"/>
      <c r="X302" s="14"/>
      <c r="Y302" s="13"/>
      <c r="Z302" s="14"/>
      <c r="AA302" s="14"/>
      <c r="AB302" s="14"/>
      <c r="AC302" s="14"/>
      <c r="AD302" s="14"/>
      <c r="AE302" s="14"/>
      <c r="AF302" s="14"/>
      <c r="AG302" s="14"/>
      <c r="AH302" s="14"/>
      <c r="AI302" s="14"/>
      <c r="AJ302" s="14"/>
      <c r="AK302" s="14"/>
      <c r="AL302" s="14"/>
      <c r="AM302" s="12"/>
      <c r="AN302" s="12"/>
      <c r="AO302" s="12"/>
      <c r="AP302" s="12"/>
      <c r="AQ302" s="12"/>
      <c r="AR302" s="12"/>
      <c r="AS302" s="12"/>
      <c r="AT302" s="12"/>
      <c r="AU302" s="12"/>
      <c r="AV302" s="12"/>
      <c r="AW302" s="12"/>
      <c r="AX302" s="12"/>
      <c r="AY302" s="12"/>
      <c r="AZ302" s="12"/>
      <c r="BA302" s="12"/>
      <c r="BB302" s="12"/>
      <c r="BC302" s="12"/>
      <c r="BD302" s="12"/>
      <c r="BE302" s="12"/>
      <c r="BF302" s="12"/>
      <c r="BG302" s="12"/>
      <c r="BH302" s="12"/>
      <c r="BI302" s="12"/>
      <c r="BJ302" s="12"/>
      <c r="BK302" s="12"/>
      <c r="BL302" s="12"/>
      <c r="BM302" s="12"/>
      <c r="BN302" s="12"/>
      <c r="BO302" s="12"/>
      <c r="BP302" s="12"/>
      <c r="BQ302" s="12"/>
      <c r="BR302" s="12"/>
      <c r="BS302" s="12"/>
      <c r="BT302" s="12"/>
      <c r="BU302" s="12"/>
      <c r="BV302" s="12"/>
      <c r="BW302" s="12"/>
      <c r="BX302" s="12"/>
      <c r="BY302" s="12"/>
      <c r="BZ302" s="12"/>
      <c r="CA302" s="12"/>
      <c r="CB302" s="12"/>
      <c r="CC302" s="12"/>
      <c r="CD302" s="12"/>
      <c r="CE302" s="12"/>
      <c r="CF302" s="12"/>
      <c r="CG302" s="12"/>
      <c r="CH302" s="12"/>
    </row>
    <row r="303" spans="1:86">
      <c r="A303" s="14"/>
      <c r="B303" s="14"/>
      <c r="C303" s="14"/>
      <c r="D303" s="14"/>
      <c r="E303" s="14"/>
      <c r="F303" s="14"/>
      <c r="G303" s="14"/>
      <c r="H303" s="14"/>
      <c r="I303" s="14"/>
      <c r="J303" s="14"/>
      <c r="K303" s="14"/>
      <c r="L303" s="14"/>
      <c r="M303" s="14"/>
      <c r="N303" s="14"/>
      <c r="O303" s="14"/>
      <c r="P303" s="14"/>
      <c r="Q303" s="14"/>
      <c r="R303" s="14"/>
      <c r="S303" s="14"/>
      <c r="T303" s="14"/>
      <c r="U303" s="14"/>
      <c r="V303" s="14"/>
      <c r="W303" s="14"/>
      <c r="X303" s="14"/>
      <c r="Y303" s="13"/>
      <c r="Z303" s="14"/>
      <c r="AA303" s="14"/>
      <c r="AB303" s="14"/>
      <c r="AC303" s="14"/>
      <c r="AD303" s="14"/>
      <c r="AE303" s="14"/>
      <c r="AF303" s="14"/>
      <c r="AG303" s="14"/>
      <c r="AH303" s="14"/>
      <c r="AI303" s="14"/>
      <c r="AJ303" s="14"/>
      <c r="AK303" s="14"/>
      <c r="AL303" s="14"/>
      <c r="AM303" s="12"/>
      <c r="AN303" s="12"/>
      <c r="AO303" s="12"/>
      <c r="AP303" s="12"/>
      <c r="AQ303" s="12"/>
      <c r="AR303" s="12"/>
      <c r="AS303" s="12"/>
      <c r="AT303" s="12"/>
      <c r="AU303" s="12"/>
      <c r="AV303" s="12"/>
      <c r="AW303" s="12"/>
      <c r="AX303" s="12"/>
      <c r="AY303" s="12"/>
      <c r="AZ303" s="12"/>
      <c r="BA303" s="12"/>
      <c r="BB303" s="12"/>
      <c r="BC303" s="12"/>
      <c r="BD303" s="12"/>
      <c r="BE303" s="12"/>
      <c r="BF303" s="12"/>
      <c r="BG303" s="12"/>
      <c r="BH303" s="12"/>
      <c r="BI303" s="12"/>
      <c r="BJ303" s="12"/>
      <c r="BK303" s="12"/>
      <c r="BL303" s="12"/>
      <c r="BM303" s="12"/>
      <c r="BN303" s="12"/>
      <c r="BO303" s="12"/>
      <c r="BP303" s="12"/>
      <c r="BQ303" s="12"/>
      <c r="BR303" s="12"/>
      <c r="BS303" s="12"/>
      <c r="BT303" s="12"/>
      <c r="BU303" s="12"/>
      <c r="BV303" s="12"/>
      <c r="BW303" s="12"/>
      <c r="BX303" s="12"/>
      <c r="BY303" s="12"/>
      <c r="BZ303" s="12"/>
      <c r="CA303" s="12"/>
      <c r="CB303" s="12"/>
      <c r="CC303" s="12"/>
      <c r="CD303" s="12"/>
      <c r="CE303" s="12"/>
      <c r="CF303" s="12"/>
      <c r="CG303" s="12"/>
      <c r="CH303" s="12"/>
    </row>
    <row r="304" spans="1:86">
      <c r="A304" s="14"/>
      <c r="B304" s="14"/>
      <c r="C304" s="14"/>
      <c r="D304" s="14"/>
      <c r="E304" s="14"/>
      <c r="F304" s="14"/>
      <c r="G304" s="14"/>
      <c r="H304" s="14"/>
      <c r="I304" s="14"/>
      <c r="J304" s="14"/>
      <c r="K304" s="14"/>
      <c r="L304" s="14"/>
      <c r="M304" s="14"/>
      <c r="N304" s="14"/>
      <c r="O304" s="14"/>
      <c r="P304" s="14"/>
      <c r="Q304" s="14"/>
      <c r="R304" s="14"/>
      <c r="S304" s="14"/>
      <c r="T304" s="14"/>
      <c r="U304" s="14"/>
      <c r="V304" s="14"/>
      <c r="W304" s="14"/>
      <c r="X304" s="14"/>
      <c r="Y304" s="13"/>
      <c r="Z304" s="14"/>
      <c r="AA304" s="14"/>
      <c r="AB304" s="14"/>
      <c r="AC304" s="14"/>
      <c r="AD304" s="14"/>
      <c r="AE304" s="14"/>
      <c r="AF304" s="14"/>
      <c r="AG304" s="14"/>
      <c r="AH304" s="14"/>
      <c r="AI304" s="14"/>
      <c r="AJ304" s="14"/>
      <c r="AK304" s="14"/>
      <c r="AL304" s="14"/>
      <c r="AM304" s="12"/>
      <c r="AN304" s="12"/>
      <c r="AO304" s="12"/>
      <c r="AP304" s="12"/>
      <c r="AQ304" s="12"/>
      <c r="AR304" s="12"/>
      <c r="AS304" s="12"/>
      <c r="AT304" s="12"/>
      <c r="AU304" s="12"/>
      <c r="AV304" s="12"/>
      <c r="AW304" s="12"/>
      <c r="AX304" s="12"/>
      <c r="AY304" s="12"/>
      <c r="AZ304" s="12"/>
      <c r="BA304" s="12"/>
      <c r="BB304" s="12"/>
      <c r="BC304" s="12"/>
      <c r="BD304" s="12"/>
      <c r="BE304" s="12"/>
      <c r="BF304" s="12"/>
      <c r="BG304" s="12"/>
      <c r="BH304" s="12"/>
      <c r="BI304" s="12"/>
      <c r="BJ304" s="12"/>
      <c r="BK304" s="12"/>
      <c r="BL304" s="12"/>
      <c r="BM304" s="12"/>
      <c r="BN304" s="12"/>
      <c r="BO304" s="12"/>
      <c r="BP304" s="12"/>
      <c r="BQ304" s="12"/>
      <c r="BR304" s="12"/>
      <c r="BS304" s="12"/>
      <c r="BT304" s="12"/>
      <c r="BU304" s="12"/>
      <c r="BV304" s="12"/>
      <c r="BW304" s="12"/>
      <c r="BX304" s="12"/>
      <c r="BY304" s="12"/>
      <c r="BZ304" s="12"/>
      <c r="CA304" s="12"/>
      <c r="CB304" s="12"/>
      <c r="CC304" s="12"/>
      <c r="CD304" s="12"/>
      <c r="CE304" s="12"/>
      <c r="CF304" s="12"/>
      <c r="CG304" s="12"/>
      <c r="CH304" s="12"/>
    </row>
    <row r="305" spans="1:86">
      <c r="A305" s="14"/>
      <c r="B305" s="14"/>
      <c r="C305" s="14"/>
      <c r="D305" s="14"/>
      <c r="E305" s="14"/>
      <c r="F305" s="14"/>
      <c r="G305" s="14"/>
      <c r="H305" s="14"/>
      <c r="I305" s="14"/>
      <c r="J305" s="14"/>
      <c r="K305" s="14"/>
      <c r="L305" s="14"/>
      <c r="M305" s="14"/>
      <c r="N305" s="14"/>
      <c r="O305" s="14"/>
      <c r="P305" s="14"/>
      <c r="Q305" s="14"/>
      <c r="R305" s="14"/>
      <c r="S305" s="14"/>
      <c r="T305" s="14"/>
      <c r="U305" s="14"/>
      <c r="V305" s="14"/>
      <c r="W305" s="14"/>
      <c r="X305" s="14"/>
      <c r="Y305" s="13"/>
      <c r="Z305" s="14"/>
      <c r="AA305" s="14"/>
      <c r="AB305" s="14"/>
      <c r="AC305" s="14"/>
      <c r="AD305" s="14"/>
      <c r="AE305" s="14"/>
      <c r="AF305" s="14"/>
      <c r="AG305" s="14"/>
      <c r="AH305" s="14"/>
      <c r="AI305" s="14"/>
      <c r="AJ305" s="14"/>
      <c r="AK305" s="14"/>
      <c r="AL305" s="14"/>
      <c r="AM305" s="12"/>
      <c r="AN305" s="12"/>
      <c r="AO305" s="12"/>
      <c r="AP305" s="12"/>
      <c r="AQ305" s="12"/>
      <c r="AR305" s="12"/>
      <c r="AS305" s="12"/>
      <c r="AT305" s="12"/>
      <c r="AU305" s="12"/>
      <c r="AV305" s="12"/>
      <c r="AW305" s="12"/>
      <c r="AX305" s="12"/>
      <c r="AY305" s="12"/>
      <c r="AZ305" s="12"/>
      <c r="BA305" s="12"/>
      <c r="BB305" s="12"/>
      <c r="BC305" s="12"/>
      <c r="BD305" s="12"/>
      <c r="BE305" s="12"/>
      <c r="BF305" s="12"/>
      <c r="BG305" s="12"/>
      <c r="BH305" s="12"/>
      <c r="BI305" s="12"/>
      <c r="BJ305" s="12"/>
      <c r="BK305" s="12"/>
      <c r="BL305" s="12"/>
      <c r="BM305" s="12"/>
      <c r="BN305" s="12"/>
      <c r="BO305" s="12"/>
      <c r="BP305" s="12"/>
      <c r="BQ305" s="12"/>
      <c r="BR305" s="12"/>
      <c r="BS305" s="12"/>
      <c r="BT305" s="12"/>
      <c r="BU305" s="12"/>
      <c r="BV305" s="12"/>
      <c r="BW305" s="12"/>
      <c r="BX305" s="12"/>
      <c r="BY305" s="12"/>
      <c r="BZ305" s="12"/>
      <c r="CA305" s="12"/>
      <c r="CB305" s="12"/>
      <c r="CC305" s="12"/>
      <c r="CD305" s="12"/>
      <c r="CE305" s="12"/>
      <c r="CF305" s="12"/>
      <c r="CG305" s="12"/>
      <c r="CH305" s="12"/>
    </row>
    <row r="306" spans="1:86">
      <c r="A306" s="14"/>
      <c r="B306" s="14"/>
      <c r="C306" s="14"/>
      <c r="D306" s="14"/>
      <c r="E306" s="14"/>
      <c r="F306" s="14"/>
      <c r="G306" s="14"/>
      <c r="H306" s="14"/>
      <c r="I306" s="14"/>
      <c r="J306" s="14"/>
      <c r="K306" s="14"/>
      <c r="L306" s="14"/>
      <c r="M306" s="14"/>
      <c r="N306" s="14"/>
      <c r="O306" s="14"/>
      <c r="P306" s="14"/>
      <c r="Q306" s="14"/>
      <c r="R306" s="14"/>
      <c r="S306" s="14"/>
      <c r="T306" s="14"/>
      <c r="U306" s="14"/>
      <c r="V306" s="14"/>
      <c r="W306" s="14"/>
      <c r="X306" s="14"/>
      <c r="Y306" s="13"/>
      <c r="Z306" s="14"/>
      <c r="AA306" s="14"/>
      <c r="AB306" s="14"/>
      <c r="AC306" s="14"/>
      <c r="AD306" s="14"/>
      <c r="AE306" s="14"/>
      <c r="AF306" s="14"/>
      <c r="AG306" s="14"/>
      <c r="AH306" s="14"/>
      <c r="AI306" s="14"/>
      <c r="AJ306" s="14"/>
      <c r="AK306" s="14"/>
      <c r="AL306" s="14"/>
      <c r="AM306" s="12"/>
      <c r="AN306" s="12"/>
      <c r="AO306" s="12"/>
      <c r="AP306" s="12"/>
      <c r="AQ306" s="12"/>
      <c r="AR306" s="12"/>
      <c r="AS306" s="12"/>
      <c r="AT306" s="12"/>
      <c r="AU306" s="12"/>
      <c r="AV306" s="12"/>
      <c r="AW306" s="12"/>
      <c r="AX306" s="12"/>
      <c r="AY306" s="12"/>
      <c r="AZ306" s="12"/>
      <c r="BA306" s="12"/>
      <c r="BB306" s="12"/>
      <c r="BC306" s="12"/>
      <c r="BD306" s="12"/>
      <c r="BE306" s="12"/>
      <c r="BF306" s="12"/>
      <c r="BG306" s="12"/>
      <c r="BH306" s="12"/>
      <c r="BI306" s="12"/>
      <c r="BJ306" s="12"/>
      <c r="BK306" s="12"/>
      <c r="BL306" s="12"/>
      <c r="BM306" s="12"/>
      <c r="BN306" s="12"/>
      <c r="BO306" s="12"/>
      <c r="BP306" s="12"/>
      <c r="BQ306" s="12"/>
      <c r="BR306" s="12"/>
      <c r="BS306" s="12"/>
      <c r="BT306" s="12"/>
      <c r="BU306" s="12"/>
      <c r="BV306" s="12"/>
      <c r="BW306" s="12"/>
      <c r="BX306" s="12"/>
      <c r="BY306" s="12"/>
      <c r="BZ306" s="12"/>
      <c r="CA306" s="12"/>
      <c r="CB306" s="12"/>
      <c r="CC306" s="12"/>
      <c r="CD306" s="12"/>
      <c r="CE306" s="12"/>
      <c r="CF306" s="12"/>
      <c r="CG306" s="12"/>
      <c r="CH306" s="12"/>
    </row>
    <row r="307" spans="1:86">
      <c r="A307" s="14"/>
      <c r="B307" s="14"/>
      <c r="C307" s="14"/>
      <c r="D307" s="14"/>
      <c r="E307" s="14"/>
      <c r="F307" s="14"/>
      <c r="G307" s="14"/>
      <c r="H307" s="14"/>
      <c r="I307" s="14"/>
      <c r="J307" s="14"/>
      <c r="K307" s="14"/>
      <c r="L307" s="14"/>
      <c r="M307" s="14"/>
      <c r="N307" s="14"/>
      <c r="O307" s="14"/>
      <c r="P307" s="14"/>
      <c r="Q307" s="14"/>
      <c r="R307" s="14"/>
      <c r="S307" s="14"/>
      <c r="T307" s="14"/>
      <c r="U307" s="14"/>
      <c r="V307" s="14"/>
      <c r="W307" s="14"/>
      <c r="X307" s="14"/>
      <c r="Y307" s="13"/>
      <c r="Z307" s="14"/>
      <c r="AA307" s="14"/>
      <c r="AB307" s="14"/>
      <c r="AC307" s="14"/>
      <c r="AD307" s="14"/>
      <c r="AE307" s="14"/>
      <c r="AF307" s="14"/>
      <c r="AG307" s="14"/>
      <c r="AH307" s="14"/>
      <c r="AI307" s="14"/>
      <c r="AJ307" s="14"/>
      <c r="AK307" s="14"/>
      <c r="AL307" s="14"/>
      <c r="AM307" s="12"/>
      <c r="AN307" s="12"/>
      <c r="AO307" s="12"/>
      <c r="AP307" s="12"/>
      <c r="AQ307" s="12"/>
      <c r="AR307" s="12"/>
      <c r="AS307" s="12"/>
      <c r="AT307" s="12"/>
      <c r="AU307" s="12"/>
      <c r="AV307" s="12"/>
      <c r="AW307" s="12"/>
      <c r="AX307" s="12"/>
      <c r="AY307" s="12"/>
      <c r="AZ307" s="12"/>
      <c r="BA307" s="12"/>
      <c r="BB307" s="12"/>
      <c r="BC307" s="12"/>
      <c r="BD307" s="12"/>
      <c r="BE307" s="12"/>
      <c r="BF307" s="12"/>
      <c r="BG307" s="12"/>
      <c r="BH307" s="12"/>
      <c r="BI307" s="12"/>
      <c r="BJ307" s="12"/>
      <c r="BK307" s="12"/>
      <c r="BL307" s="12"/>
      <c r="BM307" s="12"/>
      <c r="BN307" s="12"/>
      <c r="BO307" s="12"/>
      <c r="BP307" s="12"/>
      <c r="BQ307" s="12"/>
      <c r="BR307" s="12"/>
      <c r="BS307" s="12"/>
      <c r="BT307" s="12"/>
      <c r="BU307" s="12"/>
      <c r="BV307" s="12"/>
      <c r="BW307" s="12"/>
      <c r="BX307" s="12"/>
      <c r="BY307" s="12"/>
      <c r="BZ307" s="12"/>
      <c r="CA307" s="12"/>
      <c r="CB307" s="12"/>
      <c r="CC307" s="12"/>
      <c r="CD307" s="12"/>
      <c r="CE307" s="12"/>
      <c r="CF307" s="12"/>
      <c r="CG307" s="12"/>
      <c r="CH307" s="12"/>
    </row>
    <row r="308" spans="1:86">
      <c r="A308" s="14"/>
      <c r="B308" s="14"/>
      <c r="C308" s="14"/>
      <c r="D308" s="14"/>
      <c r="E308" s="14"/>
      <c r="F308" s="14"/>
      <c r="G308" s="14"/>
      <c r="H308" s="14"/>
      <c r="I308" s="14"/>
      <c r="J308" s="14"/>
      <c r="K308" s="14"/>
      <c r="L308" s="14"/>
      <c r="M308" s="14"/>
      <c r="N308" s="14"/>
      <c r="O308" s="14"/>
      <c r="P308" s="14"/>
      <c r="Q308" s="14"/>
      <c r="R308" s="14"/>
      <c r="S308" s="14"/>
      <c r="T308" s="14"/>
      <c r="U308" s="14"/>
      <c r="V308" s="14"/>
      <c r="W308" s="14"/>
      <c r="X308" s="14"/>
      <c r="Y308" s="13"/>
      <c r="Z308" s="14"/>
      <c r="AA308" s="14"/>
      <c r="AB308" s="14"/>
      <c r="AC308" s="14"/>
      <c r="AD308" s="14"/>
      <c r="AE308" s="14"/>
      <c r="AF308" s="14"/>
      <c r="AG308" s="14"/>
      <c r="AH308" s="14"/>
      <c r="AI308" s="14"/>
      <c r="AJ308" s="14"/>
      <c r="AK308" s="14"/>
      <c r="AL308" s="14"/>
      <c r="AM308" s="12"/>
      <c r="AN308" s="12"/>
      <c r="AO308" s="12"/>
      <c r="AP308" s="12"/>
      <c r="AQ308" s="12"/>
      <c r="AR308" s="12"/>
      <c r="AS308" s="12"/>
      <c r="AT308" s="12"/>
      <c r="AU308" s="12"/>
      <c r="AV308" s="12"/>
      <c r="AW308" s="12"/>
      <c r="AX308" s="12"/>
      <c r="AY308" s="12"/>
      <c r="AZ308" s="12"/>
      <c r="BA308" s="12"/>
      <c r="BB308" s="12"/>
      <c r="BC308" s="12"/>
      <c r="BD308" s="12"/>
      <c r="BE308" s="12"/>
      <c r="BF308" s="12"/>
      <c r="BG308" s="12"/>
      <c r="BH308" s="12"/>
      <c r="BI308" s="12"/>
      <c r="BJ308" s="12"/>
      <c r="BK308" s="12"/>
      <c r="BL308" s="12"/>
      <c r="BM308" s="12"/>
      <c r="BN308" s="12"/>
      <c r="BO308" s="12"/>
      <c r="BP308" s="12"/>
      <c r="BQ308" s="12"/>
      <c r="BR308" s="12"/>
      <c r="BS308" s="12"/>
      <c r="BT308" s="12"/>
      <c r="BU308" s="12"/>
      <c r="BV308" s="12"/>
      <c r="BW308" s="12"/>
      <c r="BX308" s="12"/>
      <c r="BY308" s="12"/>
      <c r="BZ308" s="12"/>
      <c r="CA308" s="12"/>
      <c r="CB308" s="12"/>
      <c r="CC308" s="12"/>
      <c r="CD308" s="12"/>
      <c r="CE308" s="12"/>
      <c r="CF308" s="12"/>
      <c r="CG308" s="12"/>
      <c r="CH308" s="12"/>
    </row>
    <row r="309" spans="1:86">
      <c r="A309" s="14"/>
      <c r="B309" s="14"/>
      <c r="C309" s="14"/>
      <c r="D309" s="14"/>
      <c r="E309" s="14"/>
      <c r="F309" s="14"/>
      <c r="G309" s="14"/>
      <c r="H309" s="14"/>
      <c r="I309" s="14"/>
      <c r="J309" s="14"/>
      <c r="K309" s="14"/>
      <c r="L309" s="14"/>
      <c r="M309" s="14"/>
      <c r="N309" s="14"/>
      <c r="O309" s="14"/>
      <c r="P309" s="14"/>
      <c r="Q309" s="14"/>
      <c r="R309" s="14"/>
      <c r="S309" s="14"/>
      <c r="T309" s="14"/>
      <c r="U309" s="14"/>
      <c r="V309" s="14"/>
      <c r="W309" s="14"/>
      <c r="X309" s="14"/>
      <c r="Y309" s="13"/>
      <c r="Z309" s="14"/>
      <c r="AA309" s="14"/>
      <c r="AB309" s="14"/>
      <c r="AC309" s="14"/>
      <c r="AD309" s="14"/>
      <c r="AE309" s="14"/>
      <c r="AF309" s="14"/>
      <c r="AG309" s="14"/>
      <c r="AH309" s="14"/>
      <c r="AI309" s="14"/>
      <c r="AJ309" s="14"/>
      <c r="AK309" s="14"/>
      <c r="AL309" s="14"/>
      <c r="AM309" s="12"/>
      <c r="AN309" s="12"/>
      <c r="AO309" s="12"/>
      <c r="AP309" s="12"/>
      <c r="AQ309" s="12"/>
      <c r="AR309" s="12"/>
      <c r="AS309" s="12"/>
      <c r="AT309" s="12"/>
      <c r="AU309" s="12"/>
      <c r="AV309" s="12"/>
      <c r="AW309" s="12"/>
      <c r="AX309" s="12"/>
      <c r="AY309" s="12"/>
      <c r="AZ309" s="12"/>
      <c r="BA309" s="12"/>
      <c r="BB309" s="12"/>
      <c r="BC309" s="12"/>
      <c r="BD309" s="12"/>
      <c r="BE309" s="12"/>
      <c r="BF309" s="12"/>
      <c r="BG309" s="12"/>
      <c r="BH309" s="12"/>
      <c r="BI309" s="12"/>
      <c r="BJ309" s="12"/>
      <c r="BK309" s="12"/>
      <c r="BL309" s="12"/>
      <c r="BM309" s="12"/>
      <c r="BN309" s="12"/>
      <c r="BO309" s="12"/>
      <c r="BP309" s="12"/>
      <c r="BQ309" s="12"/>
      <c r="BR309" s="12"/>
      <c r="BS309" s="12"/>
      <c r="BT309" s="12"/>
      <c r="BU309" s="12"/>
      <c r="BV309" s="12"/>
      <c r="BW309" s="12"/>
      <c r="BX309" s="12"/>
      <c r="BY309" s="12"/>
      <c r="BZ309" s="12"/>
      <c r="CA309" s="12"/>
      <c r="CB309" s="12"/>
      <c r="CC309" s="12"/>
      <c r="CD309" s="12"/>
      <c r="CE309" s="12"/>
      <c r="CF309" s="12"/>
      <c r="CG309" s="12"/>
      <c r="CH309" s="12"/>
    </row>
    <row r="310" spans="1:86">
      <c r="A310" s="14"/>
      <c r="B310" s="14"/>
      <c r="C310" s="14"/>
      <c r="D310" s="14"/>
      <c r="E310" s="14"/>
      <c r="F310" s="14"/>
      <c r="G310" s="14"/>
      <c r="H310" s="14"/>
      <c r="I310" s="14"/>
      <c r="J310" s="14"/>
      <c r="K310" s="14"/>
      <c r="L310" s="14"/>
      <c r="M310" s="14"/>
      <c r="N310" s="14"/>
      <c r="O310" s="14"/>
      <c r="P310" s="14"/>
      <c r="Q310" s="14"/>
      <c r="R310" s="14"/>
      <c r="S310" s="14"/>
      <c r="T310" s="14"/>
      <c r="U310" s="14"/>
      <c r="V310" s="14"/>
      <c r="W310" s="14"/>
      <c r="X310" s="14"/>
      <c r="Y310" s="13"/>
      <c r="Z310" s="14"/>
      <c r="AA310" s="14"/>
      <c r="AB310" s="14"/>
      <c r="AC310" s="14"/>
      <c r="AD310" s="14"/>
      <c r="AE310" s="14"/>
      <c r="AF310" s="14"/>
      <c r="AG310" s="14"/>
      <c r="AH310" s="14"/>
      <c r="AI310" s="14"/>
      <c r="AJ310" s="14"/>
      <c r="AK310" s="14"/>
      <c r="AL310" s="14"/>
      <c r="AM310" s="12"/>
      <c r="AN310" s="12"/>
      <c r="AO310" s="12"/>
      <c r="AP310" s="12"/>
      <c r="AQ310" s="12"/>
      <c r="AR310" s="12"/>
      <c r="AS310" s="12"/>
      <c r="AT310" s="12"/>
      <c r="AU310" s="12"/>
      <c r="AV310" s="12"/>
      <c r="AW310" s="12"/>
      <c r="AX310" s="12"/>
      <c r="AY310" s="12"/>
      <c r="AZ310" s="12"/>
      <c r="BA310" s="12"/>
      <c r="BB310" s="12"/>
      <c r="BC310" s="12"/>
      <c r="BD310" s="12"/>
      <c r="BE310" s="12"/>
      <c r="BF310" s="12"/>
      <c r="BG310" s="12"/>
      <c r="BH310" s="12"/>
      <c r="BI310" s="12"/>
      <c r="BJ310" s="12"/>
      <c r="BK310" s="12"/>
      <c r="BL310" s="12"/>
      <c r="BM310" s="12"/>
      <c r="BN310" s="12"/>
      <c r="BO310" s="12"/>
      <c r="BP310" s="12"/>
      <c r="BQ310" s="12"/>
      <c r="BR310" s="12"/>
      <c r="BS310" s="12"/>
      <c r="BT310" s="12"/>
      <c r="BU310" s="12"/>
      <c r="BV310" s="12"/>
      <c r="BW310" s="12"/>
      <c r="BX310" s="12"/>
      <c r="BY310" s="12"/>
      <c r="BZ310" s="12"/>
      <c r="CA310" s="12"/>
      <c r="CB310" s="12"/>
      <c r="CC310" s="12"/>
      <c r="CD310" s="12"/>
      <c r="CE310" s="12"/>
      <c r="CF310" s="12"/>
      <c r="CG310" s="12"/>
      <c r="CH310" s="12"/>
    </row>
    <row r="311" spans="1:86">
      <c r="A311" s="14"/>
      <c r="B311" s="14"/>
      <c r="C311" s="14"/>
      <c r="D311" s="14"/>
      <c r="E311" s="14"/>
      <c r="F311" s="14"/>
      <c r="G311" s="14"/>
      <c r="H311" s="14"/>
      <c r="I311" s="14"/>
      <c r="J311" s="14"/>
      <c r="K311" s="14"/>
      <c r="L311" s="14"/>
      <c r="M311" s="14"/>
      <c r="N311" s="14"/>
      <c r="O311" s="14"/>
      <c r="P311" s="14"/>
      <c r="Q311" s="14"/>
      <c r="R311" s="14"/>
      <c r="S311" s="14"/>
      <c r="T311" s="14"/>
      <c r="U311" s="14"/>
      <c r="V311" s="14"/>
      <c r="W311" s="14"/>
      <c r="X311" s="14"/>
      <c r="Y311" s="13"/>
      <c r="Z311" s="14"/>
      <c r="AA311" s="14"/>
      <c r="AB311" s="14"/>
      <c r="AC311" s="14"/>
      <c r="AD311" s="14"/>
      <c r="AE311" s="14"/>
      <c r="AF311" s="14"/>
      <c r="AG311" s="14"/>
      <c r="AH311" s="14"/>
      <c r="AI311" s="14"/>
      <c r="AJ311" s="14"/>
      <c r="AK311" s="14"/>
      <c r="AL311" s="14"/>
      <c r="AM311" s="12"/>
      <c r="AN311" s="12"/>
      <c r="AO311" s="12"/>
      <c r="AP311" s="12"/>
      <c r="AQ311" s="12"/>
      <c r="AR311" s="12"/>
      <c r="AS311" s="12"/>
      <c r="AT311" s="12"/>
      <c r="AU311" s="12"/>
      <c r="AV311" s="12"/>
      <c r="AW311" s="12"/>
      <c r="AX311" s="12"/>
      <c r="AY311" s="12"/>
      <c r="AZ311" s="12"/>
      <c r="BA311" s="12"/>
      <c r="BB311" s="12"/>
      <c r="BC311" s="12"/>
      <c r="BD311" s="12"/>
      <c r="BE311" s="12"/>
      <c r="BF311" s="12"/>
      <c r="BG311" s="12"/>
      <c r="BH311" s="12"/>
      <c r="BI311" s="12"/>
      <c r="BJ311" s="12"/>
      <c r="BK311" s="12"/>
      <c r="BL311" s="12"/>
      <c r="BM311" s="12"/>
      <c r="BN311" s="12"/>
      <c r="BO311" s="12"/>
      <c r="BP311" s="12"/>
      <c r="BQ311" s="12"/>
      <c r="BR311" s="12"/>
      <c r="BS311" s="12"/>
      <c r="BT311" s="12"/>
      <c r="BU311" s="12"/>
      <c r="BV311" s="12"/>
      <c r="BW311" s="12"/>
      <c r="BX311" s="12"/>
      <c r="BY311" s="12"/>
      <c r="BZ311" s="12"/>
      <c r="CA311" s="12"/>
      <c r="CB311" s="12"/>
      <c r="CC311" s="12"/>
      <c r="CD311" s="12"/>
      <c r="CE311" s="12"/>
      <c r="CF311" s="12"/>
      <c r="CG311" s="12"/>
      <c r="CH311" s="12"/>
    </row>
    <row r="312" spans="1:86">
      <c r="A312" s="14"/>
      <c r="B312" s="14"/>
      <c r="C312" s="14"/>
      <c r="D312" s="14"/>
      <c r="E312" s="14"/>
      <c r="F312" s="14"/>
      <c r="G312" s="14"/>
      <c r="H312" s="14"/>
      <c r="I312" s="14"/>
      <c r="J312" s="14"/>
      <c r="K312" s="14"/>
      <c r="L312" s="14"/>
      <c r="M312" s="14"/>
      <c r="N312" s="14"/>
      <c r="O312" s="14"/>
      <c r="P312" s="14"/>
      <c r="Q312" s="14"/>
      <c r="R312" s="14"/>
      <c r="S312" s="14"/>
      <c r="T312" s="14"/>
      <c r="U312" s="14"/>
      <c r="V312" s="14"/>
      <c r="W312" s="14"/>
      <c r="X312" s="14"/>
      <c r="Y312" s="13"/>
      <c r="Z312" s="14"/>
      <c r="AA312" s="14"/>
      <c r="AB312" s="14"/>
      <c r="AC312" s="14"/>
      <c r="AD312" s="14"/>
      <c r="AE312" s="14"/>
      <c r="AF312" s="14"/>
      <c r="AG312" s="14"/>
      <c r="AH312" s="14"/>
      <c r="AI312" s="14"/>
      <c r="AJ312" s="14"/>
      <c r="AK312" s="14"/>
      <c r="AL312" s="14"/>
      <c r="AM312" s="12"/>
      <c r="AN312" s="12"/>
      <c r="AO312" s="12"/>
      <c r="AP312" s="12"/>
      <c r="AQ312" s="12"/>
      <c r="AR312" s="12"/>
      <c r="AS312" s="12"/>
      <c r="AT312" s="12"/>
      <c r="AU312" s="12"/>
      <c r="AV312" s="12"/>
      <c r="AW312" s="12"/>
      <c r="AX312" s="12"/>
      <c r="AY312" s="12"/>
      <c r="AZ312" s="12"/>
      <c r="BA312" s="12"/>
      <c r="BB312" s="12"/>
      <c r="BC312" s="12"/>
      <c r="BD312" s="12"/>
      <c r="BE312" s="12"/>
      <c r="BF312" s="12"/>
      <c r="BG312" s="12"/>
      <c r="BH312" s="12"/>
      <c r="BI312" s="12"/>
      <c r="BJ312" s="12"/>
      <c r="BK312" s="12"/>
      <c r="BL312" s="12"/>
      <c r="BM312" s="12"/>
      <c r="BN312" s="12"/>
      <c r="BO312" s="12"/>
      <c r="BP312" s="12"/>
      <c r="BQ312" s="12"/>
      <c r="BR312" s="12"/>
      <c r="BS312" s="12"/>
      <c r="BT312" s="12"/>
      <c r="BU312" s="12"/>
      <c r="BV312" s="12"/>
      <c r="BW312" s="12"/>
      <c r="BX312" s="12"/>
      <c r="BY312" s="12"/>
      <c r="BZ312" s="12"/>
      <c r="CA312" s="12"/>
      <c r="CB312" s="12"/>
      <c r="CC312" s="12"/>
      <c r="CD312" s="12"/>
      <c r="CE312" s="12"/>
      <c r="CF312" s="12"/>
      <c r="CG312" s="12"/>
      <c r="CH312" s="12"/>
    </row>
    <row r="313" spans="1:86">
      <c r="A313" s="14"/>
      <c r="B313" s="14"/>
      <c r="C313" s="14"/>
      <c r="D313" s="14"/>
      <c r="E313" s="14"/>
      <c r="F313" s="14"/>
      <c r="G313" s="14"/>
      <c r="H313" s="14"/>
      <c r="I313" s="14"/>
      <c r="J313" s="14"/>
      <c r="K313" s="14"/>
      <c r="L313" s="14"/>
      <c r="M313" s="14"/>
      <c r="N313" s="14"/>
      <c r="O313" s="14"/>
      <c r="P313" s="14"/>
      <c r="Q313" s="14"/>
      <c r="R313" s="14"/>
      <c r="S313" s="14"/>
      <c r="T313" s="14"/>
      <c r="U313" s="14"/>
      <c r="V313" s="14"/>
      <c r="W313" s="14"/>
      <c r="X313" s="14"/>
      <c r="Y313" s="13"/>
      <c r="Z313" s="14"/>
      <c r="AA313" s="14"/>
      <c r="AB313" s="14"/>
      <c r="AC313" s="14"/>
      <c r="AD313" s="14"/>
      <c r="AE313" s="14"/>
      <c r="AF313" s="14"/>
      <c r="AG313" s="14"/>
      <c r="AH313" s="14"/>
      <c r="AI313" s="14"/>
      <c r="AJ313" s="14"/>
      <c r="AK313" s="14"/>
      <c r="AL313" s="14"/>
      <c r="AM313" s="12"/>
      <c r="AN313" s="12"/>
      <c r="AO313" s="12"/>
      <c r="AP313" s="12"/>
      <c r="AQ313" s="12"/>
      <c r="AR313" s="12"/>
      <c r="AS313" s="12"/>
      <c r="AT313" s="12"/>
      <c r="AU313" s="12"/>
      <c r="AV313" s="12"/>
      <c r="AW313" s="12"/>
      <c r="AX313" s="12"/>
      <c r="AY313" s="12"/>
      <c r="AZ313" s="12"/>
      <c r="BA313" s="12"/>
      <c r="BB313" s="12"/>
      <c r="BC313" s="12"/>
      <c r="BD313" s="12"/>
      <c r="BE313" s="12"/>
      <c r="BF313" s="12"/>
      <c r="BG313" s="12"/>
      <c r="BH313" s="12"/>
      <c r="BI313" s="12"/>
      <c r="BJ313" s="12"/>
      <c r="BK313" s="12"/>
      <c r="BL313" s="12"/>
      <c r="BM313" s="12"/>
      <c r="BN313" s="12"/>
      <c r="BO313" s="12"/>
      <c r="BP313" s="12"/>
      <c r="BQ313" s="12"/>
      <c r="BR313" s="12"/>
      <c r="BS313" s="12"/>
      <c r="BT313" s="12"/>
      <c r="BU313" s="12"/>
      <c r="BV313" s="12"/>
      <c r="BW313" s="12"/>
      <c r="BX313" s="12"/>
      <c r="BY313" s="12"/>
      <c r="BZ313" s="12"/>
      <c r="CA313" s="12"/>
      <c r="CB313" s="12"/>
      <c r="CC313" s="12"/>
      <c r="CD313" s="12"/>
      <c r="CE313" s="12"/>
      <c r="CF313" s="12"/>
      <c r="CG313" s="12"/>
      <c r="CH313" s="12"/>
    </row>
    <row r="314" spans="1:86">
      <c r="A314" s="14"/>
      <c r="B314" s="14"/>
      <c r="C314" s="14"/>
      <c r="D314" s="14"/>
      <c r="E314" s="14"/>
      <c r="F314" s="14"/>
      <c r="G314" s="14"/>
      <c r="H314" s="14"/>
      <c r="I314" s="14"/>
      <c r="J314" s="14"/>
      <c r="K314" s="14"/>
      <c r="L314" s="14"/>
      <c r="M314" s="14"/>
      <c r="N314" s="14"/>
      <c r="O314" s="14"/>
      <c r="P314" s="14"/>
      <c r="Q314" s="14"/>
      <c r="R314" s="14"/>
      <c r="S314" s="14"/>
      <c r="T314" s="14"/>
      <c r="U314" s="14"/>
      <c r="V314" s="14"/>
      <c r="W314" s="14"/>
      <c r="X314" s="14"/>
      <c r="Y314" s="13"/>
      <c r="Z314" s="14"/>
      <c r="AA314" s="14"/>
      <c r="AB314" s="14"/>
      <c r="AC314" s="14"/>
      <c r="AD314" s="14"/>
      <c r="AE314" s="14"/>
      <c r="AF314" s="14"/>
      <c r="AG314" s="14"/>
      <c r="AH314" s="14"/>
      <c r="AI314" s="14"/>
      <c r="AJ314" s="14"/>
      <c r="AK314" s="14"/>
      <c r="AL314" s="14"/>
      <c r="AM314" s="12"/>
      <c r="AN314" s="12"/>
      <c r="AO314" s="12"/>
      <c r="AP314" s="12"/>
      <c r="AQ314" s="12"/>
      <c r="AR314" s="12"/>
      <c r="AS314" s="12"/>
      <c r="AT314" s="12"/>
      <c r="AU314" s="12"/>
      <c r="AV314" s="12"/>
      <c r="AW314" s="12"/>
      <c r="AX314" s="12"/>
      <c r="AY314" s="12"/>
      <c r="AZ314" s="12"/>
      <c r="BA314" s="12"/>
      <c r="BB314" s="12"/>
      <c r="BC314" s="12"/>
      <c r="BD314" s="12"/>
      <c r="BE314" s="12"/>
      <c r="BF314" s="12"/>
      <c r="BG314" s="12"/>
      <c r="BH314" s="12"/>
      <c r="BI314" s="12"/>
      <c r="BJ314" s="12"/>
      <c r="BK314" s="12"/>
      <c r="BL314" s="12"/>
      <c r="BM314" s="12"/>
      <c r="BN314" s="12"/>
      <c r="BO314" s="12"/>
      <c r="BP314" s="12"/>
      <c r="BQ314" s="12"/>
      <c r="BR314" s="12"/>
      <c r="BS314" s="12"/>
      <c r="BT314" s="12"/>
      <c r="BU314" s="12"/>
      <c r="BV314" s="12"/>
      <c r="BW314" s="12"/>
      <c r="BX314" s="12"/>
      <c r="BY314" s="12"/>
      <c r="BZ314" s="12"/>
      <c r="CA314" s="12"/>
      <c r="CB314" s="12"/>
      <c r="CC314" s="12"/>
      <c r="CD314" s="12"/>
      <c r="CE314" s="12"/>
      <c r="CF314" s="12"/>
      <c r="CG314" s="12"/>
      <c r="CH314" s="12"/>
    </row>
    <row r="315" spans="1:86">
      <c r="A315" s="14"/>
      <c r="B315" s="14"/>
      <c r="C315" s="14"/>
      <c r="D315" s="14"/>
      <c r="E315" s="14"/>
      <c r="F315" s="14"/>
      <c r="G315" s="14"/>
      <c r="H315" s="14"/>
      <c r="I315" s="14"/>
      <c r="J315" s="14"/>
      <c r="K315" s="14"/>
      <c r="L315" s="14"/>
      <c r="M315" s="14"/>
      <c r="N315" s="14"/>
      <c r="O315" s="14"/>
      <c r="P315" s="14"/>
      <c r="Q315" s="14"/>
      <c r="R315" s="14"/>
      <c r="S315" s="14"/>
      <c r="T315" s="14"/>
      <c r="U315" s="14"/>
      <c r="V315" s="14"/>
      <c r="W315" s="14"/>
      <c r="X315" s="14"/>
      <c r="Y315" s="13"/>
      <c r="Z315" s="14"/>
      <c r="AA315" s="14"/>
      <c r="AB315" s="14"/>
      <c r="AC315" s="14"/>
      <c r="AD315" s="14"/>
      <c r="AE315" s="14"/>
      <c r="AF315" s="14"/>
      <c r="AG315" s="14"/>
      <c r="AH315" s="14"/>
      <c r="AI315" s="14"/>
      <c r="AJ315" s="14"/>
      <c r="AK315" s="14"/>
      <c r="AL315" s="14"/>
      <c r="AM315" s="12"/>
      <c r="AN315" s="12"/>
      <c r="AO315" s="12"/>
      <c r="AP315" s="12"/>
      <c r="AQ315" s="12"/>
      <c r="AR315" s="12"/>
      <c r="AS315" s="12"/>
      <c r="AT315" s="12"/>
      <c r="AU315" s="12"/>
      <c r="AV315" s="12"/>
      <c r="AW315" s="12"/>
      <c r="AX315" s="12"/>
      <c r="AY315" s="12"/>
      <c r="AZ315" s="12"/>
      <c r="BA315" s="12"/>
      <c r="BB315" s="12"/>
      <c r="BC315" s="12"/>
      <c r="BD315" s="12"/>
      <c r="BE315" s="12"/>
      <c r="BF315" s="12"/>
      <c r="BG315" s="12"/>
      <c r="BH315" s="12"/>
      <c r="BI315" s="12"/>
      <c r="BJ315" s="12"/>
      <c r="BK315" s="12"/>
      <c r="BL315" s="12"/>
      <c r="BM315" s="12"/>
      <c r="BN315" s="12"/>
      <c r="BO315" s="12"/>
      <c r="BP315" s="12"/>
      <c r="BQ315" s="12"/>
      <c r="BR315" s="12"/>
      <c r="BS315" s="12"/>
      <c r="BT315" s="12"/>
      <c r="BU315" s="12"/>
      <c r="BV315" s="12"/>
      <c r="BW315" s="12"/>
      <c r="BX315" s="12"/>
      <c r="BY315" s="12"/>
      <c r="BZ315" s="12"/>
      <c r="CA315" s="12"/>
      <c r="CB315" s="12"/>
      <c r="CC315" s="12"/>
      <c r="CD315" s="12"/>
      <c r="CE315" s="12"/>
      <c r="CF315" s="12"/>
      <c r="CG315" s="12"/>
      <c r="CH315" s="12"/>
    </row>
    <row r="316" spans="1:86">
      <c r="A316" s="14"/>
      <c r="B316" s="14"/>
      <c r="C316" s="14"/>
      <c r="D316" s="14"/>
      <c r="E316" s="14"/>
      <c r="F316" s="14"/>
      <c r="G316" s="14"/>
      <c r="H316" s="14"/>
      <c r="I316" s="14"/>
      <c r="J316" s="14"/>
      <c r="K316" s="14"/>
      <c r="L316" s="14"/>
      <c r="M316" s="14"/>
      <c r="N316" s="14"/>
      <c r="O316" s="14"/>
      <c r="P316" s="14"/>
      <c r="Q316" s="14"/>
      <c r="R316" s="14"/>
      <c r="S316" s="14"/>
      <c r="T316" s="14"/>
      <c r="U316" s="14"/>
      <c r="V316" s="14"/>
      <c r="W316" s="14"/>
      <c r="X316" s="14"/>
      <c r="Y316" s="13"/>
      <c r="Z316" s="14"/>
      <c r="AA316" s="14"/>
      <c r="AB316" s="14"/>
      <c r="AC316" s="14"/>
      <c r="AD316" s="14"/>
      <c r="AE316" s="14"/>
      <c r="AF316" s="14"/>
      <c r="AG316" s="14"/>
      <c r="AH316" s="14"/>
      <c r="AI316" s="14"/>
      <c r="AJ316" s="14"/>
      <c r="AK316" s="14"/>
      <c r="AL316" s="14"/>
      <c r="AM316" s="12"/>
      <c r="AN316" s="12"/>
      <c r="AO316" s="12"/>
      <c r="AP316" s="12"/>
      <c r="AQ316" s="12"/>
      <c r="AR316" s="12"/>
      <c r="AS316" s="12"/>
      <c r="AT316" s="12"/>
      <c r="AU316" s="12"/>
      <c r="AV316" s="12"/>
      <c r="AW316" s="12"/>
      <c r="AX316" s="12"/>
      <c r="AY316" s="12"/>
      <c r="AZ316" s="12"/>
      <c r="BA316" s="12"/>
      <c r="BB316" s="12"/>
      <c r="BC316" s="12"/>
      <c r="BD316" s="12"/>
      <c r="BE316" s="12"/>
      <c r="BF316" s="12"/>
      <c r="BG316" s="12"/>
      <c r="BH316" s="12"/>
      <c r="BI316" s="12"/>
      <c r="BJ316" s="12"/>
      <c r="BK316" s="12"/>
      <c r="BL316" s="12"/>
      <c r="BM316" s="12"/>
      <c r="BN316" s="12"/>
      <c r="BO316" s="12"/>
      <c r="BP316" s="12"/>
      <c r="BQ316" s="12"/>
      <c r="BR316" s="12"/>
      <c r="BS316" s="12"/>
      <c r="BT316" s="12"/>
      <c r="BU316" s="12"/>
      <c r="BV316" s="12"/>
      <c r="BW316" s="12"/>
      <c r="BX316" s="12"/>
      <c r="BY316" s="12"/>
      <c r="BZ316" s="12"/>
      <c r="CA316" s="12"/>
      <c r="CB316" s="12"/>
      <c r="CC316" s="12"/>
      <c r="CD316" s="12"/>
      <c r="CE316" s="12"/>
      <c r="CF316" s="12"/>
      <c r="CG316" s="12"/>
      <c r="CH316" s="12"/>
    </row>
    <row r="317" spans="1:86">
      <c r="A317" s="14"/>
      <c r="B317" s="14"/>
      <c r="C317" s="14"/>
      <c r="D317" s="14"/>
      <c r="E317" s="14"/>
      <c r="F317" s="14"/>
      <c r="G317" s="14"/>
      <c r="H317" s="14"/>
      <c r="I317" s="14"/>
      <c r="J317" s="14"/>
      <c r="K317" s="14"/>
      <c r="L317" s="14"/>
      <c r="M317" s="14"/>
      <c r="N317" s="14"/>
      <c r="O317" s="14"/>
      <c r="P317" s="14"/>
      <c r="Q317" s="14"/>
      <c r="R317" s="14"/>
      <c r="S317" s="14"/>
      <c r="T317" s="14"/>
      <c r="U317" s="14"/>
      <c r="V317" s="14"/>
      <c r="W317" s="14"/>
      <c r="X317" s="14"/>
      <c r="Y317" s="13"/>
      <c r="Z317" s="14"/>
      <c r="AA317" s="14"/>
      <c r="AB317" s="14"/>
      <c r="AC317" s="14"/>
      <c r="AD317" s="14"/>
      <c r="AE317" s="14"/>
      <c r="AF317" s="14"/>
      <c r="AG317" s="14"/>
      <c r="AH317" s="14"/>
      <c r="AI317" s="14"/>
      <c r="AJ317" s="14"/>
      <c r="AK317" s="14"/>
      <c r="AL317" s="14"/>
      <c r="AM317" s="12"/>
      <c r="AN317" s="12"/>
      <c r="AO317" s="12"/>
      <c r="AP317" s="12"/>
      <c r="AQ317" s="12"/>
      <c r="AR317" s="12"/>
      <c r="AS317" s="12"/>
      <c r="AT317" s="12"/>
      <c r="AU317" s="12"/>
      <c r="AV317" s="12"/>
      <c r="AW317" s="12"/>
      <c r="AX317" s="12"/>
      <c r="AY317" s="12"/>
      <c r="AZ317" s="12"/>
      <c r="BA317" s="12"/>
      <c r="BB317" s="12"/>
      <c r="BC317" s="12"/>
      <c r="BD317" s="12"/>
      <c r="BE317" s="12"/>
      <c r="BF317" s="12"/>
      <c r="BG317" s="12"/>
      <c r="BH317" s="12"/>
      <c r="BI317" s="12"/>
      <c r="BJ317" s="12"/>
      <c r="BK317" s="12"/>
      <c r="BL317" s="12"/>
      <c r="BM317" s="12"/>
      <c r="BN317" s="12"/>
      <c r="BO317" s="12"/>
      <c r="BP317" s="12"/>
      <c r="BQ317" s="12"/>
      <c r="BR317" s="12"/>
      <c r="BS317" s="12"/>
      <c r="BT317" s="12"/>
      <c r="BU317" s="12"/>
      <c r="BV317" s="12"/>
      <c r="BW317" s="12"/>
      <c r="BX317" s="12"/>
      <c r="BY317" s="12"/>
      <c r="BZ317" s="12"/>
      <c r="CA317" s="12"/>
      <c r="CB317" s="12"/>
      <c r="CC317" s="12"/>
      <c r="CD317" s="12"/>
      <c r="CE317" s="12"/>
      <c r="CF317" s="12"/>
      <c r="CG317" s="12"/>
      <c r="CH317" s="12"/>
    </row>
    <row r="318" spans="1:86">
      <c r="A318" s="14"/>
      <c r="B318" s="14"/>
      <c r="C318" s="14"/>
      <c r="D318" s="14"/>
      <c r="E318" s="14"/>
      <c r="F318" s="14"/>
      <c r="G318" s="14"/>
      <c r="H318" s="14"/>
      <c r="I318" s="14"/>
      <c r="J318" s="14"/>
      <c r="K318" s="14"/>
      <c r="L318" s="14"/>
      <c r="M318" s="14"/>
      <c r="N318" s="14"/>
      <c r="O318" s="14"/>
      <c r="P318" s="14"/>
      <c r="Q318" s="14"/>
      <c r="R318" s="14"/>
      <c r="S318" s="14"/>
      <c r="T318" s="14"/>
      <c r="U318" s="14"/>
      <c r="V318" s="14"/>
      <c r="W318" s="14"/>
      <c r="X318" s="14"/>
      <c r="Y318" s="13"/>
      <c r="Z318" s="14"/>
      <c r="AA318" s="14"/>
      <c r="AB318" s="14"/>
      <c r="AC318" s="14"/>
      <c r="AD318" s="14"/>
      <c r="AE318" s="14"/>
      <c r="AF318" s="14"/>
      <c r="AG318" s="14"/>
      <c r="AH318" s="14"/>
      <c r="AI318" s="14"/>
      <c r="AJ318" s="14"/>
      <c r="AK318" s="14"/>
      <c r="AL318" s="14"/>
      <c r="AM318" s="12"/>
      <c r="AN318" s="12"/>
      <c r="AO318" s="12"/>
      <c r="AP318" s="12"/>
      <c r="AQ318" s="12"/>
      <c r="AR318" s="12"/>
      <c r="AS318" s="12"/>
      <c r="AT318" s="12"/>
      <c r="AU318" s="12"/>
      <c r="AV318" s="12"/>
      <c r="AW318" s="12"/>
      <c r="AX318" s="12"/>
      <c r="AY318" s="12"/>
      <c r="AZ318" s="12"/>
      <c r="BA318" s="12"/>
      <c r="BB318" s="12"/>
      <c r="BC318" s="12"/>
      <c r="BD318" s="12"/>
      <c r="BE318" s="12"/>
      <c r="BF318" s="12"/>
      <c r="BG318" s="12"/>
      <c r="BH318" s="12"/>
      <c r="BI318" s="12"/>
      <c r="BJ318" s="12"/>
      <c r="BK318" s="12"/>
      <c r="BL318" s="12"/>
      <c r="BM318" s="12"/>
      <c r="BN318" s="12"/>
      <c r="BO318" s="12"/>
      <c r="BP318" s="12"/>
      <c r="BQ318" s="12"/>
      <c r="BR318" s="12"/>
      <c r="BS318" s="12"/>
      <c r="BT318" s="12"/>
      <c r="BU318" s="12"/>
      <c r="BV318" s="12"/>
      <c r="BW318" s="12"/>
      <c r="BX318" s="12"/>
      <c r="BY318" s="12"/>
      <c r="BZ318" s="12"/>
      <c r="CA318" s="12"/>
      <c r="CB318" s="12"/>
      <c r="CC318" s="12"/>
      <c r="CD318" s="12"/>
      <c r="CE318" s="12"/>
      <c r="CF318" s="12"/>
      <c r="CG318" s="12"/>
      <c r="CH318" s="12"/>
    </row>
    <row r="319" spans="1:86">
      <c r="A319" s="14"/>
      <c r="B319" s="14"/>
      <c r="C319" s="14"/>
      <c r="D319" s="14"/>
      <c r="E319" s="14"/>
      <c r="F319" s="14"/>
      <c r="G319" s="14"/>
      <c r="H319" s="14"/>
      <c r="I319" s="14"/>
      <c r="J319" s="14"/>
      <c r="K319" s="14"/>
      <c r="L319" s="14"/>
      <c r="M319" s="14"/>
      <c r="N319" s="14"/>
      <c r="O319" s="14"/>
      <c r="P319" s="14"/>
      <c r="Q319" s="14"/>
      <c r="R319" s="14"/>
      <c r="S319" s="14"/>
      <c r="T319" s="14"/>
      <c r="U319" s="14"/>
      <c r="V319" s="14"/>
      <c r="W319" s="14"/>
      <c r="X319" s="14"/>
      <c r="Y319" s="13"/>
      <c r="Z319" s="14"/>
      <c r="AA319" s="14"/>
      <c r="AB319" s="14"/>
      <c r="AC319" s="14"/>
      <c r="AD319" s="14"/>
      <c r="AE319" s="14"/>
      <c r="AF319" s="14"/>
      <c r="AG319" s="14"/>
      <c r="AH319" s="14"/>
      <c r="AI319" s="14"/>
      <c r="AJ319" s="14"/>
      <c r="AK319" s="14"/>
      <c r="AL319" s="14"/>
      <c r="AM319" s="12"/>
      <c r="AN319" s="12"/>
      <c r="AO319" s="12"/>
      <c r="AP319" s="12"/>
      <c r="AQ319" s="12"/>
      <c r="AR319" s="12"/>
      <c r="AS319" s="12"/>
      <c r="AT319" s="12"/>
      <c r="AU319" s="12"/>
      <c r="AV319" s="12"/>
      <c r="AW319" s="12"/>
      <c r="AX319" s="12"/>
      <c r="AY319" s="12"/>
      <c r="AZ319" s="12"/>
      <c r="BA319" s="12"/>
      <c r="BB319" s="12"/>
      <c r="BC319" s="12"/>
      <c r="BD319" s="12"/>
      <c r="BE319" s="12"/>
      <c r="BF319" s="12"/>
      <c r="BG319" s="12"/>
      <c r="BH319" s="12"/>
      <c r="BI319" s="12"/>
      <c r="BJ319" s="12"/>
      <c r="BK319" s="12"/>
      <c r="BL319" s="12"/>
      <c r="BM319" s="12"/>
      <c r="BN319" s="12"/>
      <c r="BO319" s="12"/>
      <c r="BP319" s="12"/>
      <c r="BQ319" s="12"/>
      <c r="BR319" s="12"/>
      <c r="BS319" s="12"/>
      <c r="BT319" s="12"/>
      <c r="BU319" s="12"/>
      <c r="BV319" s="12"/>
      <c r="BW319" s="12"/>
      <c r="BX319" s="12"/>
      <c r="BY319" s="12"/>
      <c r="BZ319" s="12"/>
      <c r="CA319" s="12"/>
      <c r="CB319" s="12"/>
      <c r="CC319" s="12"/>
      <c r="CD319" s="12"/>
      <c r="CE319" s="12"/>
      <c r="CF319" s="12"/>
      <c r="CG319" s="12"/>
      <c r="CH319" s="12"/>
    </row>
    <row r="320" spans="1:86">
      <c r="A320" s="14"/>
      <c r="B320" s="14"/>
      <c r="C320" s="14"/>
      <c r="D320" s="14"/>
      <c r="E320" s="14"/>
      <c r="F320" s="14"/>
      <c r="G320" s="14"/>
      <c r="H320" s="14"/>
      <c r="I320" s="14"/>
      <c r="J320" s="14"/>
      <c r="K320" s="14"/>
      <c r="L320" s="14"/>
      <c r="M320" s="14"/>
      <c r="N320" s="14"/>
      <c r="O320" s="14"/>
      <c r="P320" s="14"/>
      <c r="Q320" s="14"/>
      <c r="R320" s="14"/>
      <c r="S320" s="14"/>
      <c r="T320" s="14"/>
      <c r="U320" s="14"/>
      <c r="V320" s="14"/>
      <c r="W320" s="14"/>
      <c r="X320" s="14"/>
      <c r="Y320" s="13"/>
      <c r="Z320" s="14"/>
      <c r="AA320" s="14"/>
      <c r="AB320" s="14"/>
      <c r="AC320" s="14"/>
      <c r="AD320" s="14"/>
      <c r="AE320" s="14"/>
      <c r="AF320" s="14"/>
      <c r="AG320" s="14"/>
      <c r="AH320" s="14"/>
      <c r="AI320" s="14"/>
      <c r="AJ320" s="14"/>
      <c r="AK320" s="14"/>
      <c r="AL320" s="14"/>
      <c r="AM320" s="12"/>
      <c r="AN320" s="12"/>
      <c r="AO320" s="12"/>
      <c r="AP320" s="12"/>
      <c r="AQ320" s="12"/>
      <c r="AR320" s="12"/>
      <c r="AS320" s="12"/>
      <c r="AT320" s="12"/>
      <c r="AU320" s="12"/>
      <c r="AV320" s="12"/>
      <c r="AW320" s="12"/>
      <c r="AX320" s="12"/>
      <c r="AY320" s="12"/>
      <c r="AZ320" s="12"/>
      <c r="BA320" s="12"/>
      <c r="BB320" s="12"/>
      <c r="BC320" s="12"/>
      <c r="BD320" s="12"/>
      <c r="BE320" s="12"/>
      <c r="BF320" s="12"/>
      <c r="BG320" s="12"/>
      <c r="BH320" s="12"/>
      <c r="BI320" s="12"/>
      <c r="BJ320" s="12"/>
      <c r="BK320" s="12"/>
      <c r="BL320" s="12"/>
      <c r="BM320" s="12"/>
      <c r="BN320" s="12"/>
      <c r="BO320" s="12"/>
      <c r="BP320" s="12"/>
      <c r="BQ320" s="12"/>
      <c r="BR320" s="12"/>
      <c r="BS320" s="12"/>
      <c r="BT320" s="12"/>
      <c r="BU320" s="12"/>
      <c r="BV320" s="12"/>
      <c r="BW320" s="12"/>
      <c r="BX320" s="12"/>
      <c r="BY320" s="12"/>
      <c r="BZ320" s="12"/>
      <c r="CA320" s="12"/>
      <c r="CB320" s="12"/>
      <c r="CC320" s="12"/>
      <c r="CD320" s="12"/>
      <c r="CE320" s="12"/>
      <c r="CF320" s="12"/>
      <c r="CG320" s="12"/>
      <c r="CH320" s="12"/>
    </row>
    <row r="321" spans="1:86">
      <c r="A321" s="14"/>
      <c r="B321" s="14"/>
      <c r="C321" s="14"/>
      <c r="D321" s="14"/>
      <c r="E321" s="14"/>
      <c r="F321" s="14"/>
      <c r="G321" s="14"/>
      <c r="H321" s="14"/>
      <c r="I321" s="14"/>
      <c r="J321" s="14"/>
      <c r="K321" s="14"/>
      <c r="L321" s="14"/>
      <c r="M321" s="14"/>
      <c r="N321" s="14"/>
      <c r="O321" s="14"/>
      <c r="P321" s="14"/>
      <c r="Q321" s="14"/>
      <c r="R321" s="14"/>
      <c r="S321" s="14"/>
      <c r="T321" s="14"/>
      <c r="U321" s="14"/>
      <c r="V321" s="14"/>
      <c r="W321" s="14"/>
      <c r="X321" s="14"/>
      <c r="Y321" s="13"/>
      <c r="Z321" s="14"/>
      <c r="AA321" s="14"/>
      <c r="AB321" s="14"/>
      <c r="AC321" s="14"/>
      <c r="AD321" s="14"/>
      <c r="AE321" s="14"/>
      <c r="AF321" s="14"/>
      <c r="AG321" s="14"/>
      <c r="AH321" s="14"/>
      <c r="AI321" s="14"/>
      <c r="AJ321" s="14"/>
      <c r="AK321" s="14"/>
      <c r="AL321" s="14"/>
      <c r="AM321" s="12"/>
      <c r="AN321" s="12"/>
      <c r="AO321" s="12"/>
      <c r="AP321" s="12"/>
      <c r="AQ321" s="12"/>
      <c r="AR321" s="12"/>
      <c r="AS321" s="12"/>
      <c r="AT321" s="12"/>
      <c r="AU321" s="12"/>
      <c r="AV321" s="12"/>
      <c r="AW321" s="12"/>
      <c r="AX321" s="12"/>
      <c r="AY321" s="12"/>
      <c r="AZ321" s="12"/>
      <c r="BA321" s="12"/>
      <c r="BB321" s="12"/>
      <c r="BC321" s="12"/>
      <c r="BD321" s="12"/>
      <c r="BE321" s="12"/>
      <c r="BF321" s="12"/>
      <c r="BG321" s="12"/>
      <c r="BH321" s="12"/>
      <c r="BI321" s="12"/>
      <c r="BJ321" s="12"/>
      <c r="BK321" s="12"/>
      <c r="BL321" s="12"/>
      <c r="BM321" s="12"/>
      <c r="BN321" s="12"/>
      <c r="BO321" s="12"/>
      <c r="BP321" s="12"/>
      <c r="BQ321" s="12"/>
      <c r="BR321" s="12"/>
      <c r="BS321" s="12"/>
      <c r="BT321" s="12"/>
      <c r="BU321" s="12"/>
      <c r="BV321" s="12"/>
      <c r="BW321" s="12"/>
      <c r="BX321" s="12"/>
      <c r="BY321" s="12"/>
      <c r="BZ321" s="12"/>
      <c r="CA321" s="12"/>
      <c r="CB321" s="12"/>
      <c r="CC321" s="12"/>
      <c r="CD321" s="12"/>
      <c r="CE321" s="12"/>
      <c r="CF321" s="12"/>
      <c r="CG321" s="12"/>
      <c r="CH321" s="12"/>
    </row>
    <row r="322" spans="1:86">
      <c r="A322" s="14"/>
      <c r="B322" s="14"/>
      <c r="C322" s="14"/>
      <c r="D322" s="14"/>
      <c r="E322" s="14"/>
      <c r="F322" s="14"/>
      <c r="G322" s="14"/>
      <c r="H322" s="14"/>
      <c r="I322" s="14"/>
      <c r="J322" s="14"/>
      <c r="K322" s="14"/>
      <c r="L322" s="14"/>
      <c r="M322" s="14"/>
      <c r="N322" s="14"/>
      <c r="O322" s="14"/>
      <c r="P322" s="14"/>
      <c r="Q322" s="14"/>
      <c r="R322" s="14"/>
      <c r="S322" s="14"/>
      <c r="T322" s="14"/>
      <c r="U322" s="14"/>
      <c r="V322" s="14"/>
      <c r="W322" s="14"/>
      <c r="X322" s="14"/>
      <c r="Y322" s="13"/>
      <c r="Z322" s="14"/>
      <c r="AA322" s="14"/>
      <c r="AB322" s="14"/>
      <c r="AC322" s="14"/>
      <c r="AD322" s="14"/>
      <c r="AE322" s="14"/>
      <c r="AF322" s="14"/>
      <c r="AG322" s="14"/>
      <c r="AH322" s="14"/>
      <c r="AI322" s="14"/>
      <c r="AJ322" s="14"/>
      <c r="AK322" s="14"/>
      <c r="AL322" s="14"/>
      <c r="AM322" s="12"/>
      <c r="AN322" s="12"/>
      <c r="AO322" s="12"/>
      <c r="AP322" s="12"/>
      <c r="AQ322" s="12"/>
      <c r="AR322" s="12"/>
      <c r="AS322" s="12"/>
      <c r="AT322" s="12"/>
      <c r="AU322" s="12"/>
      <c r="AV322" s="12"/>
      <c r="AW322" s="12"/>
      <c r="AX322" s="12"/>
      <c r="AY322" s="12"/>
      <c r="AZ322" s="12"/>
      <c r="BA322" s="12"/>
      <c r="BB322" s="12"/>
      <c r="BC322" s="12"/>
      <c r="BD322" s="12"/>
      <c r="BE322" s="12"/>
      <c r="BF322" s="12"/>
      <c r="BG322" s="12"/>
      <c r="BH322" s="12"/>
      <c r="BI322" s="12"/>
      <c r="BJ322" s="12"/>
      <c r="BK322" s="12"/>
      <c r="BL322" s="12"/>
      <c r="BM322" s="12"/>
      <c r="BN322" s="12"/>
      <c r="BO322" s="12"/>
      <c r="BP322" s="12"/>
      <c r="BQ322" s="12"/>
      <c r="BR322" s="12"/>
      <c r="BS322" s="12"/>
      <c r="BT322" s="12"/>
      <c r="BU322" s="12"/>
      <c r="BV322" s="12"/>
      <c r="BW322" s="12"/>
      <c r="BX322" s="12"/>
      <c r="BY322" s="12"/>
      <c r="BZ322" s="12"/>
      <c r="CA322" s="12"/>
      <c r="CB322" s="12"/>
      <c r="CC322" s="12"/>
      <c r="CD322" s="12"/>
      <c r="CE322" s="12"/>
      <c r="CF322" s="12"/>
      <c r="CG322" s="12"/>
      <c r="CH322" s="12"/>
    </row>
    <row r="323" spans="1:86">
      <c r="A323" s="14"/>
      <c r="B323" s="14"/>
      <c r="C323" s="14"/>
      <c r="D323" s="14"/>
      <c r="E323" s="14"/>
      <c r="F323" s="14"/>
      <c r="G323" s="14"/>
      <c r="H323" s="14"/>
      <c r="I323" s="14"/>
      <c r="J323" s="14"/>
      <c r="K323" s="14"/>
      <c r="L323" s="14"/>
      <c r="M323" s="14"/>
      <c r="N323" s="14"/>
      <c r="O323" s="14"/>
      <c r="P323" s="14"/>
      <c r="Q323" s="14"/>
      <c r="R323" s="14"/>
      <c r="S323" s="14"/>
      <c r="T323" s="14"/>
      <c r="U323" s="14"/>
      <c r="V323" s="14"/>
      <c r="W323" s="14"/>
      <c r="X323" s="14"/>
      <c r="Y323" s="13"/>
      <c r="Z323" s="14"/>
      <c r="AA323" s="14"/>
      <c r="AB323" s="14"/>
      <c r="AC323" s="14"/>
      <c r="AD323" s="14"/>
      <c r="AE323" s="14"/>
      <c r="AF323" s="14"/>
      <c r="AG323" s="14"/>
      <c r="AH323" s="14"/>
      <c r="AI323" s="14"/>
      <c r="AJ323" s="14"/>
      <c r="AK323" s="14"/>
      <c r="AL323" s="14"/>
      <c r="AM323" s="12"/>
      <c r="AN323" s="12"/>
      <c r="AO323" s="12"/>
      <c r="AP323" s="12"/>
      <c r="AQ323" s="12"/>
      <c r="AR323" s="12"/>
      <c r="AS323" s="12"/>
      <c r="AT323" s="12"/>
      <c r="AU323" s="12"/>
      <c r="AV323" s="12"/>
      <c r="AW323" s="12"/>
      <c r="AX323" s="12"/>
      <c r="AY323" s="12"/>
      <c r="AZ323" s="12"/>
      <c r="BA323" s="12"/>
      <c r="BB323" s="12"/>
      <c r="BC323" s="12"/>
      <c r="BD323" s="12"/>
      <c r="BE323" s="12"/>
      <c r="BF323" s="12"/>
      <c r="BG323" s="12"/>
      <c r="BH323" s="12"/>
      <c r="BI323" s="12"/>
      <c r="BJ323" s="12"/>
      <c r="BK323" s="12"/>
      <c r="BL323" s="12"/>
      <c r="BM323" s="12"/>
      <c r="BN323" s="12"/>
      <c r="BO323" s="12"/>
      <c r="BP323" s="12"/>
      <c r="BQ323" s="12"/>
      <c r="BR323" s="12"/>
      <c r="BS323" s="12"/>
      <c r="BT323" s="12"/>
      <c r="BU323" s="12"/>
      <c r="BV323" s="12"/>
      <c r="BW323" s="12"/>
      <c r="BX323" s="12"/>
      <c r="BY323" s="12"/>
      <c r="BZ323" s="12"/>
      <c r="CA323" s="12"/>
      <c r="CB323" s="12"/>
      <c r="CC323" s="12"/>
      <c r="CD323" s="12"/>
      <c r="CE323" s="12"/>
      <c r="CF323" s="12"/>
      <c r="CG323" s="12"/>
      <c r="CH323" s="12"/>
    </row>
    <row r="324" spans="1:86">
      <c r="A324" s="14"/>
      <c r="B324" s="14"/>
      <c r="C324" s="14"/>
      <c r="D324" s="14"/>
      <c r="E324" s="14"/>
      <c r="F324" s="14"/>
      <c r="G324" s="14"/>
      <c r="H324" s="14"/>
      <c r="I324" s="14"/>
      <c r="J324" s="14"/>
      <c r="K324" s="14"/>
      <c r="L324" s="14"/>
      <c r="M324" s="14"/>
      <c r="N324" s="14"/>
      <c r="O324" s="14"/>
      <c r="P324" s="14"/>
      <c r="Q324" s="14"/>
      <c r="R324" s="14"/>
      <c r="S324" s="14"/>
      <c r="T324" s="14"/>
      <c r="U324" s="14"/>
      <c r="V324" s="14"/>
      <c r="W324" s="14"/>
      <c r="X324" s="14"/>
      <c r="Y324" s="13"/>
      <c r="Z324" s="14"/>
      <c r="AA324" s="14"/>
      <c r="AB324" s="14"/>
      <c r="AC324" s="14"/>
      <c r="AD324" s="14"/>
      <c r="AE324" s="14"/>
      <c r="AF324" s="14"/>
      <c r="AG324" s="14"/>
      <c r="AH324" s="14"/>
      <c r="AI324" s="14"/>
      <c r="AJ324" s="14"/>
      <c r="AK324" s="14"/>
      <c r="AL324" s="14"/>
      <c r="AM324" s="12"/>
      <c r="AN324" s="12"/>
      <c r="AO324" s="12"/>
      <c r="AP324" s="12"/>
      <c r="AQ324" s="12"/>
      <c r="AR324" s="12"/>
      <c r="AS324" s="12"/>
      <c r="AT324" s="12"/>
      <c r="AU324" s="12"/>
      <c r="AV324" s="12"/>
      <c r="AW324" s="12"/>
      <c r="AX324" s="12"/>
      <c r="AY324" s="12"/>
      <c r="AZ324" s="12"/>
      <c r="BA324" s="12"/>
      <c r="BB324" s="12"/>
      <c r="BC324" s="12"/>
      <c r="BD324" s="12"/>
      <c r="BE324" s="12"/>
      <c r="BF324" s="12"/>
      <c r="BG324" s="12"/>
      <c r="BH324" s="12"/>
      <c r="BI324" s="12"/>
      <c r="BJ324" s="12"/>
      <c r="BK324" s="12"/>
      <c r="BL324" s="12"/>
      <c r="BM324" s="12"/>
      <c r="BN324" s="12"/>
      <c r="BO324" s="12"/>
      <c r="BP324" s="12"/>
      <c r="BQ324" s="12"/>
      <c r="BR324" s="12"/>
      <c r="BS324" s="12"/>
      <c r="BT324" s="12"/>
      <c r="BU324" s="12"/>
      <c r="BV324" s="12"/>
      <c r="BW324" s="12"/>
      <c r="BX324" s="12"/>
      <c r="BY324" s="12"/>
      <c r="BZ324" s="12"/>
      <c r="CA324" s="12"/>
      <c r="CB324" s="12"/>
      <c r="CC324" s="12"/>
      <c r="CD324" s="12"/>
      <c r="CE324" s="12"/>
      <c r="CF324" s="12"/>
      <c r="CG324" s="12"/>
      <c r="CH324" s="12"/>
    </row>
    <row r="325" spans="1:86">
      <c r="A325" s="14"/>
      <c r="B325" s="14"/>
      <c r="C325" s="14"/>
      <c r="D325" s="14"/>
      <c r="E325" s="14"/>
      <c r="F325" s="14"/>
      <c r="G325" s="14"/>
      <c r="H325" s="14"/>
      <c r="I325" s="14"/>
      <c r="J325" s="14"/>
      <c r="K325" s="14"/>
      <c r="L325" s="14"/>
      <c r="M325" s="14"/>
      <c r="N325" s="14"/>
      <c r="O325" s="14"/>
      <c r="P325" s="14"/>
      <c r="Q325" s="14"/>
      <c r="R325" s="14"/>
      <c r="S325" s="14"/>
      <c r="T325" s="14"/>
      <c r="U325" s="14"/>
      <c r="V325" s="14"/>
      <c r="W325" s="14"/>
      <c r="X325" s="14"/>
      <c r="Y325" s="13"/>
      <c r="Z325" s="14"/>
      <c r="AA325" s="14"/>
      <c r="AB325" s="14"/>
      <c r="AC325" s="14"/>
      <c r="AD325" s="14"/>
      <c r="AE325" s="14"/>
      <c r="AF325" s="14"/>
      <c r="AG325" s="14"/>
      <c r="AH325" s="14"/>
      <c r="AI325" s="14"/>
      <c r="AJ325" s="14"/>
      <c r="AK325" s="14"/>
      <c r="AL325" s="14"/>
      <c r="AM325" s="12"/>
      <c r="AN325" s="12"/>
      <c r="AO325" s="12"/>
      <c r="AP325" s="12"/>
      <c r="AQ325" s="12"/>
      <c r="AR325" s="12"/>
      <c r="AS325" s="12"/>
      <c r="AT325" s="12"/>
      <c r="AU325" s="12"/>
      <c r="AV325" s="12"/>
      <c r="AW325" s="12"/>
      <c r="AX325" s="12"/>
      <c r="AY325" s="12"/>
      <c r="AZ325" s="12"/>
      <c r="BA325" s="12"/>
      <c r="BB325" s="12"/>
      <c r="BC325" s="12"/>
      <c r="BD325" s="12"/>
      <c r="BE325" s="12"/>
      <c r="BF325" s="12"/>
      <c r="BG325" s="12"/>
      <c r="BH325" s="12"/>
      <c r="BI325" s="12"/>
      <c r="BJ325" s="12"/>
      <c r="BK325" s="12"/>
      <c r="BL325" s="12"/>
      <c r="BM325" s="12"/>
      <c r="BN325" s="12"/>
      <c r="BO325" s="12"/>
      <c r="BP325" s="12"/>
      <c r="BQ325" s="12"/>
      <c r="BR325" s="12"/>
      <c r="BS325" s="12"/>
      <c r="BT325" s="12"/>
      <c r="BU325" s="12"/>
      <c r="BV325" s="12"/>
      <c r="BW325" s="12"/>
      <c r="BX325" s="12"/>
      <c r="BY325" s="12"/>
      <c r="BZ325" s="12"/>
      <c r="CA325" s="12"/>
      <c r="CB325" s="12"/>
      <c r="CC325" s="12"/>
      <c r="CD325" s="12"/>
      <c r="CE325" s="12"/>
      <c r="CF325" s="12"/>
      <c r="CG325" s="12"/>
      <c r="CH325" s="12"/>
    </row>
    <row r="326" spans="1:86">
      <c r="A326" s="14"/>
      <c r="B326" s="14"/>
      <c r="C326" s="14"/>
      <c r="D326" s="14"/>
      <c r="E326" s="14"/>
      <c r="F326" s="14"/>
      <c r="G326" s="14"/>
      <c r="H326" s="14"/>
      <c r="I326" s="14"/>
      <c r="J326" s="14"/>
      <c r="K326" s="14"/>
      <c r="L326" s="14"/>
      <c r="M326" s="14"/>
      <c r="N326" s="14"/>
      <c r="O326" s="14"/>
      <c r="P326" s="14"/>
      <c r="Q326" s="14"/>
      <c r="R326" s="14"/>
      <c r="S326" s="14"/>
      <c r="T326" s="14"/>
      <c r="U326" s="14"/>
      <c r="V326" s="14"/>
      <c r="W326" s="14"/>
      <c r="X326" s="14"/>
      <c r="Y326" s="13"/>
      <c r="Z326" s="14"/>
      <c r="AA326" s="14"/>
      <c r="AB326" s="14"/>
      <c r="AC326" s="14"/>
      <c r="AD326" s="14"/>
      <c r="AE326" s="14"/>
      <c r="AF326" s="14"/>
      <c r="AG326" s="14"/>
      <c r="AH326" s="14"/>
      <c r="AI326" s="14"/>
      <c r="AJ326" s="14"/>
      <c r="AK326" s="14"/>
      <c r="AL326" s="14"/>
      <c r="AM326" s="12"/>
      <c r="AN326" s="12"/>
      <c r="AO326" s="12"/>
      <c r="AP326" s="12"/>
      <c r="AQ326" s="12"/>
      <c r="AR326" s="12"/>
      <c r="AS326" s="12"/>
      <c r="AT326" s="12"/>
      <c r="AU326" s="12"/>
      <c r="AV326" s="12"/>
      <c r="AW326" s="12"/>
      <c r="AX326" s="12"/>
      <c r="AY326" s="12"/>
      <c r="AZ326" s="12"/>
      <c r="BA326" s="12"/>
      <c r="BB326" s="12"/>
      <c r="BC326" s="12"/>
      <c r="BD326" s="12"/>
      <c r="BE326" s="12"/>
      <c r="BF326" s="12"/>
      <c r="BG326" s="12"/>
      <c r="BH326" s="12"/>
      <c r="BI326" s="12"/>
      <c r="BJ326" s="12"/>
      <c r="BK326" s="12"/>
      <c r="BL326" s="12"/>
      <c r="BM326" s="12"/>
      <c r="BN326" s="12"/>
      <c r="BO326" s="12"/>
      <c r="BP326" s="12"/>
      <c r="BQ326" s="12"/>
      <c r="BR326" s="12"/>
      <c r="BS326" s="12"/>
      <c r="BT326" s="12"/>
      <c r="BU326" s="12"/>
      <c r="BV326" s="12"/>
      <c r="BW326" s="12"/>
      <c r="BX326" s="12"/>
      <c r="BY326" s="12"/>
      <c r="BZ326" s="12"/>
      <c r="CA326" s="12"/>
      <c r="CB326" s="12"/>
      <c r="CC326" s="12"/>
      <c r="CD326" s="12"/>
      <c r="CE326" s="12"/>
      <c r="CF326" s="12"/>
      <c r="CG326" s="12"/>
      <c r="CH326" s="12"/>
    </row>
    <row r="327" spans="1:86">
      <c r="A327" s="14"/>
      <c r="B327" s="14"/>
      <c r="C327" s="14"/>
      <c r="D327" s="14"/>
      <c r="E327" s="14"/>
      <c r="F327" s="14"/>
      <c r="G327" s="14"/>
      <c r="H327" s="14"/>
      <c r="I327" s="14"/>
      <c r="J327" s="14"/>
      <c r="K327" s="14"/>
      <c r="L327" s="14"/>
      <c r="M327" s="14"/>
      <c r="N327" s="14"/>
      <c r="O327" s="14"/>
      <c r="P327" s="14"/>
      <c r="Q327" s="14"/>
      <c r="R327" s="14"/>
      <c r="S327" s="14"/>
      <c r="T327" s="14"/>
      <c r="U327" s="14"/>
      <c r="V327" s="14"/>
      <c r="W327" s="14"/>
      <c r="X327" s="14"/>
      <c r="Y327" s="13"/>
      <c r="Z327" s="14"/>
      <c r="AA327" s="14"/>
      <c r="AB327" s="14"/>
      <c r="AC327" s="14"/>
      <c r="AD327" s="14"/>
      <c r="AE327" s="14"/>
      <c r="AF327" s="14"/>
      <c r="AG327" s="14"/>
      <c r="AH327" s="14"/>
      <c r="AI327" s="14"/>
      <c r="AJ327" s="14"/>
      <c r="AK327" s="14"/>
      <c r="AL327" s="14"/>
      <c r="AM327" s="12"/>
      <c r="AN327" s="12"/>
      <c r="AO327" s="12"/>
      <c r="AP327" s="12"/>
      <c r="AQ327" s="12"/>
      <c r="AR327" s="12"/>
      <c r="AS327" s="12"/>
      <c r="AT327" s="12"/>
      <c r="AU327" s="12"/>
      <c r="AV327" s="12"/>
      <c r="AW327" s="12"/>
      <c r="AX327" s="12"/>
      <c r="AY327" s="12"/>
      <c r="AZ327" s="12"/>
      <c r="BA327" s="12"/>
      <c r="BB327" s="12"/>
      <c r="BC327" s="12"/>
      <c r="BD327" s="12"/>
      <c r="BE327" s="12"/>
      <c r="BF327" s="12"/>
      <c r="BG327" s="12"/>
      <c r="BH327" s="12"/>
      <c r="BI327" s="12"/>
      <c r="BJ327" s="12"/>
      <c r="BK327" s="12"/>
      <c r="BL327" s="12"/>
      <c r="BM327" s="12"/>
      <c r="BN327" s="12"/>
      <c r="BO327" s="12"/>
      <c r="BP327" s="12"/>
      <c r="BQ327" s="12"/>
      <c r="BR327" s="12"/>
      <c r="BS327" s="12"/>
      <c r="BT327" s="12"/>
      <c r="BU327" s="12"/>
      <c r="BV327" s="12"/>
      <c r="BW327" s="12"/>
      <c r="BX327" s="12"/>
      <c r="BY327" s="12"/>
      <c r="BZ327" s="12"/>
      <c r="CA327" s="12"/>
      <c r="CB327" s="12"/>
      <c r="CC327" s="12"/>
      <c r="CD327" s="12"/>
      <c r="CE327" s="12"/>
      <c r="CF327" s="12"/>
      <c r="CG327" s="12"/>
      <c r="CH327" s="12"/>
    </row>
    <row r="328" spans="1:86">
      <c r="A328" s="14"/>
      <c r="B328" s="14"/>
      <c r="C328" s="14"/>
      <c r="D328" s="14"/>
      <c r="E328" s="14"/>
      <c r="F328" s="14"/>
      <c r="G328" s="14"/>
      <c r="H328" s="14"/>
      <c r="I328" s="14"/>
      <c r="J328" s="14"/>
      <c r="K328" s="14"/>
      <c r="L328" s="14"/>
      <c r="M328" s="14"/>
      <c r="N328" s="14"/>
      <c r="O328" s="14"/>
      <c r="P328" s="14"/>
      <c r="Q328" s="14"/>
      <c r="R328" s="14"/>
      <c r="S328" s="14"/>
      <c r="T328" s="14"/>
      <c r="U328" s="14"/>
      <c r="V328" s="14"/>
      <c r="W328" s="14"/>
      <c r="X328" s="14"/>
      <c r="Y328" s="13"/>
      <c r="Z328" s="14"/>
      <c r="AA328" s="14"/>
      <c r="AB328" s="14"/>
      <c r="AC328" s="14"/>
      <c r="AD328" s="14"/>
      <c r="AE328" s="14"/>
      <c r="AF328" s="14"/>
      <c r="AG328" s="14"/>
      <c r="AH328" s="14"/>
      <c r="AI328" s="14"/>
      <c r="AJ328" s="14"/>
      <c r="AK328" s="14"/>
      <c r="AL328" s="14"/>
      <c r="AM328" s="12"/>
      <c r="AN328" s="12"/>
      <c r="AO328" s="12"/>
      <c r="AP328" s="12"/>
      <c r="AQ328" s="12"/>
      <c r="AR328" s="12"/>
      <c r="AS328" s="12"/>
      <c r="AT328" s="12"/>
      <c r="AU328" s="12"/>
      <c r="AV328" s="12"/>
      <c r="AW328" s="12"/>
      <c r="AX328" s="12"/>
      <c r="AY328" s="12"/>
      <c r="AZ328" s="12"/>
      <c r="BA328" s="12"/>
      <c r="BB328" s="12"/>
      <c r="BC328" s="12"/>
      <c r="BD328" s="12"/>
      <c r="BE328" s="12"/>
      <c r="BF328" s="12"/>
      <c r="BG328" s="12"/>
      <c r="BH328" s="12"/>
      <c r="BI328" s="12"/>
      <c r="BJ328" s="12"/>
      <c r="BK328" s="12"/>
      <c r="BL328" s="12"/>
      <c r="BM328" s="12"/>
      <c r="BN328" s="12"/>
      <c r="BO328" s="12"/>
      <c r="BP328" s="12"/>
      <c r="BQ328" s="12"/>
      <c r="BR328" s="12"/>
      <c r="BS328" s="12"/>
      <c r="BT328" s="12"/>
      <c r="BU328" s="12"/>
      <c r="BV328" s="12"/>
      <c r="BW328" s="12"/>
      <c r="BX328" s="12"/>
      <c r="BY328" s="12"/>
      <c r="BZ328" s="12"/>
      <c r="CA328" s="12"/>
      <c r="CB328" s="12"/>
      <c r="CC328" s="12"/>
      <c r="CD328" s="12"/>
      <c r="CE328" s="12"/>
      <c r="CF328" s="12"/>
      <c r="CG328" s="12"/>
      <c r="CH328" s="12"/>
    </row>
    <row r="329" spans="1:86">
      <c r="A329" s="14"/>
      <c r="B329" s="14"/>
      <c r="C329" s="14"/>
      <c r="D329" s="14"/>
      <c r="E329" s="14"/>
      <c r="F329" s="14"/>
      <c r="G329" s="14"/>
      <c r="H329" s="14"/>
      <c r="I329" s="14"/>
      <c r="J329" s="14"/>
      <c r="K329" s="14"/>
      <c r="L329" s="14"/>
      <c r="M329" s="14"/>
      <c r="N329" s="14"/>
      <c r="O329" s="14"/>
      <c r="P329" s="14"/>
      <c r="Q329" s="14"/>
      <c r="R329" s="14"/>
      <c r="S329" s="14"/>
      <c r="T329" s="14"/>
      <c r="U329" s="14"/>
      <c r="V329" s="14"/>
      <c r="W329" s="14"/>
      <c r="X329" s="14"/>
      <c r="Y329" s="13"/>
      <c r="Z329" s="14"/>
      <c r="AA329" s="14"/>
      <c r="AB329" s="14"/>
      <c r="AC329" s="14"/>
      <c r="AD329" s="14"/>
      <c r="AE329" s="14"/>
      <c r="AF329" s="14"/>
      <c r="AG329" s="14"/>
      <c r="AH329" s="14"/>
      <c r="AI329" s="14"/>
      <c r="AJ329" s="14"/>
      <c r="AK329" s="14"/>
      <c r="AL329" s="14"/>
      <c r="AM329" s="12"/>
      <c r="AN329" s="12"/>
      <c r="AO329" s="12"/>
      <c r="AP329" s="12"/>
      <c r="AQ329" s="12"/>
      <c r="AR329" s="12"/>
      <c r="AS329" s="12"/>
      <c r="AT329" s="12"/>
      <c r="AU329" s="12"/>
      <c r="AV329" s="12"/>
      <c r="AW329" s="12"/>
      <c r="AX329" s="12"/>
      <c r="AY329" s="12"/>
      <c r="AZ329" s="12"/>
      <c r="BA329" s="12"/>
      <c r="BB329" s="12"/>
      <c r="BC329" s="12"/>
      <c r="BD329" s="12"/>
      <c r="BE329" s="12"/>
      <c r="BF329" s="12"/>
      <c r="BG329" s="12"/>
      <c r="BH329" s="12"/>
      <c r="BI329" s="12"/>
      <c r="BJ329" s="12"/>
      <c r="BK329" s="12"/>
      <c r="BL329" s="12"/>
      <c r="BM329" s="12"/>
      <c r="BN329" s="12"/>
      <c r="BO329" s="12"/>
      <c r="BP329" s="12"/>
      <c r="BQ329" s="12"/>
      <c r="BR329" s="12"/>
      <c r="BS329" s="12"/>
      <c r="BT329" s="12"/>
      <c r="BU329" s="12"/>
      <c r="BV329" s="12"/>
      <c r="BW329" s="12"/>
      <c r="BX329" s="12"/>
      <c r="BY329" s="12"/>
      <c r="BZ329" s="12"/>
      <c r="CA329" s="12"/>
      <c r="CB329" s="12"/>
      <c r="CC329" s="12"/>
      <c r="CD329" s="12"/>
      <c r="CE329" s="12"/>
      <c r="CF329" s="12"/>
      <c r="CG329" s="12"/>
      <c r="CH329" s="12"/>
    </row>
    <row r="330" spans="1:86">
      <c r="A330" s="14"/>
      <c r="B330" s="14"/>
      <c r="C330" s="14"/>
      <c r="D330" s="14"/>
      <c r="E330" s="14"/>
      <c r="F330" s="14"/>
      <c r="G330" s="14"/>
      <c r="H330" s="14"/>
      <c r="I330" s="14"/>
      <c r="J330" s="14"/>
      <c r="K330" s="14"/>
      <c r="L330" s="14"/>
      <c r="M330" s="14"/>
      <c r="N330" s="14"/>
      <c r="O330" s="14"/>
      <c r="P330" s="14"/>
      <c r="Q330" s="14"/>
      <c r="R330" s="14"/>
      <c r="S330" s="14"/>
      <c r="T330" s="14"/>
      <c r="U330" s="14"/>
      <c r="V330" s="14"/>
      <c r="W330" s="14"/>
      <c r="X330" s="14"/>
      <c r="Y330" s="13"/>
      <c r="Z330" s="14"/>
      <c r="AA330" s="14"/>
      <c r="AB330" s="14"/>
      <c r="AC330" s="14"/>
      <c r="AD330" s="14"/>
      <c r="AE330" s="14"/>
      <c r="AF330" s="14"/>
      <c r="AG330" s="14"/>
      <c r="AH330" s="14"/>
      <c r="AI330" s="14"/>
      <c r="AJ330" s="14"/>
      <c r="AK330" s="14"/>
      <c r="AL330" s="14"/>
      <c r="AM330" s="12"/>
      <c r="AN330" s="12"/>
      <c r="AO330" s="12"/>
      <c r="AP330" s="12"/>
      <c r="AQ330" s="12"/>
      <c r="AR330" s="12"/>
      <c r="AS330" s="12"/>
      <c r="AT330" s="12"/>
      <c r="AU330" s="12"/>
      <c r="AV330" s="12"/>
      <c r="AW330" s="12"/>
      <c r="AX330" s="12"/>
      <c r="AY330" s="12"/>
      <c r="AZ330" s="12"/>
      <c r="BA330" s="12"/>
      <c r="BB330" s="12"/>
      <c r="BC330" s="12"/>
      <c r="BD330" s="12"/>
      <c r="BE330" s="12"/>
      <c r="BF330" s="12"/>
      <c r="BG330" s="12"/>
      <c r="BH330" s="12"/>
      <c r="BI330" s="12"/>
      <c r="BJ330" s="12"/>
      <c r="BK330" s="12"/>
      <c r="BL330" s="12"/>
      <c r="BM330" s="12"/>
      <c r="BN330" s="12"/>
      <c r="BO330" s="12"/>
      <c r="BP330" s="12"/>
      <c r="BQ330" s="12"/>
      <c r="BR330" s="12"/>
      <c r="BS330" s="12"/>
      <c r="BT330" s="12"/>
      <c r="BU330" s="12"/>
      <c r="BV330" s="12"/>
      <c r="BW330" s="12"/>
      <c r="BX330" s="12"/>
      <c r="BY330" s="12"/>
      <c r="BZ330" s="12"/>
      <c r="CA330" s="12"/>
      <c r="CB330" s="12"/>
      <c r="CC330" s="12"/>
      <c r="CD330" s="12"/>
      <c r="CE330" s="12"/>
      <c r="CF330" s="12"/>
      <c r="CG330" s="12"/>
      <c r="CH330" s="12"/>
    </row>
    <row r="331" spans="1:86">
      <c r="A331" s="14"/>
      <c r="B331" s="14"/>
      <c r="C331" s="14"/>
      <c r="D331" s="14"/>
      <c r="E331" s="14"/>
      <c r="F331" s="14"/>
      <c r="G331" s="14"/>
      <c r="H331" s="14"/>
      <c r="I331" s="14"/>
      <c r="J331" s="14"/>
      <c r="K331" s="14"/>
      <c r="L331" s="14"/>
      <c r="M331" s="14"/>
      <c r="N331" s="14"/>
      <c r="O331" s="14"/>
      <c r="P331" s="14"/>
      <c r="Q331" s="14"/>
      <c r="R331" s="14"/>
      <c r="S331" s="14"/>
      <c r="T331" s="14"/>
      <c r="U331" s="14"/>
      <c r="V331" s="14"/>
      <c r="W331" s="14"/>
      <c r="X331" s="14"/>
      <c r="Y331" s="13"/>
      <c r="Z331" s="14"/>
      <c r="AA331" s="14"/>
      <c r="AB331" s="14"/>
      <c r="AC331" s="14"/>
      <c r="AD331" s="14"/>
      <c r="AE331" s="14"/>
      <c r="AF331" s="14"/>
      <c r="AG331" s="14"/>
      <c r="AH331" s="14"/>
      <c r="AI331" s="14"/>
      <c r="AJ331" s="14"/>
      <c r="AK331" s="14"/>
      <c r="AL331" s="14"/>
      <c r="AM331" s="12"/>
      <c r="AN331" s="12"/>
      <c r="AO331" s="12"/>
      <c r="AP331" s="12"/>
      <c r="AQ331" s="12"/>
      <c r="AR331" s="12"/>
      <c r="AS331" s="12"/>
      <c r="AT331" s="12"/>
      <c r="AU331" s="12"/>
      <c r="AV331" s="12"/>
      <c r="AW331" s="12"/>
      <c r="AX331" s="12"/>
      <c r="AY331" s="12"/>
      <c r="AZ331" s="12"/>
      <c r="BA331" s="12"/>
      <c r="BB331" s="12"/>
      <c r="BC331" s="12"/>
      <c r="BD331" s="12"/>
      <c r="BE331" s="12"/>
      <c r="BF331" s="12"/>
      <c r="BG331" s="12"/>
      <c r="BH331" s="12"/>
      <c r="BI331" s="12"/>
      <c r="BJ331" s="12"/>
      <c r="BK331" s="12"/>
      <c r="BL331" s="12"/>
      <c r="BM331" s="12"/>
      <c r="BN331" s="12"/>
      <c r="BO331" s="12"/>
      <c r="BP331" s="12"/>
      <c r="BQ331" s="12"/>
      <c r="BR331" s="12"/>
      <c r="BS331" s="12"/>
      <c r="BT331" s="12"/>
      <c r="BU331" s="12"/>
      <c r="BV331" s="12"/>
      <c r="BW331" s="12"/>
      <c r="BX331" s="12"/>
      <c r="BY331" s="12"/>
      <c r="BZ331" s="12"/>
      <c r="CA331" s="12"/>
      <c r="CB331" s="12"/>
      <c r="CC331" s="12"/>
      <c r="CD331" s="12"/>
      <c r="CE331" s="12"/>
      <c r="CF331" s="12"/>
      <c r="CG331" s="12"/>
      <c r="CH331" s="12"/>
    </row>
    <row r="332" spans="1:86">
      <c r="A332" s="14"/>
      <c r="B332" s="14"/>
      <c r="C332" s="14"/>
      <c r="D332" s="14"/>
      <c r="E332" s="14"/>
      <c r="F332" s="14"/>
      <c r="G332" s="14"/>
      <c r="H332" s="14"/>
      <c r="I332" s="14"/>
      <c r="J332" s="14"/>
      <c r="K332" s="14"/>
      <c r="L332" s="14"/>
      <c r="M332" s="14"/>
      <c r="N332" s="14"/>
      <c r="O332" s="14"/>
      <c r="P332" s="14"/>
      <c r="Q332" s="14"/>
      <c r="R332" s="14"/>
      <c r="S332" s="14"/>
      <c r="T332" s="14"/>
      <c r="U332" s="14"/>
      <c r="V332" s="14"/>
      <c r="W332" s="14"/>
      <c r="X332" s="14"/>
      <c r="Y332" s="13"/>
      <c r="Z332" s="14"/>
      <c r="AA332" s="14"/>
      <c r="AB332" s="14"/>
      <c r="AC332" s="14"/>
      <c r="AD332" s="14"/>
      <c r="AE332" s="14"/>
      <c r="AF332" s="14"/>
      <c r="AG332" s="14"/>
      <c r="AH332" s="14"/>
      <c r="AI332" s="14"/>
      <c r="AJ332" s="14"/>
      <c r="AK332" s="14"/>
      <c r="AL332" s="14"/>
      <c r="AM332" s="12"/>
      <c r="AN332" s="12"/>
      <c r="AO332" s="12"/>
      <c r="AP332" s="12"/>
      <c r="AQ332" s="12"/>
      <c r="AR332" s="12"/>
      <c r="AS332" s="12"/>
      <c r="AT332" s="12"/>
      <c r="AU332" s="12"/>
      <c r="AV332" s="12"/>
      <c r="AW332" s="12"/>
      <c r="AX332" s="12"/>
      <c r="AY332" s="12"/>
      <c r="AZ332" s="12"/>
      <c r="BA332" s="12"/>
      <c r="BB332" s="12"/>
      <c r="BC332" s="12"/>
      <c r="BD332" s="12"/>
      <c r="BE332" s="12"/>
      <c r="BF332" s="12"/>
      <c r="BG332" s="12"/>
      <c r="BH332" s="12"/>
      <c r="BI332" s="12"/>
      <c r="BJ332" s="12"/>
      <c r="BK332" s="12"/>
      <c r="BL332" s="12"/>
      <c r="BM332" s="12"/>
      <c r="BN332" s="12"/>
      <c r="BO332" s="12"/>
      <c r="BP332" s="12"/>
      <c r="BQ332" s="12"/>
      <c r="BR332" s="12"/>
      <c r="BS332" s="12"/>
      <c r="BT332" s="12"/>
      <c r="BU332" s="12"/>
      <c r="BV332" s="12"/>
      <c r="BW332" s="12"/>
      <c r="BX332" s="12"/>
      <c r="BY332" s="12"/>
      <c r="BZ332" s="12"/>
      <c r="CA332" s="12"/>
      <c r="CB332" s="12"/>
      <c r="CC332" s="12"/>
      <c r="CD332" s="12"/>
      <c r="CE332" s="12"/>
      <c r="CF332" s="12"/>
      <c r="CG332" s="12"/>
      <c r="CH332" s="12"/>
    </row>
    <row r="333" spans="1:86">
      <c r="A333" s="14"/>
      <c r="B333" s="14"/>
      <c r="C333" s="14"/>
      <c r="D333" s="14"/>
      <c r="E333" s="14"/>
      <c r="F333" s="14"/>
      <c r="G333" s="14"/>
      <c r="H333" s="14"/>
      <c r="I333" s="14"/>
      <c r="J333" s="14"/>
      <c r="K333" s="14"/>
      <c r="L333" s="14"/>
      <c r="M333" s="14"/>
      <c r="N333" s="14"/>
      <c r="O333" s="14"/>
      <c r="P333" s="14"/>
      <c r="Q333" s="14"/>
      <c r="R333" s="14"/>
      <c r="S333" s="14"/>
      <c r="T333" s="14"/>
      <c r="U333" s="14"/>
      <c r="V333" s="14"/>
      <c r="W333" s="14"/>
      <c r="X333" s="14"/>
      <c r="Y333" s="13"/>
      <c r="Z333" s="14"/>
      <c r="AA333" s="14"/>
      <c r="AB333" s="14"/>
      <c r="AC333" s="14"/>
      <c r="AD333" s="14"/>
      <c r="AE333" s="14"/>
      <c r="AF333" s="14"/>
      <c r="AG333" s="14"/>
      <c r="AH333" s="14"/>
      <c r="AI333" s="14"/>
      <c r="AJ333" s="14"/>
      <c r="AK333" s="14"/>
      <c r="AL333" s="14"/>
      <c r="AM333" s="12"/>
      <c r="AN333" s="12"/>
      <c r="AO333" s="12"/>
      <c r="AP333" s="12"/>
      <c r="AQ333" s="12"/>
      <c r="AR333" s="12"/>
      <c r="AS333" s="12"/>
      <c r="AT333" s="12"/>
      <c r="AU333" s="12"/>
      <c r="AV333" s="12"/>
      <c r="AW333" s="12"/>
      <c r="AX333" s="12"/>
      <c r="AY333" s="12"/>
      <c r="AZ333" s="12"/>
      <c r="BA333" s="12"/>
      <c r="BB333" s="12"/>
      <c r="BC333" s="12"/>
      <c r="BD333" s="12"/>
      <c r="BE333" s="12"/>
      <c r="BF333" s="12"/>
      <c r="BG333" s="12"/>
      <c r="BH333" s="12"/>
      <c r="BI333" s="12"/>
      <c r="BJ333" s="12"/>
      <c r="BK333" s="12"/>
      <c r="BL333" s="12"/>
      <c r="BM333" s="12"/>
      <c r="BN333" s="12"/>
      <c r="BO333" s="12"/>
      <c r="BP333" s="12"/>
      <c r="BQ333" s="12"/>
      <c r="BR333" s="12"/>
      <c r="BS333" s="12"/>
      <c r="BT333" s="12"/>
      <c r="BU333" s="12"/>
      <c r="BV333" s="12"/>
      <c r="BW333" s="12"/>
      <c r="BX333" s="12"/>
      <c r="BY333" s="12"/>
      <c r="BZ333" s="12"/>
      <c r="CA333" s="12"/>
      <c r="CB333" s="12"/>
      <c r="CC333" s="12"/>
      <c r="CD333" s="12"/>
      <c r="CE333" s="12"/>
      <c r="CF333" s="12"/>
      <c r="CG333" s="12"/>
      <c r="CH333" s="12"/>
    </row>
    <row r="334" spans="1:86">
      <c r="A334" s="14"/>
      <c r="B334" s="14"/>
      <c r="C334" s="14"/>
      <c r="D334" s="14"/>
      <c r="E334" s="14"/>
      <c r="F334" s="14"/>
      <c r="G334" s="14"/>
      <c r="H334" s="14"/>
      <c r="I334" s="14"/>
      <c r="J334" s="14"/>
      <c r="K334" s="14"/>
      <c r="L334" s="14"/>
      <c r="M334" s="14"/>
      <c r="N334" s="14"/>
      <c r="O334" s="14"/>
      <c r="P334" s="14"/>
      <c r="Q334" s="14"/>
      <c r="R334" s="14"/>
      <c r="S334" s="14"/>
      <c r="T334" s="14"/>
      <c r="U334" s="14"/>
      <c r="V334" s="14"/>
      <c r="W334" s="14"/>
      <c r="X334" s="14"/>
      <c r="Y334" s="13"/>
      <c r="Z334" s="14"/>
      <c r="AA334" s="14"/>
      <c r="AB334" s="14"/>
      <c r="AC334" s="14"/>
      <c r="AD334" s="14"/>
      <c r="AE334" s="14"/>
      <c r="AF334" s="14"/>
      <c r="AG334" s="14"/>
      <c r="AH334" s="14"/>
      <c r="AI334" s="14"/>
      <c r="AJ334" s="14"/>
      <c r="AK334" s="14"/>
      <c r="AL334" s="14"/>
      <c r="AM334" s="12"/>
      <c r="AN334" s="12"/>
      <c r="AO334" s="12"/>
      <c r="AP334" s="12"/>
      <c r="AQ334" s="12"/>
      <c r="AR334" s="12"/>
      <c r="AS334" s="12"/>
      <c r="AT334" s="12"/>
      <c r="AU334" s="12"/>
      <c r="AV334" s="12"/>
      <c r="AW334" s="12"/>
      <c r="AX334" s="12"/>
      <c r="AY334" s="12"/>
      <c r="AZ334" s="12"/>
      <c r="BA334" s="12"/>
      <c r="BB334" s="12"/>
      <c r="BC334" s="12"/>
      <c r="BD334" s="12"/>
      <c r="BE334" s="12"/>
      <c r="BF334" s="12"/>
      <c r="BG334" s="12"/>
      <c r="BH334" s="12"/>
      <c r="BI334" s="12"/>
      <c r="BJ334" s="12"/>
      <c r="BK334" s="12"/>
      <c r="BL334" s="12"/>
      <c r="BM334" s="12"/>
      <c r="BN334" s="12"/>
      <c r="BO334" s="12"/>
      <c r="BP334" s="12"/>
      <c r="BQ334" s="12"/>
      <c r="BR334" s="12"/>
      <c r="BS334" s="12"/>
      <c r="BT334" s="12"/>
      <c r="BU334" s="12"/>
      <c r="BV334" s="12"/>
      <c r="BW334" s="12"/>
      <c r="BX334" s="12"/>
      <c r="BY334" s="12"/>
      <c r="BZ334" s="12"/>
      <c r="CA334" s="12"/>
      <c r="CB334" s="12"/>
      <c r="CC334" s="12"/>
      <c r="CD334" s="12"/>
      <c r="CE334" s="12"/>
      <c r="CF334" s="12"/>
      <c r="CG334" s="12"/>
      <c r="CH334" s="12"/>
    </row>
    <row r="335" spans="1:86">
      <c r="A335" s="14"/>
      <c r="B335" s="14"/>
      <c r="C335" s="14"/>
      <c r="D335" s="14"/>
      <c r="E335" s="14"/>
      <c r="F335" s="14"/>
      <c r="G335" s="14"/>
      <c r="H335" s="14"/>
      <c r="I335" s="14"/>
      <c r="J335" s="14"/>
      <c r="K335" s="14"/>
      <c r="L335" s="14"/>
      <c r="M335" s="14"/>
      <c r="N335" s="14"/>
      <c r="O335" s="14"/>
      <c r="P335" s="14"/>
      <c r="Q335" s="14"/>
      <c r="R335" s="14"/>
      <c r="S335" s="14"/>
      <c r="T335" s="14"/>
      <c r="U335" s="14"/>
      <c r="V335" s="14"/>
      <c r="W335" s="14"/>
      <c r="X335" s="14"/>
      <c r="Y335" s="13"/>
      <c r="Z335" s="14"/>
      <c r="AA335" s="14"/>
      <c r="AB335" s="14"/>
      <c r="AC335" s="14"/>
      <c r="AD335" s="14"/>
      <c r="AE335" s="14"/>
      <c r="AF335" s="14"/>
      <c r="AG335" s="14"/>
      <c r="AH335" s="14"/>
      <c r="AI335" s="14"/>
      <c r="AJ335" s="14"/>
      <c r="AK335" s="14"/>
      <c r="AL335" s="14"/>
      <c r="AM335" s="12"/>
      <c r="AN335" s="12"/>
      <c r="AO335" s="12"/>
      <c r="AP335" s="12"/>
      <c r="AQ335" s="12"/>
      <c r="AR335" s="12"/>
      <c r="AS335" s="12"/>
      <c r="AT335" s="12"/>
      <c r="AU335" s="12"/>
      <c r="AV335" s="12"/>
      <c r="AW335" s="12"/>
      <c r="AX335" s="12"/>
      <c r="AY335" s="12"/>
      <c r="AZ335" s="12"/>
      <c r="BA335" s="12"/>
      <c r="BB335" s="12"/>
      <c r="BC335" s="12"/>
      <c r="BD335" s="12"/>
      <c r="BE335" s="12"/>
      <c r="BF335" s="12"/>
      <c r="BG335" s="12"/>
      <c r="BH335" s="12"/>
      <c r="BI335" s="12"/>
      <c r="BJ335" s="12"/>
      <c r="BK335" s="12"/>
      <c r="BL335" s="12"/>
      <c r="BM335" s="12"/>
      <c r="BN335" s="12"/>
      <c r="BO335" s="12"/>
      <c r="BP335" s="12"/>
      <c r="BQ335" s="12"/>
      <c r="BR335" s="12"/>
      <c r="BS335" s="12"/>
      <c r="BT335" s="12"/>
      <c r="BU335" s="12"/>
      <c r="BV335" s="12"/>
      <c r="BW335" s="12"/>
      <c r="BX335" s="12"/>
      <c r="BY335" s="12"/>
      <c r="BZ335" s="12"/>
      <c r="CA335" s="12"/>
      <c r="CB335" s="12"/>
      <c r="CC335" s="12"/>
      <c r="CD335" s="12"/>
      <c r="CE335" s="12"/>
      <c r="CF335" s="12"/>
      <c r="CG335" s="12"/>
      <c r="CH335" s="12"/>
    </row>
    <row r="336" spans="1:86">
      <c r="A336" s="14"/>
      <c r="B336" s="14"/>
      <c r="C336" s="14"/>
      <c r="D336" s="14"/>
      <c r="E336" s="14"/>
      <c r="F336" s="14"/>
      <c r="G336" s="14"/>
      <c r="H336" s="14"/>
      <c r="I336" s="14"/>
      <c r="J336" s="14"/>
      <c r="K336" s="14"/>
      <c r="L336" s="14"/>
      <c r="M336" s="14"/>
      <c r="N336" s="14"/>
      <c r="O336" s="14"/>
      <c r="P336" s="14"/>
      <c r="Q336" s="14"/>
      <c r="R336" s="14"/>
      <c r="S336" s="14"/>
      <c r="T336" s="14"/>
      <c r="U336" s="14"/>
      <c r="V336" s="14"/>
      <c r="W336" s="14"/>
      <c r="X336" s="14"/>
      <c r="Y336" s="13"/>
      <c r="Z336" s="14"/>
      <c r="AA336" s="14"/>
      <c r="AB336" s="14"/>
      <c r="AC336" s="14"/>
      <c r="AD336" s="14"/>
      <c r="AE336" s="14"/>
      <c r="AF336" s="14"/>
      <c r="AG336" s="14"/>
      <c r="AH336" s="14"/>
      <c r="AI336" s="14"/>
      <c r="AJ336" s="14"/>
      <c r="AK336" s="14"/>
      <c r="AL336" s="14"/>
      <c r="AM336" s="12"/>
      <c r="AN336" s="12"/>
      <c r="AO336" s="12"/>
      <c r="AP336" s="12"/>
      <c r="AQ336" s="12"/>
      <c r="AR336" s="12"/>
      <c r="AS336" s="12"/>
      <c r="AT336" s="12"/>
      <c r="AU336" s="12"/>
      <c r="AV336" s="12"/>
      <c r="AW336" s="12"/>
      <c r="AX336" s="12"/>
      <c r="AY336" s="12"/>
      <c r="AZ336" s="12"/>
      <c r="BA336" s="12"/>
      <c r="BB336" s="12"/>
      <c r="BC336" s="12"/>
      <c r="BD336" s="12"/>
      <c r="BE336" s="12"/>
      <c r="BF336" s="12"/>
      <c r="BG336" s="12"/>
      <c r="BH336" s="12"/>
      <c r="BI336" s="12"/>
      <c r="BJ336" s="12"/>
      <c r="BK336" s="12"/>
      <c r="BL336" s="12"/>
      <c r="BM336" s="12"/>
      <c r="BN336" s="12"/>
      <c r="BO336" s="12"/>
      <c r="BP336" s="12"/>
      <c r="BQ336" s="12"/>
      <c r="BR336" s="12"/>
      <c r="BS336" s="12"/>
      <c r="BT336" s="12"/>
      <c r="BU336" s="12"/>
      <c r="BV336" s="12"/>
      <c r="BW336" s="12"/>
      <c r="BX336" s="12"/>
      <c r="BY336" s="12"/>
      <c r="BZ336" s="12"/>
      <c r="CA336" s="12"/>
      <c r="CB336" s="12"/>
      <c r="CC336" s="12"/>
      <c r="CD336" s="12"/>
      <c r="CE336" s="12"/>
      <c r="CF336" s="12"/>
      <c r="CG336" s="12"/>
      <c r="CH336" s="12"/>
    </row>
    <row r="337" spans="1:86">
      <c r="A337" s="14"/>
      <c r="B337" s="14"/>
      <c r="C337" s="14"/>
      <c r="D337" s="14"/>
      <c r="E337" s="14"/>
      <c r="F337" s="14"/>
      <c r="G337" s="14"/>
      <c r="H337" s="14"/>
      <c r="I337" s="14"/>
      <c r="J337" s="14"/>
      <c r="K337" s="14"/>
      <c r="L337" s="14"/>
      <c r="M337" s="14"/>
      <c r="N337" s="14"/>
      <c r="O337" s="14"/>
      <c r="P337" s="14"/>
      <c r="Q337" s="14"/>
      <c r="R337" s="14"/>
      <c r="S337" s="14"/>
      <c r="T337" s="14"/>
      <c r="U337" s="14"/>
      <c r="V337" s="14"/>
      <c r="W337" s="14"/>
      <c r="X337" s="14"/>
      <c r="Y337" s="13"/>
      <c r="Z337" s="14"/>
      <c r="AA337" s="14"/>
      <c r="AB337" s="14"/>
      <c r="AC337" s="14"/>
      <c r="AD337" s="14"/>
      <c r="AE337" s="14"/>
      <c r="AF337" s="14"/>
      <c r="AG337" s="14"/>
      <c r="AH337" s="14"/>
      <c r="AI337" s="14"/>
      <c r="AJ337" s="14"/>
      <c r="AK337" s="14"/>
      <c r="AL337" s="14"/>
      <c r="AM337" s="12"/>
      <c r="AN337" s="12"/>
      <c r="AO337" s="12"/>
      <c r="AP337" s="12"/>
      <c r="AQ337" s="12"/>
      <c r="AR337" s="12"/>
      <c r="AS337" s="12"/>
      <c r="AT337" s="12"/>
      <c r="AU337" s="12"/>
      <c r="AV337" s="12"/>
      <c r="AW337" s="12"/>
      <c r="AX337" s="12"/>
      <c r="AY337" s="12"/>
      <c r="AZ337" s="12"/>
      <c r="BA337" s="12"/>
      <c r="BB337" s="12"/>
      <c r="BC337" s="12"/>
      <c r="BD337" s="12"/>
      <c r="BE337" s="12"/>
      <c r="BF337" s="12"/>
      <c r="BG337" s="12"/>
      <c r="BH337" s="12"/>
      <c r="BI337" s="12"/>
      <c r="BJ337" s="12"/>
      <c r="BK337" s="12"/>
      <c r="BL337" s="12"/>
      <c r="BM337" s="12"/>
      <c r="BN337" s="12"/>
      <c r="BO337" s="12"/>
      <c r="BP337" s="12"/>
      <c r="BQ337" s="12"/>
      <c r="BR337" s="12"/>
      <c r="BS337" s="12"/>
      <c r="BT337" s="12"/>
      <c r="BU337" s="12"/>
      <c r="BV337" s="12"/>
      <c r="BW337" s="12"/>
      <c r="BX337" s="12"/>
      <c r="BY337" s="12"/>
      <c r="BZ337" s="12"/>
      <c r="CA337" s="12"/>
      <c r="CB337" s="12"/>
      <c r="CC337" s="12"/>
      <c r="CD337" s="12"/>
      <c r="CE337" s="12"/>
      <c r="CF337" s="12"/>
      <c r="CG337" s="12"/>
      <c r="CH337" s="12"/>
    </row>
    <row r="338" spans="1:86">
      <c r="A338" s="14"/>
      <c r="B338" s="14"/>
      <c r="C338" s="14"/>
      <c r="D338" s="14"/>
      <c r="E338" s="14"/>
      <c r="F338" s="14"/>
      <c r="G338" s="14"/>
      <c r="H338" s="14"/>
      <c r="I338" s="14"/>
      <c r="J338" s="14"/>
      <c r="K338" s="14"/>
      <c r="L338" s="14"/>
      <c r="M338" s="14"/>
      <c r="N338" s="14"/>
      <c r="O338" s="14"/>
      <c r="P338" s="14"/>
      <c r="Q338" s="14"/>
      <c r="R338" s="14"/>
      <c r="S338" s="14"/>
      <c r="T338" s="14"/>
      <c r="U338" s="14"/>
      <c r="V338" s="14"/>
      <c r="W338" s="14"/>
      <c r="X338" s="14"/>
      <c r="Y338" s="13"/>
      <c r="Z338" s="14"/>
      <c r="AA338" s="14"/>
      <c r="AB338" s="14"/>
      <c r="AC338" s="14"/>
      <c r="AD338" s="14"/>
      <c r="AE338" s="14"/>
      <c r="AF338" s="14"/>
      <c r="AG338" s="14"/>
      <c r="AH338" s="14"/>
      <c r="AI338" s="14"/>
      <c r="AJ338" s="14"/>
      <c r="AK338" s="14"/>
      <c r="AL338" s="14"/>
      <c r="AM338" s="12"/>
      <c r="AN338" s="12"/>
      <c r="AO338" s="12"/>
      <c r="AP338" s="12"/>
      <c r="AQ338" s="12"/>
      <c r="AR338" s="12"/>
      <c r="AS338" s="12"/>
      <c r="AT338" s="12"/>
      <c r="AU338" s="12"/>
      <c r="AV338" s="12"/>
      <c r="AW338" s="12"/>
      <c r="AX338" s="12"/>
      <c r="AY338" s="12"/>
      <c r="AZ338" s="12"/>
      <c r="BA338" s="12"/>
      <c r="BB338" s="12"/>
      <c r="BC338" s="12"/>
      <c r="BD338" s="12"/>
      <c r="BE338" s="12"/>
      <c r="BF338" s="12"/>
      <c r="BG338" s="12"/>
      <c r="BH338" s="12"/>
      <c r="BI338" s="12"/>
      <c r="BJ338" s="12"/>
      <c r="BK338" s="12"/>
      <c r="BL338" s="12"/>
      <c r="BM338" s="12"/>
      <c r="BN338" s="12"/>
      <c r="BO338" s="12"/>
      <c r="BP338" s="12"/>
      <c r="BQ338" s="12"/>
      <c r="BR338" s="12"/>
      <c r="BS338" s="12"/>
      <c r="BT338" s="12"/>
      <c r="BU338" s="12"/>
      <c r="BV338" s="12"/>
      <c r="BW338" s="12"/>
      <c r="BX338" s="12"/>
      <c r="BY338" s="12"/>
      <c r="BZ338" s="12"/>
      <c r="CA338" s="12"/>
      <c r="CB338" s="12"/>
      <c r="CC338" s="12"/>
      <c r="CD338" s="12"/>
      <c r="CE338" s="12"/>
      <c r="CF338" s="12"/>
      <c r="CG338" s="12"/>
      <c r="CH338" s="12"/>
    </row>
    <row r="339" spans="1:86">
      <c r="A339" s="14"/>
      <c r="B339" s="14"/>
      <c r="C339" s="14"/>
      <c r="D339" s="14"/>
      <c r="E339" s="14"/>
      <c r="F339" s="14"/>
      <c r="G339" s="14"/>
      <c r="H339" s="14"/>
      <c r="I339" s="14"/>
      <c r="J339" s="14"/>
      <c r="K339" s="14"/>
      <c r="L339" s="14"/>
      <c r="M339" s="14"/>
      <c r="N339" s="14"/>
      <c r="O339" s="14"/>
      <c r="P339" s="14"/>
      <c r="Q339" s="14"/>
      <c r="R339" s="14"/>
      <c r="S339" s="14"/>
      <c r="T339" s="14"/>
      <c r="U339" s="14"/>
      <c r="V339" s="14"/>
      <c r="W339" s="14"/>
      <c r="X339" s="14"/>
      <c r="Y339" s="13"/>
      <c r="Z339" s="14"/>
      <c r="AA339" s="14"/>
      <c r="AB339" s="14"/>
      <c r="AC339" s="14"/>
      <c r="AD339" s="14"/>
      <c r="AE339" s="14"/>
      <c r="AF339" s="14"/>
      <c r="AG339" s="14"/>
      <c r="AH339" s="14"/>
      <c r="AI339" s="14"/>
      <c r="AJ339" s="14"/>
      <c r="AK339" s="14"/>
      <c r="AL339" s="14"/>
      <c r="AM339" s="12"/>
      <c r="AN339" s="12"/>
      <c r="AO339" s="12"/>
      <c r="AP339" s="12"/>
      <c r="AQ339" s="12"/>
      <c r="AR339" s="12"/>
      <c r="AS339" s="12"/>
      <c r="AT339" s="12"/>
      <c r="AU339" s="12"/>
      <c r="AV339" s="12"/>
      <c r="AW339" s="12"/>
      <c r="AX339" s="12"/>
      <c r="AY339" s="12"/>
      <c r="AZ339" s="12"/>
      <c r="BA339" s="12"/>
      <c r="BB339" s="12"/>
      <c r="BC339" s="12"/>
      <c r="BD339" s="12"/>
      <c r="BE339" s="12"/>
      <c r="BF339" s="12"/>
      <c r="BG339" s="12"/>
      <c r="BH339" s="12"/>
      <c r="BI339" s="12"/>
      <c r="BJ339" s="12"/>
      <c r="BK339" s="12"/>
      <c r="BL339" s="12"/>
      <c r="BM339" s="12"/>
      <c r="BN339" s="12"/>
      <c r="BO339" s="12"/>
      <c r="BP339" s="12"/>
      <c r="BQ339" s="12"/>
      <c r="BR339" s="12"/>
      <c r="BS339" s="12"/>
      <c r="BT339" s="12"/>
      <c r="BU339" s="12"/>
      <c r="BV339" s="12"/>
      <c r="BW339" s="12"/>
      <c r="BX339" s="12"/>
      <c r="BY339" s="12"/>
      <c r="BZ339" s="12"/>
      <c r="CA339" s="12"/>
      <c r="CB339" s="12"/>
      <c r="CC339" s="12"/>
      <c r="CD339" s="12"/>
      <c r="CE339" s="12"/>
      <c r="CF339" s="12"/>
      <c r="CG339" s="12"/>
      <c r="CH339" s="12"/>
    </row>
    <row r="340" spans="1:86">
      <c r="A340" s="14"/>
      <c r="B340" s="14"/>
      <c r="C340" s="14"/>
      <c r="D340" s="14"/>
      <c r="E340" s="14"/>
      <c r="F340" s="14"/>
      <c r="G340" s="14"/>
      <c r="H340" s="14"/>
      <c r="I340" s="14"/>
      <c r="J340" s="14"/>
      <c r="K340" s="14"/>
      <c r="L340" s="14"/>
      <c r="M340" s="14"/>
      <c r="N340" s="14"/>
      <c r="O340" s="14"/>
      <c r="P340" s="14"/>
      <c r="Q340" s="14"/>
      <c r="R340" s="14"/>
      <c r="S340" s="14"/>
      <c r="T340" s="14"/>
      <c r="U340" s="14"/>
      <c r="V340" s="14"/>
      <c r="W340" s="14"/>
      <c r="X340" s="14"/>
      <c r="Y340" s="13"/>
      <c r="Z340" s="14"/>
      <c r="AA340" s="14"/>
      <c r="AB340" s="14"/>
      <c r="AC340" s="14"/>
      <c r="AD340" s="14"/>
      <c r="AE340" s="14"/>
      <c r="AF340" s="14"/>
      <c r="AG340" s="14"/>
      <c r="AH340" s="14"/>
      <c r="AI340" s="14"/>
      <c r="AJ340" s="14"/>
      <c r="AK340" s="14"/>
      <c r="AL340" s="14"/>
      <c r="AM340" s="12"/>
      <c r="AN340" s="12"/>
      <c r="AO340" s="12"/>
      <c r="AP340" s="12"/>
      <c r="AQ340" s="12"/>
      <c r="AR340" s="12"/>
      <c r="AS340" s="12"/>
      <c r="AT340" s="12"/>
      <c r="AU340" s="12"/>
      <c r="AV340" s="12"/>
      <c r="AW340" s="12"/>
      <c r="AX340" s="12"/>
      <c r="AY340" s="12"/>
      <c r="AZ340" s="12"/>
      <c r="BA340" s="12"/>
      <c r="BB340" s="12"/>
      <c r="BC340" s="12"/>
      <c r="BD340" s="12"/>
      <c r="BE340" s="12"/>
      <c r="BF340" s="12"/>
      <c r="BG340" s="12"/>
      <c r="BH340" s="12"/>
      <c r="BI340" s="12"/>
      <c r="BJ340" s="12"/>
      <c r="BK340" s="12"/>
      <c r="BL340" s="12"/>
      <c r="BM340" s="12"/>
      <c r="BN340" s="12"/>
      <c r="BO340" s="12"/>
      <c r="BP340" s="12"/>
      <c r="BQ340" s="12"/>
      <c r="BR340" s="12"/>
      <c r="BS340" s="12"/>
      <c r="BT340" s="12"/>
      <c r="BU340" s="12"/>
      <c r="BV340" s="12"/>
      <c r="BW340" s="12"/>
      <c r="BX340" s="12"/>
      <c r="BY340" s="12"/>
      <c r="BZ340" s="12"/>
      <c r="CA340" s="12"/>
      <c r="CB340" s="12"/>
      <c r="CC340" s="12"/>
      <c r="CD340" s="12"/>
      <c r="CE340" s="12"/>
      <c r="CF340" s="12"/>
      <c r="CG340" s="12"/>
      <c r="CH340" s="12"/>
    </row>
    <row r="341" spans="1:86">
      <c r="A341" s="14"/>
      <c r="B341" s="14"/>
      <c r="C341" s="14"/>
      <c r="D341" s="14"/>
      <c r="E341" s="14"/>
      <c r="F341" s="14"/>
      <c r="G341" s="14"/>
      <c r="H341" s="14"/>
      <c r="I341" s="14"/>
      <c r="J341" s="14"/>
      <c r="K341" s="14"/>
      <c r="L341" s="14"/>
      <c r="M341" s="14"/>
      <c r="N341" s="14"/>
      <c r="O341" s="14"/>
      <c r="P341" s="14"/>
      <c r="Q341" s="14"/>
      <c r="R341" s="14"/>
      <c r="S341" s="14"/>
      <c r="T341" s="14"/>
      <c r="U341" s="14"/>
      <c r="V341" s="14"/>
      <c r="W341" s="14"/>
      <c r="X341" s="14"/>
      <c r="Y341" s="13"/>
      <c r="Z341" s="14"/>
      <c r="AA341" s="14"/>
      <c r="AB341" s="14"/>
      <c r="AC341" s="14"/>
      <c r="AD341" s="14"/>
      <c r="AE341" s="14"/>
      <c r="AF341" s="14"/>
      <c r="AG341" s="14"/>
      <c r="AH341" s="14"/>
      <c r="AI341" s="14"/>
      <c r="AJ341" s="14"/>
      <c r="AK341" s="14"/>
      <c r="AL341" s="14"/>
      <c r="AM341" s="12"/>
      <c r="AN341" s="12"/>
      <c r="AO341" s="12"/>
      <c r="AP341" s="12"/>
      <c r="AQ341" s="12"/>
      <c r="AR341" s="12"/>
      <c r="AS341" s="12"/>
      <c r="AT341" s="12"/>
      <c r="AU341" s="12"/>
      <c r="AV341" s="12"/>
      <c r="AW341" s="12"/>
      <c r="AX341" s="12"/>
      <c r="AY341" s="12"/>
      <c r="AZ341" s="12"/>
      <c r="BA341" s="12"/>
      <c r="BB341" s="12"/>
      <c r="BC341" s="12"/>
      <c r="BD341" s="12"/>
      <c r="BE341" s="12"/>
      <c r="BF341" s="12"/>
      <c r="BG341" s="12"/>
      <c r="BH341" s="12"/>
      <c r="BI341" s="12"/>
      <c r="BJ341" s="12"/>
      <c r="BK341" s="12"/>
      <c r="BL341" s="12"/>
      <c r="BM341" s="12"/>
      <c r="BN341" s="12"/>
      <c r="BO341" s="12"/>
      <c r="BP341" s="12"/>
      <c r="BQ341" s="12"/>
      <c r="BR341" s="12"/>
      <c r="BS341" s="12"/>
      <c r="BT341" s="12"/>
      <c r="BU341" s="12"/>
      <c r="BV341" s="12"/>
      <c r="BW341" s="12"/>
      <c r="BX341" s="12"/>
      <c r="BY341" s="12"/>
      <c r="BZ341" s="12"/>
      <c r="CA341" s="12"/>
      <c r="CB341" s="12"/>
      <c r="CC341" s="12"/>
      <c r="CD341" s="12"/>
      <c r="CE341" s="12"/>
      <c r="CF341" s="12"/>
      <c r="CG341" s="12"/>
      <c r="CH341" s="12"/>
    </row>
    <row r="342" spans="1:86">
      <c r="A342" s="14"/>
      <c r="B342" s="14"/>
      <c r="C342" s="14"/>
      <c r="D342" s="14"/>
      <c r="E342" s="14"/>
      <c r="F342" s="14"/>
      <c r="G342" s="14"/>
      <c r="H342" s="14"/>
      <c r="I342" s="14"/>
      <c r="J342" s="14"/>
      <c r="K342" s="14"/>
      <c r="L342" s="14"/>
      <c r="M342" s="14"/>
      <c r="N342" s="14"/>
      <c r="O342" s="14"/>
      <c r="P342" s="14"/>
      <c r="Q342" s="14"/>
      <c r="R342" s="14"/>
      <c r="S342" s="14"/>
      <c r="T342" s="14"/>
      <c r="U342" s="14"/>
      <c r="V342" s="14"/>
      <c r="W342" s="14"/>
      <c r="X342" s="14"/>
      <c r="Y342" s="13"/>
      <c r="Z342" s="14"/>
      <c r="AA342" s="14"/>
      <c r="AB342" s="14"/>
      <c r="AC342" s="14"/>
      <c r="AD342" s="14"/>
      <c r="AE342" s="14"/>
      <c r="AF342" s="14"/>
      <c r="AG342" s="14"/>
      <c r="AH342" s="14"/>
      <c r="AI342" s="14"/>
      <c r="AJ342" s="14"/>
      <c r="AK342" s="14"/>
      <c r="AL342" s="14"/>
      <c r="AM342" s="12"/>
      <c r="AN342" s="12"/>
      <c r="AO342" s="12"/>
      <c r="AP342" s="12"/>
      <c r="AQ342" s="12"/>
      <c r="AR342" s="12"/>
      <c r="AS342" s="12"/>
      <c r="AT342" s="12"/>
      <c r="AU342" s="12"/>
      <c r="AV342" s="12"/>
      <c r="AW342" s="12"/>
      <c r="AX342" s="12"/>
      <c r="AY342" s="12"/>
      <c r="AZ342" s="12"/>
      <c r="BA342" s="12"/>
      <c r="BB342" s="12"/>
      <c r="BC342" s="12"/>
      <c r="BD342" s="12"/>
      <c r="BE342" s="12"/>
      <c r="BF342" s="12"/>
      <c r="BG342" s="12"/>
      <c r="BH342" s="12"/>
      <c r="BI342" s="12"/>
      <c r="BJ342" s="12"/>
      <c r="BK342" s="12"/>
      <c r="BL342" s="12"/>
      <c r="BM342" s="12"/>
      <c r="BN342" s="12"/>
      <c r="BO342" s="12"/>
      <c r="BP342" s="12"/>
      <c r="BQ342" s="12"/>
      <c r="BR342" s="12"/>
      <c r="BS342" s="12"/>
      <c r="BT342" s="12"/>
      <c r="BU342" s="12"/>
      <c r="BV342" s="12"/>
      <c r="BW342" s="12"/>
      <c r="BX342" s="12"/>
      <c r="BY342" s="12"/>
      <c r="BZ342" s="12"/>
      <c r="CA342" s="12"/>
      <c r="CB342" s="12"/>
      <c r="CC342" s="12"/>
      <c r="CD342" s="12"/>
      <c r="CE342" s="12"/>
      <c r="CF342" s="12"/>
      <c r="CG342" s="12"/>
      <c r="CH342" s="12"/>
    </row>
    <row r="343" spans="1:86">
      <c r="A343" s="14"/>
      <c r="B343" s="14"/>
      <c r="C343" s="14"/>
      <c r="D343" s="14"/>
      <c r="E343" s="14"/>
      <c r="F343" s="14"/>
      <c r="G343" s="14"/>
      <c r="H343" s="14"/>
      <c r="I343" s="14"/>
      <c r="J343" s="14"/>
      <c r="K343" s="14"/>
      <c r="L343" s="14"/>
      <c r="M343" s="14"/>
      <c r="N343" s="14"/>
      <c r="O343" s="14"/>
      <c r="P343" s="14"/>
      <c r="Q343" s="14"/>
      <c r="R343" s="14"/>
      <c r="S343" s="14"/>
      <c r="T343" s="14"/>
      <c r="U343" s="14"/>
      <c r="V343" s="14"/>
      <c r="W343" s="14"/>
      <c r="X343" s="14"/>
      <c r="Y343" s="13"/>
      <c r="Z343" s="14"/>
      <c r="AA343" s="14"/>
      <c r="AB343" s="14"/>
      <c r="AC343" s="14"/>
      <c r="AD343" s="14"/>
      <c r="AE343" s="14"/>
      <c r="AF343" s="14"/>
      <c r="AG343" s="14"/>
      <c r="AH343" s="14"/>
      <c r="AI343" s="14"/>
      <c r="AJ343" s="14"/>
      <c r="AK343" s="14"/>
      <c r="AL343" s="14"/>
      <c r="AM343" s="12"/>
      <c r="AN343" s="12"/>
      <c r="AO343" s="12"/>
      <c r="AP343" s="12"/>
      <c r="AQ343" s="12"/>
      <c r="AR343" s="12"/>
      <c r="AS343" s="12"/>
      <c r="AT343" s="12"/>
      <c r="AU343" s="12"/>
      <c r="AV343" s="12"/>
      <c r="AW343" s="12"/>
      <c r="AX343" s="12"/>
      <c r="AY343" s="12"/>
      <c r="AZ343" s="12"/>
      <c r="BA343" s="12"/>
      <c r="BB343" s="12"/>
      <c r="BC343" s="12"/>
      <c r="BD343" s="12"/>
      <c r="BE343" s="12"/>
      <c r="BF343" s="12"/>
      <c r="BG343" s="12"/>
      <c r="BH343" s="12"/>
      <c r="BI343" s="12"/>
      <c r="BJ343" s="12"/>
      <c r="BK343" s="12"/>
      <c r="BL343" s="12"/>
      <c r="BM343" s="12"/>
      <c r="BN343" s="12"/>
      <c r="BO343" s="12"/>
      <c r="BP343" s="12"/>
      <c r="BQ343" s="12"/>
      <c r="BR343" s="12"/>
      <c r="BS343" s="12"/>
      <c r="BT343" s="12"/>
      <c r="BU343" s="12"/>
      <c r="BV343" s="12"/>
      <c r="BW343" s="12"/>
      <c r="BX343" s="12"/>
      <c r="BY343" s="12"/>
      <c r="BZ343" s="12"/>
      <c r="CA343" s="12"/>
      <c r="CB343" s="12"/>
      <c r="CC343" s="12"/>
      <c r="CD343" s="12"/>
      <c r="CE343" s="12"/>
      <c r="CF343" s="12"/>
      <c r="CG343" s="12"/>
      <c r="CH343" s="12"/>
    </row>
    <row r="344" spans="1:86">
      <c r="A344" s="14"/>
      <c r="B344" s="14"/>
      <c r="C344" s="14"/>
      <c r="D344" s="14"/>
      <c r="E344" s="14"/>
      <c r="F344" s="14"/>
      <c r="G344" s="14"/>
      <c r="H344" s="14"/>
      <c r="I344" s="14"/>
      <c r="J344" s="14"/>
      <c r="K344" s="14"/>
      <c r="L344" s="14"/>
      <c r="M344" s="14"/>
      <c r="N344" s="14"/>
      <c r="O344" s="14"/>
      <c r="P344" s="14"/>
      <c r="Q344" s="14"/>
      <c r="R344" s="14"/>
      <c r="S344" s="14"/>
      <c r="T344" s="14"/>
      <c r="U344" s="14"/>
      <c r="V344" s="14"/>
      <c r="W344" s="14"/>
      <c r="X344" s="14"/>
      <c r="Y344" s="13"/>
      <c r="Z344" s="14"/>
      <c r="AA344" s="14"/>
      <c r="AB344" s="14"/>
      <c r="AC344" s="14"/>
      <c r="AD344" s="14"/>
      <c r="AE344" s="14"/>
      <c r="AF344" s="14"/>
      <c r="AG344" s="14"/>
      <c r="AH344" s="14"/>
      <c r="AI344" s="14"/>
      <c r="AJ344" s="14"/>
      <c r="AK344" s="14"/>
      <c r="AL344" s="14"/>
      <c r="AM344" s="12"/>
      <c r="AN344" s="12"/>
      <c r="AO344" s="12"/>
      <c r="AP344" s="12"/>
      <c r="AQ344" s="12"/>
      <c r="AR344" s="12"/>
      <c r="AS344" s="12"/>
      <c r="AT344" s="12"/>
      <c r="AU344" s="12"/>
      <c r="AV344" s="12"/>
      <c r="AW344" s="12"/>
      <c r="AX344" s="12"/>
      <c r="AY344" s="12"/>
      <c r="AZ344" s="12"/>
      <c r="BA344" s="12"/>
      <c r="BB344" s="12"/>
      <c r="BC344" s="12"/>
      <c r="BD344" s="12"/>
      <c r="BE344" s="12"/>
      <c r="BF344" s="12"/>
      <c r="BG344" s="12"/>
      <c r="BH344" s="12"/>
      <c r="BI344" s="12"/>
      <c r="BJ344" s="12"/>
      <c r="BK344" s="12"/>
      <c r="BL344" s="12"/>
      <c r="BM344" s="12"/>
      <c r="BN344" s="12"/>
      <c r="BO344" s="12"/>
      <c r="BP344" s="12"/>
      <c r="BQ344" s="12"/>
      <c r="BR344" s="12"/>
      <c r="BS344" s="12"/>
      <c r="BT344" s="12"/>
      <c r="BU344" s="12"/>
      <c r="BV344" s="12"/>
      <c r="BW344" s="12"/>
      <c r="BX344" s="12"/>
      <c r="BY344" s="12"/>
      <c r="BZ344" s="12"/>
      <c r="CA344" s="12"/>
      <c r="CB344" s="12"/>
      <c r="CC344" s="12"/>
      <c r="CD344" s="12"/>
      <c r="CE344" s="12"/>
      <c r="CF344" s="12"/>
      <c r="CG344" s="12"/>
      <c r="CH344" s="12"/>
    </row>
    <row r="345" spans="1:86">
      <c r="A345" s="14"/>
      <c r="B345" s="14"/>
      <c r="C345" s="14"/>
      <c r="D345" s="14"/>
      <c r="E345" s="14"/>
      <c r="F345" s="14"/>
      <c r="G345" s="14"/>
      <c r="H345" s="14"/>
      <c r="I345" s="14"/>
      <c r="J345" s="14"/>
      <c r="K345" s="14"/>
      <c r="L345" s="14"/>
      <c r="M345" s="14"/>
      <c r="N345" s="14"/>
      <c r="O345" s="14"/>
      <c r="P345" s="14"/>
      <c r="Q345" s="14"/>
      <c r="R345" s="14"/>
      <c r="S345" s="14"/>
      <c r="T345" s="14"/>
      <c r="U345" s="14"/>
      <c r="V345" s="14"/>
      <c r="W345" s="14"/>
      <c r="X345" s="14"/>
      <c r="Y345" s="13"/>
      <c r="Z345" s="14"/>
      <c r="AA345" s="14"/>
      <c r="AB345" s="14"/>
      <c r="AC345" s="14"/>
      <c r="AD345" s="14"/>
      <c r="AE345" s="14"/>
      <c r="AF345" s="14"/>
      <c r="AG345" s="14"/>
      <c r="AH345" s="14"/>
      <c r="AI345" s="14"/>
      <c r="AJ345" s="14"/>
      <c r="AK345" s="14"/>
      <c r="AL345" s="14"/>
      <c r="AM345" s="12"/>
      <c r="AN345" s="12"/>
      <c r="AO345" s="12"/>
      <c r="AP345" s="12"/>
      <c r="AQ345" s="12"/>
      <c r="AR345" s="12"/>
      <c r="AS345" s="12"/>
      <c r="AT345" s="12"/>
      <c r="AU345" s="12"/>
      <c r="AV345" s="12"/>
      <c r="AW345" s="12"/>
      <c r="AX345" s="12"/>
      <c r="AY345" s="12"/>
      <c r="AZ345" s="12"/>
      <c r="BA345" s="12"/>
      <c r="BB345" s="12"/>
      <c r="BC345" s="12"/>
      <c r="BD345" s="12"/>
      <c r="BE345" s="12"/>
      <c r="BF345" s="12"/>
      <c r="BG345" s="12"/>
      <c r="BH345" s="12"/>
      <c r="BI345" s="12"/>
      <c r="BJ345" s="12"/>
      <c r="BK345" s="12"/>
      <c r="BL345" s="12"/>
      <c r="BM345" s="12"/>
      <c r="BN345" s="12"/>
      <c r="BO345" s="12"/>
      <c r="BP345" s="12"/>
      <c r="BQ345" s="12"/>
      <c r="BR345" s="12"/>
      <c r="BS345" s="12"/>
      <c r="BT345" s="12"/>
      <c r="BU345" s="12"/>
      <c r="BV345" s="12"/>
      <c r="BW345" s="12"/>
      <c r="BX345" s="12"/>
      <c r="BY345" s="12"/>
      <c r="BZ345" s="12"/>
      <c r="CA345" s="12"/>
      <c r="CB345" s="12"/>
      <c r="CC345" s="12"/>
      <c r="CD345" s="12"/>
      <c r="CE345" s="12"/>
      <c r="CF345" s="12"/>
      <c r="CG345" s="12"/>
      <c r="CH345" s="12"/>
    </row>
    <row r="346" spans="1:86">
      <c r="A346" s="14"/>
      <c r="B346" s="14"/>
      <c r="C346" s="14"/>
      <c r="D346" s="14"/>
      <c r="E346" s="14"/>
      <c r="F346" s="14"/>
      <c r="G346" s="14"/>
      <c r="H346" s="14"/>
      <c r="I346" s="14"/>
      <c r="J346" s="14"/>
      <c r="K346" s="14"/>
      <c r="L346" s="14"/>
      <c r="M346" s="14"/>
      <c r="N346" s="14"/>
      <c r="O346" s="14"/>
      <c r="P346" s="14"/>
      <c r="Q346" s="14"/>
      <c r="R346" s="14"/>
      <c r="S346" s="14"/>
      <c r="T346" s="14"/>
      <c r="U346" s="14"/>
      <c r="V346" s="14"/>
      <c r="W346" s="14"/>
      <c r="X346" s="14"/>
      <c r="Y346" s="13"/>
      <c r="Z346" s="14"/>
      <c r="AA346" s="14"/>
      <c r="AB346" s="14"/>
      <c r="AC346" s="14"/>
      <c r="AD346" s="14"/>
      <c r="AE346" s="14"/>
      <c r="AF346" s="14"/>
      <c r="AG346" s="14"/>
      <c r="AH346" s="14"/>
      <c r="AI346" s="14"/>
      <c r="AJ346" s="14"/>
      <c r="AK346" s="14"/>
      <c r="AL346" s="14"/>
      <c r="AM346" s="12"/>
      <c r="AN346" s="12"/>
      <c r="AO346" s="12"/>
      <c r="AP346" s="12"/>
      <c r="AQ346" s="12"/>
      <c r="AR346" s="12"/>
      <c r="AS346" s="12"/>
      <c r="AT346" s="12"/>
      <c r="AU346" s="12"/>
      <c r="AV346" s="12"/>
      <c r="AW346" s="12"/>
      <c r="AX346" s="12"/>
      <c r="AY346" s="12"/>
      <c r="AZ346" s="12"/>
      <c r="BA346" s="12"/>
      <c r="BB346" s="12"/>
      <c r="BC346" s="12"/>
      <c r="BD346" s="12"/>
      <c r="BE346" s="12"/>
      <c r="BF346" s="12"/>
      <c r="BG346" s="12"/>
      <c r="BH346" s="12"/>
      <c r="BI346" s="12"/>
      <c r="BJ346" s="12"/>
      <c r="BK346" s="12"/>
      <c r="BL346" s="12"/>
      <c r="BM346" s="12"/>
      <c r="BN346" s="12"/>
      <c r="BO346" s="12"/>
      <c r="BP346" s="12"/>
      <c r="BQ346" s="12"/>
      <c r="BR346" s="12"/>
      <c r="BS346" s="12"/>
      <c r="BT346" s="12"/>
      <c r="BU346" s="12"/>
      <c r="BV346" s="12"/>
      <c r="BW346" s="12"/>
      <c r="BX346" s="12"/>
      <c r="BY346" s="12"/>
      <c r="BZ346" s="12"/>
      <c r="CA346" s="12"/>
      <c r="CB346" s="12"/>
      <c r="CC346" s="12"/>
      <c r="CD346" s="12"/>
      <c r="CE346" s="12"/>
      <c r="CF346" s="12"/>
      <c r="CG346" s="12"/>
      <c r="CH346" s="12"/>
    </row>
    <row r="347" spans="1:86">
      <c r="A347" s="14"/>
      <c r="B347" s="14"/>
      <c r="C347" s="14"/>
      <c r="D347" s="14"/>
      <c r="E347" s="14"/>
      <c r="F347" s="14"/>
      <c r="G347" s="14"/>
      <c r="H347" s="14"/>
      <c r="I347" s="14"/>
      <c r="J347" s="14"/>
      <c r="K347" s="14"/>
      <c r="L347" s="14"/>
      <c r="M347" s="14"/>
      <c r="N347" s="14"/>
      <c r="O347" s="14"/>
      <c r="P347" s="14"/>
      <c r="Q347" s="14"/>
      <c r="R347" s="14"/>
      <c r="S347" s="14"/>
      <c r="T347" s="14"/>
      <c r="U347" s="14"/>
      <c r="V347" s="14"/>
      <c r="W347" s="14"/>
      <c r="X347" s="14"/>
      <c r="Y347" s="13"/>
      <c r="Z347" s="14"/>
      <c r="AA347" s="14"/>
      <c r="AB347" s="14"/>
      <c r="AC347" s="14"/>
      <c r="AD347" s="14"/>
      <c r="AE347" s="14"/>
      <c r="AF347" s="14"/>
      <c r="AG347" s="14"/>
      <c r="AH347" s="14"/>
      <c r="AI347" s="14"/>
      <c r="AJ347" s="14"/>
      <c r="AK347" s="14"/>
      <c r="AL347" s="14"/>
      <c r="AM347" s="12"/>
      <c r="AN347" s="12"/>
      <c r="AO347" s="12"/>
      <c r="AP347" s="12"/>
      <c r="AQ347" s="12"/>
      <c r="AR347" s="12"/>
      <c r="AS347" s="12"/>
      <c r="AT347" s="12"/>
      <c r="AU347" s="12"/>
      <c r="AV347" s="12"/>
      <c r="AW347" s="12"/>
      <c r="AX347" s="12"/>
      <c r="AY347" s="12"/>
      <c r="AZ347" s="12"/>
      <c r="BA347" s="12"/>
      <c r="BB347" s="12"/>
      <c r="BC347" s="12"/>
      <c r="BD347" s="12"/>
      <c r="BE347" s="12"/>
      <c r="BF347" s="12"/>
      <c r="BG347" s="12"/>
      <c r="BH347" s="12"/>
      <c r="BI347" s="12"/>
      <c r="BJ347" s="12"/>
      <c r="BK347" s="12"/>
      <c r="BL347" s="12"/>
      <c r="BM347" s="12"/>
      <c r="BN347" s="12"/>
      <c r="BO347" s="12"/>
      <c r="BP347" s="12"/>
      <c r="BQ347" s="12"/>
      <c r="BR347" s="12"/>
      <c r="BS347" s="12"/>
      <c r="BT347" s="12"/>
      <c r="BU347" s="12"/>
      <c r="BV347" s="12"/>
      <c r="BW347" s="12"/>
      <c r="BX347" s="12"/>
      <c r="BY347" s="12"/>
      <c r="BZ347" s="12"/>
      <c r="CA347" s="12"/>
      <c r="CB347" s="12"/>
      <c r="CC347" s="12"/>
      <c r="CD347" s="12"/>
      <c r="CE347" s="12"/>
      <c r="CF347" s="12"/>
      <c r="CG347" s="12"/>
      <c r="CH347" s="12"/>
    </row>
    <row r="348" spans="1:86">
      <c r="A348" s="14"/>
      <c r="B348" s="14"/>
      <c r="C348" s="14"/>
      <c r="D348" s="14"/>
      <c r="E348" s="14"/>
      <c r="F348" s="14"/>
      <c r="G348" s="14"/>
      <c r="H348" s="14"/>
      <c r="I348" s="14"/>
      <c r="J348" s="14"/>
      <c r="K348" s="14"/>
      <c r="L348" s="14"/>
      <c r="M348" s="14"/>
      <c r="N348" s="14"/>
      <c r="O348" s="14"/>
      <c r="P348" s="14"/>
      <c r="Q348" s="14"/>
      <c r="R348" s="14"/>
      <c r="S348" s="14"/>
      <c r="T348" s="14"/>
      <c r="U348" s="14"/>
      <c r="V348" s="14"/>
      <c r="W348" s="14"/>
      <c r="X348" s="14"/>
      <c r="Y348" s="13"/>
      <c r="Z348" s="14"/>
      <c r="AA348" s="14"/>
      <c r="AB348" s="14"/>
      <c r="AC348" s="14"/>
      <c r="AD348" s="14"/>
      <c r="AE348" s="14"/>
      <c r="AF348" s="14"/>
      <c r="AG348" s="14"/>
      <c r="AH348" s="14"/>
      <c r="AI348" s="14"/>
      <c r="AJ348" s="14"/>
      <c r="AK348" s="14"/>
      <c r="AL348" s="14"/>
      <c r="AM348" s="12"/>
      <c r="AN348" s="12"/>
      <c r="AO348" s="12"/>
      <c r="AP348" s="12"/>
      <c r="AQ348" s="12"/>
      <c r="AR348" s="12"/>
      <c r="AS348" s="12"/>
      <c r="AT348" s="12"/>
      <c r="AU348" s="12"/>
      <c r="AV348" s="12"/>
      <c r="AW348" s="12"/>
      <c r="AX348" s="12"/>
      <c r="AY348" s="12"/>
      <c r="AZ348" s="12"/>
      <c r="BA348" s="12"/>
      <c r="BB348" s="12"/>
      <c r="BC348" s="12"/>
      <c r="BD348" s="12"/>
      <c r="BE348" s="12"/>
      <c r="BF348" s="12"/>
      <c r="BG348" s="12"/>
      <c r="BH348" s="12"/>
      <c r="BI348" s="12"/>
      <c r="BJ348" s="12"/>
      <c r="BK348" s="12"/>
      <c r="BL348" s="12"/>
      <c r="BM348" s="12"/>
      <c r="BN348" s="12"/>
      <c r="BO348" s="12"/>
      <c r="BP348" s="12"/>
      <c r="BQ348" s="12"/>
      <c r="BR348" s="12"/>
      <c r="BS348" s="12"/>
      <c r="BT348" s="12"/>
      <c r="BU348" s="12"/>
      <c r="BV348" s="12"/>
      <c r="BW348" s="12"/>
      <c r="BX348" s="12"/>
      <c r="BY348" s="12"/>
      <c r="BZ348" s="12"/>
      <c r="CA348" s="12"/>
      <c r="CB348" s="12"/>
      <c r="CC348" s="12"/>
      <c r="CD348" s="12"/>
      <c r="CE348" s="12"/>
      <c r="CF348" s="12"/>
      <c r="CG348" s="12"/>
      <c r="CH348" s="12"/>
    </row>
    <row r="349" spans="1:86">
      <c r="A349" s="14"/>
      <c r="B349" s="14"/>
      <c r="C349" s="14"/>
      <c r="D349" s="14"/>
      <c r="E349" s="14"/>
      <c r="F349" s="14"/>
      <c r="G349" s="14"/>
      <c r="H349" s="14"/>
      <c r="I349" s="14"/>
      <c r="J349" s="14"/>
      <c r="K349" s="14"/>
      <c r="L349" s="14"/>
      <c r="M349" s="14"/>
      <c r="N349" s="14"/>
      <c r="O349" s="14"/>
      <c r="P349" s="14"/>
      <c r="Q349" s="14"/>
      <c r="R349" s="14"/>
      <c r="S349" s="14"/>
      <c r="T349" s="14"/>
      <c r="U349" s="14"/>
      <c r="V349" s="14"/>
      <c r="W349" s="14"/>
      <c r="X349" s="14"/>
      <c r="Y349" s="13"/>
      <c r="Z349" s="14"/>
      <c r="AA349" s="14"/>
      <c r="AB349" s="14"/>
      <c r="AC349" s="14"/>
      <c r="AD349" s="14"/>
      <c r="AE349" s="14"/>
      <c r="AF349" s="14"/>
      <c r="AG349" s="14"/>
      <c r="AH349" s="14"/>
      <c r="AI349" s="14"/>
      <c r="AJ349" s="14"/>
      <c r="AK349" s="14"/>
      <c r="AL349" s="14"/>
      <c r="AM349" s="12"/>
      <c r="AN349" s="12"/>
      <c r="AO349" s="12"/>
      <c r="AP349" s="12"/>
      <c r="AQ349" s="12"/>
      <c r="AR349" s="12"/>
      <c r="AS349" s="12"/>
      <c r="AT349" s="12"/>
      <c r="AU349" s="12"/>
      <c r="AV349" s="12"/>
      <c r="AW349" s="12"/>
      <c r="AX349" s="12"/>
      <c r="AY349" s="12"/>
      <c r="AZ349" s="12"/>
      <c r="BA349" s="12"/>
      <c r="BB349" s="12"/>
      <c r="BC349" s="12"/>
      <c r="BD349" s="12"/>
      <c r="BE349" s="12"/>
      <c r="BF349" s="12"/>
      <c r="BG349" s="12"/>
      <c r="BH349" s="12"/>
      <c r="BI349" s="12"/>
      <c r="BJ349" s="12"/>
      <c r="BK349" s="12"/>
      <c r="BL349" s="12"/>
      <c r="BM349" s="12"/>
      <c r="BN349" s="12"/>
      <c r="BO349" s="12"/>
      <c r="BP349" s="12"/>
      <c r="BQ349" s="12"/>
      <c r="BR349" s="12"/>
      <c r="BS349" s="12"/>
      <c r="BT349" s="12"/>
      <c r="BU349" s="12"/>
      <c r="BV349" s="12"/>
      <c r="BW349" s="12"/>
      <c r="BX349" s="12"/>
      <c r="BY349" s="12"/>
      <c r="BZ349" s="12"/>
      <c r="CA349" s="12"/>
      <c r="CB349" s="12"/>
      <c r="CC349" s="12"/>
      <c r="CD349" s="12"/>
      <c r="CE349" s="12"/>
      <c r="CF349" s="12"/>
      <c r="CG349" s="12"/>
      <c r="CH349" s="12"/>
    </row>
    <row r="350" spans="1:86">
      <c r="A350" s="14"/>
      <c r="B350" s="14"/>
      <c r="C350" s="14"/>
      <c r="D350" s="14"/>
      <c r="E350" s="14"/>
      <c r="F350" s="14"/>
      <c r="G350" s="14"/>
      <c r="H350" s="14"/>
      <c r="I350" s="14"/>
      <c r="J350" s="14"/>
      <c r="K350" s="14"/>
      <c r="L350" s="14"/>
      <c r="M350" s="14"/>
      <c r="N350" s="14"/>
      <c r="O350" s="14"/>
      <c r="P350" s="14"/>
      <c r="Q350" s="14"/>
      <c r="R350" s="14"/>
      <c r="S350" s="14"/>
      <c r="T350" s="14"/>
      <c r="U350" s="14"/>
      <c r="V350" s="14"/>
      <c r="W350" s="14"/>
      <c r="X350" s="14"/>
      <c r="Y350" s="13"/>
      <c r="Z350" s="14"/>
      <c r="AA350" s="14"/>
      <c r="AB350" s="14"/>
      <c r="AC350" s="14"/>
      <c r="AD350" s="14"/>
      <c r="AE350" s="14"/>
      <c r="AF350" s="14"/>
      <c r="AG350" s="14"/>
      <c r="AH350" s="14"/>
      <c r="AI350" s="14"/>
      <c r="AJ350" s="14"/>
      <c r="AK350" s="14"/>
      <c r="AL350" s="14"/>
      <c r="AM350" s="12"/>
      <c r="AN350" s="12"/>
      <c r="AO350" s="12"/>
      <c r="AP350" s="12"/>
      <c r="AQ350" s="12"/>
      <c r="AR350" s="12"/>
      <c r="AS350" s="12"/>
      <c r="AT350" s="12"/>
      <c r="AU350" s="12"/>
      <c r="AV350" s="12"/>
      <c r="AW350" s="12"/>
      <c r="AX350" s="12"/>
      <c r="AY350" s="12"/>
      <c r="AZ350" s="12"/>
      <c r="BA350" s="12"/>
      <c r="BB350" s="12"/>
      <c r="BC350" s="12"/>
      <c r="BD350" s="12"/>
      <c r="BE350" s="12"/>
      <c r="BF350" s="12"/>
      <c r="BG350" s="12"/>
      <c r="BH350" s="12"/>
      <c r="BI350" s="12"/>
      <c r="BJ350" s="12"/>
      <c r="BK350" s="12"/>
      <c r="BL350" s="12"/>
      <c r="BM350" s="12"/>
      <c r="BN350" s="12"/>
      <c r="BO350" s="12"/>
      <c r="BP350" s="12"/>
      <c r="BQ350" s="12"/>
      <c r="BR350" s="12"/>
      <c r="BS350" s="12"/>
      <c r="BT350" s="12"/>
      <c r="BU350" s="12"/>
      <c r="BV350" s="12"/>
      <c r="BW350" s="12"/>
      <c r="BX350" s="12"/>
      <c r="BY350" s="12"/>
      <c r="BZ350" s="12"/>
      <c r="CA350" s="12"/>
      <c r="CB350" s="12"/>
      <c r="CC350" s="12"/>
      <c r="CD350" s="12"/>
      <c r="CE350" s="12"/>
      <c r="CF350" s="12"/>
      <c r="CG350" s="12"/>
      <c r="CH350" s="12"/>
    </row>
    <row r="351" spans="1:86">
      <c r="A351" s="14"/>
      <c r="B351" s="14"/>
      <c r="C351" s="14"/>
      <c r="D351" s="14"/>
      <c r="E351" s="14"/>
      <c r="F351" s="14"/>
      <c r="G351" s="14"/>
      <c r="H351" s="14"/>
      <c r="I351" s="14"/>
      <c r="J351" s="14"/>
      <c r="K351" s="14"/>
      <c r="L351" s="14"/>
      <c r="M351" s="14"/>
      <c r="N351" s="14"/>
      <c r="O351" s="14"/>
      <c r="P351" s="14"/>
      <c r="Q351" s="14"/>
      <c r="R351" s="14"/>
      <c r="S351" s="14"/>
      <c r="T351" s="14"/>
      <c r="U351" s="14"/>
      <c r="V351" s="14"/>
      <c r="W351" s="14"/>
      <c r="X351" s="14"/>
      <c r="Y351" s="13"/>
      <c r="Z351" s="14"/>
      <c r="AA351" s="14"/>
      <c r="AB351" s="14"/>
      <c r="AC351" s="14"/>
      <c r="AD351" s="14"/>
      <c r="AE351" s="14"/>
      <c r="AF351" s="14"/>
      <c r="AG351" s="14"/>
      <c r="AH351" s="14"/>
      <c r="AI351" s="14"/>
      <c r="AJ351" s="14"/>
      <c r="AK351" s="14"/>
      <c r="AL351" s="14"/>
      <c r="AM351" s="12"/>
      <c r="AN351" s="12"/>
      <c r="AO351" s="12"/>
      <c r="AP351" s="12"/>
      <c r="AQ351" s="12"/>
      <c r="AR351" s="12"/>
      <c r="AS351" s="12"/>
      <c r="AT351" s="12"/>
      <c r="AU351" s="12"/>
      <c r="AV351" s="12"/>
      <c r="AW351" s="12"/>
      <c r="AX351" s="12"/>
      <c r="AY351" s="12"/>
      <c r="AZ351" s="12"/>
      <c r="BA351" s="12"/>
      <c r="BB351" s="12"/>
      <c r="BC351" s="12"/>
      <c r="BD351" s="12"/>
      <c r="BE351" s="12"/>
      <c r="BF351" s="12"/>
      <c r="BG351" s="12"/>
      <c r="BH351" s="12"/>
      <c r="BI351" s="12"/>
      <c r="BJ351" s="12"/>
      <c r="BK351" s="12"/>
      <c r="BL351" s="12"/>
      <c r="BM351" s="12"/>
      <c r="BN351" s="12"/>
      <c r="BO351" s="12"/>
      <c r="BP351" s="12"/>
      <c r="BQ351" s="12"/>
      <c r="BR351" s="12"/>
      <c r="BS351" s="12"/>
      <c r="BT351" s="12"/>
      <c r="BU351" s="12"/>
      <c r="BV351" s="12"/>
      <c r="BW351" s="12"/>
      <c r="BX351" s="12"/>
      <c r="BY351" s="12"/>
      <c r="BZ351" s="12"/>
      <c r="CA351" s="12"/>
      <c r="CB351" s="12"/>
      <c r="CC351" s="12"/>
      <c r="CD351" s="12"/>
      <c r="CE351" s="12"/>
      <c r="CF351" s="12"/>
      <c r="CG351" s="12"/>
      <c r="CH351" s="12"/>
    </row>
    <row r="352" spans="1:86">
      <c r="A352" s="14"/>
      <c r="B352" s="14"/>
      <c r="C352" s="14"/>
      <c r="D352" s="14"/>
      <c r="E352" s="14"/>
      <c r="F352" s="14"/>
      <c r="G352" s="14"/>
      <c r="H352" s="14"/>
      <c r="I352" s="14"/>
      <c r="J352" s="14"/>
      <c r="K352" s="14"/>
      <c r="L352" s="14"/>
      <c r="M352" s="14"/>
      <c r="N352" s="14"/>
      <c r="O352" s="14"/>
      <c r="P352" s="14"/>
      <c r="Q352" s="14"/>
      <c r="R352" s="14"/>
      <c r="S352" s="14"/>
      <c r="T352" s="14"/>
      <c r="U352" s="14"/>
      <c r="V352" s="14"/>
      <c r="W352" s="14"/>
      <c r="X352" s="14"/>
      <c r="Y352" s="13"/>
      <c r="Z352" s="14"/>
      <c r="AA352" s="14"/>
      <c r="AB352" s="14"/>
      <c r="AC352" s="14"/>
      <c r="AD352" s="14"/>
      <c r="AE352" s="14"/>
      <c r="AF352" s="14"/>
      <c r="AG352" s="14"/>
      <c r="AH352" s="14"/>
      <c r="AI352" s="14"/>
      <c r="AJ352" s="14"/>
      <c r="AK352" s="14"/>
      <c r="AL352" s="14"/>
      <c r="AM352" s="12"/>
      <c r="AN352" s="12"/>
      <c r="AO352" s="12"/>
      <c r="AP352" s="12"/>
      <c r="AQ352" s="12"/>
      <c r="AR352" s="12"/>
      <c r="AS352" s="12"/>
      <c r="AT352" s="12"/>
      <c r="AU352" s="12"/>
      <c r="AV352" s="12"/>
      <c r="AW352" s="12"/>
      <c r="AX352" s="12"/>
      <c r="AY352" s="12"/>
      <c r="AZ352" s="12"/>
      <c r="BA352" s="12"/>
      <c r="BB352" s="12"/>
      <c r="BC352" s="12"/>
      <c r="BD352" s="12"/>
      <c r="BE352" s="12"/>
      <c r="BF352" s="12"/>
      <c r="BG352" s="12"/>
      <c r="BH352" s="12"/>
      <c r="BI352" s="12"/>
      <c r="BJ352" s="12"/>
      <c r="BK352" s="12"/>
      <c r="BL352" s="12"/>
      <c r="BM352" s="12"/>
      <c r="BN352" s="12"/>
      <c r="BO352" s="12"/>
      <c r="BP352" s="12"/>
      <c r="BQ352" s="12"/>
      <c r="BR352" s="12"/>
      <c r="BS352" s="12"/>
      <c r="BT352" s="12"/>
      <c r="BU352" s="12"/>
      <c r="BV352" s="12"/>
      <c r="BW352" s="12"/>
      <c r="BX352" s="12"/>
      <c r="BY352" s="12"/>
      <c r="BZ352" s="12"/>
      <c r="CA352" s="12"/>
      <c r="CB352" s="12"/>
      <c r="CC352" s="12"/>
      <c r="CD352" s="12"/>
      <c r="CE352" s="12"/>
      <c r="CF352" s="12"/>
      <c r="CG352" s="12"/>
      <c r="CH352" s="12"/>
    </row>
    <row r="353" spans="1:86">
      <c r="A353" s="14"/>
      <c r="B353" s="14"/>
      <c r="C353" s="14"/>
      <c r="D353" s="14"/>
      <c r="E353" s="14"/>
      <c r="F353" s="14"/>
      <c r="G353" s="14"/>
      <c r="H353" s="14"/>
      <c r="I353" s="14"/>
      <c r="J353" s="14"/>
      <c r="K353" s="14"/>
      <c r="L353" s="14"/>
      <c r="M353" s="14"/>
      <c r="N353" s="14"/>
      <c r="O353" s="14"/>
      <c r="P353" s="14"/>
      <c r="Q353" s="14"/>
      <c r="R353" s="14"/>
      <c r="S353" s="14"/>
      <c r="T353" s="14"/>
      <c r="U353" s="14"/>
      <c r="V353" s="14"/>
      <c r="W353" s="14"/>
      <c r="X353" s="14"/>
      <c r="Y353" s="13"/>
      <c r="Z353" s="14"/>
      <c r="AA353" s="14"/>
      <c r="AB353" s="14"/>
      <c r="AC353" s="14"/>
      <c r="AD353" s="14"/>
      <c r="AE353" s="14"/>
      <c r="AF353" s="14"/>
      <c r="AG353" s="14"/>
      <c r="AH353" s="14"/>
      <c r="AI353" s="14"/>
      <c r="AJ353" s="14"/>
      <c r="AK353" s="14"/>
      <c r="AL353" s="14"/>
      <c r="AM353" s="12"/>
      <c r="AN353" s="12"/>
      <c r="AO353" s="12"/>
      <c r="AP353" s="12"/>
      <c r="AQ353" s="12"/>
      <c r="AR353" s="12"/>
      <c r="AS353" s="12"/>
      <c r="AT353" s="12"/>
      <c r="AU353" s="12"/>
      <c r="AV353" s="12"/>
      <c r="AW353" s="12"/>
      <c r="AX353" s="12"/>
      <c r="AY353" s="12"/>
      <c r="AZ353" s="12"/>
      <c r="BA353" s="12"/>
      <c r="BB353" s="12"/>
      <c r="BC353" s="12"/>
      <c r="BD353" s="12"/>
      <c r="BE353" s="12"/>
      <c r="BF353" s="12"/>
      <c r="BG353" s="12"/>
      <c r="BH353" s="12"/>
      <c r="BI353" s="12"/>
      <c r="BJ353" s="12"/>
      <c r="BK353" s="12"/>
      <c r="BL353" s="12"/>
      <c r="BM353" s="12"/>
      <c r="BN353" s="12"/>
      <c r="BO353" s="12"/>
      <c r="BP353" s="12"/>
      <c r="BQ353" s="12"/>
      <c r="BR353" s="12"/>
      <c r="BS353" s="12"/>
      <c r="BT353" s="12"/>
      <c r="BU353" s="12"/>
      <c r="BV353" s="12"/>
      <c r="BW353" s="12"/>
      <c r="BX353" s="12"/>
      <c r="BY353" s="12"/>
      <c r="BZ353" s="12"/>
      <c r="CA353" s="12"/>
      <c r="CB353" s="12"/>
      <c r="CC353" s="12"/>
      <c r="CD353" s="12"/>
      <c r="CE353" s="12"/>
      <c r="CF353" s="12"/>
      <c r="CG353" s="12"/>
      <c r="CH353" s="12"/>
    </row>
    <row r="354" spans="1:86">
      <c r="A354" s="14"/>
      <c r="B354" s="14"/>
      <c r="C354" s="14"/>
      <c r="D354" s="14"/>
      <c r="E354" s="14"/>
      <c r="F354" s="14"/>
      <c r="G354" s="14"/>
      <c r="H354" s="14"/>
      <c r="I354" s="14"/>
      <c r="J354" s="14"/>
      <c r="K354" s="14"/>
      <c r="L354" s="14"/>
      <c r="M354" s="14"/>
      <c r="N354" s="14"/>
      <c r="O354" s="14"/>
      <c r="P354" s="14"/>
      <c r="Q354" s="14"/>
      <c r="R354" s="14"/>
      <c r="S354" s="14"/>
      <c r="T354" s="14"/>
      <c r="U354" s="14"/>
      <c r="V354" s="14"/>
      <c r="W354" s="14"/>
      <c r="X354" s="14"/>
      <c r="Y354" s="13"/>
      <c r="Z354" s="14"/>
      <c r="AA354" s="14"/>
      <c r="AB354" s="14"/>
      <c r="AC354" s="14"/>
      <c r="AD354" s="14"/>
      <c r="AE354" s="14"/>
      <c r="AF354" s="14"/>
      <c r="AG354" s="14"/>
      <c r="AH354" s="14"/>
      <c r="AI354" s="14"/>
      <c r="AJ354" s="14"/>
      <c r="AK354" s="14"/>
      <c r="AL354" s="14"/>
      <c r="AM354" s="12"/>
      <c r="AN354" s="12"/>
      <c r="AO354" s="12"/>
      <c r="AP354" s="12"/>
      <c r="AQ354" s="12"/>
      <c r="AR354" s="12"/>
      <c r="AS354" s="12"/>
      <c r="AT354" s="12"/>
      <c r="AU354" s="12"/>
      <c r="AV354" s="12"/>
      <c r="AW354" s="12"/>
      <c r="AX354" s="12"/>
      <c r="AY354" s="12"/>
      <c r="AZ354" s="12"/>
      <c r="BA354" s="12"/>
      <c r="BB354" s="12"/>
      <c r="BC354" s="12"/>
      <c r="BD354" s="12"/>
      <c r="BE354" s="12"/>
      <c r="BF354" s="12"/>
      <c r="BG354" s="12"/>
      <c r="BH354" s="12"/>
      <c r="BI354" s="12"/>
      <c r="BJ354" s="12"/>
      <c r="BK354" s="12"/>
      <c r="BL354" s="12"/>
      <c r="BM354" s="12"/>
      <c r="BN354" s="12"/>
      <c r="BO354" s="12"/>
      <c r="BP354" s="12"/>
      <c r="BQ354" s="12"/>
      <c r="BR354" s="12"/>
      <c r="BS354" s="12"/>
      <c r="BT354" s="12"/>
      <c r="BU354" s="12"/>
      <c r="BV354" s="12"/>
      <c r="BW354" s="12"/>
      <c r="BX354" s="12"/>
      <c r="BY354" s="12"/>
      <c r="BZ354" s="12"/>
      <c r="CA354" s="12"/>
      <c r="CB354" s="12"/>
      <c r="CC354" s="12"/>
      <c r="CD354" s="12"/>
      <c r="CE354" s="12"/>
      <c r="CF354" s="12"/>
      <c r="CG354" s="12"/>
      <c r="CH354" s="12"/>
    </row>
    <row r="355" spans="1:86">
      <c r="A355" s="14"/>
      <c r="B355" s="14"/>
      <c r="C355" s="14"/>
      <c r="D355" s="14"/>
      <c r="E355" s="14"/>
      <c r="F355" s="14"/>
      <c r="G355" s="14"/>
      <c r="H355" s="14"/>
      <c r="I355" s="14"/>
      <c r="J355" s="14"/>
      <c r="K355" s="14"/>
      <c r="L355" s="14"/>
      <c r="M355" s="14"/>
      <c r="N355" s="14"/>
      <c r="O355" s="14"/>
      <c r="P355" s="14"/>
      <c r="Q355" s="14"/>
      <c r="R355" s="14"/>
      <c r="S355" s="14"/>
      <c r="T355" s="14"/>
      <c r="U355" s="14"/>
      <c r="V355" s="14"/>
      <c r="W355" s="14"/>
      <c r="X355" s="14"/>
      <c r="Y355" s="13"/>
      <c r="Z355" s="14"/>
      <c r="AA355" s="14"/>
      <c r="AB355" s="14"/>
      <c r="AC355" s="14"/>
      <c r="AD355" s="14"/>
      <c r="AE355" s="14"/>
      <c r="AF355" s="14"/>
      <c r="AG355" s="14"/>
      <c r="AH355" s="14"/>
      <c r="AI355" s="14"/>
      <c r="AJ355" s="14"/>
      <c r="AK355" s="14"/>
      <c r="AL355" s="14"/>
      <c r="AM355" s="12"/>
      <c r="AN355" s="12"/>
      <c r="AO355" s="12"/>
      <c r="AP355" s="12"/>
      <c r="AQ355" s="12"/>
      <c r="AR355" s="12"/>
      <c r="AS355" s="12"/>
      <c r="AT355" s="12"/>
      <c r="AU355" s="12"/>
      <c r="AV355" s="12"/>
      <c r="AW355" s="12"/>
      <c r="AX355" s="12"/>
      <c r="AY355" s="12"/>
      <c r="AZ355" s="12"/>
      <c r="BA355" s="12"/>
      <c r="BB355" s="12"/>
      <c r="BC355" s="12"/>
      <c r="BD355" s="12"/>
      <c r="BE355" s="12"/>
      <c r="BF355" s="12"/>
      <c r="BG355" s="12"/>
      <c r="BH355" s="12"/>
      <c r="BI355" s="12"/>
      <c r="BJ355" s="12"/>
      <c r="BK355" s="12"/>
      <c r="BL355" s="12"/>
      <c r="BM355" s="12"/>
      <c r="BN355" s="12"/>
      <c r="BO355" s="12"/>
      <c r="BP355" s="12"/>
      <c r="BQ355" s="12"/>
      <c r="BR355" s="12"/>
      <c r="BS355" s="12"/>
      <c r="BT355" s="12"/>
      <c r="BU355" s="12"/>
      <c r="BV355" s="12"/>
      <c r="BW355" s="12"/>
      <c r="BX355" s="12"/>
      <c r="BY355" s="12"/>
      <c r="BZ355" s="12"/>
      <c r="CA355" s="12"/>
      <c r="CB355" s="12"/>
      <c r="CC355" s="12"/>
      <c r="CD355" s="12"/>
      <c r="CE355" s="12"/>
      <c r="CF355" s="12"/>
      <c r="CG355" s="12"/>
      <c r="CH355" s="12"/>
    </row>
    <row r="356" spans="1:86">
      <c r="A356" s="14"/>
      <c r="B356" s="14"/>
      <c r="C356" s="14"/>
      <c r="D356" s="14"/>
      <c r="E356" s="14"/>
      <c r="F356" s="14"/>
      <c r="G356" s="14"/>
      <c r="H356" s="14"/>
      <c r="I356" s="14"/>
      <c r="J356" s="14"/>
      <c r="K356" s="14"/>
      <c r="L356" s="14"/>
      <c r="M356" s="14"/>
      <c r="N356" s="14"/>
      <c r="O356" s="14"/>
      <c r="P356" s="14"/>
      <c r="Q356" s="14"/>
      <c r="R356" s="14"/>
      <c r="S356" s="14"/>
      <c r="T356" s="14"/>
      <c r="U356" s="14"/>
      <c r="V356" s="14"/>
      <c r="W356" s="14"/>
      <c r="X356" s="14"/>
      <c r="Y356" s="13"/>
      <c r="Z356" s="14"/>
      <c r="AA356" s="14"/>
      <c r="AB356" s="14"/>
      <c r="AC356" s="14"/>
      <c r="AD356" s="14"/>
      <c r="AE356" s="14"/>
      <c r="AF356" s="14"/>
      <c r="AG356" s="14"/>
      <c r="AH356" s="14"/>
      <c r="AI356" s="14"/>
      <c r="AJ356" s="14"/>
      <c r="AK356" s="14"/>
      <c r="AL356" s="14"/>
      <c r="AM356" s="12"/>
      <c r="AN356" s="12"/>
      <c r="AO356" s="12"/>
      <c r="AP356" s="12"/>
      <c r="AQ356" s="12"/>
      <c r="AR356" s="12"/>
      <c r="AS356" s="12"/>
      <c r="AT356" s="12"/>
      <c r="AU356" s="12"/>
      <c r="AV356" s="12"/>
      <c r="AW356" s="12"/>
      <c r="AX356" s="12"/>
      <c r="AY356" s="12"/>
      <c r="AZ356" s="12"/>
      <c r="BA356" s="12"/>
      <c r="BB356" s="12"/>
      <c r="BC356" s="12"/>
      <c r="BD356" s="12"/>
      <c r="BE356" s="12"/>
      <c r="BF356" s="12"/>
      <c r="BG356" s="12"/>
      <c r="BH356" s="12"/>
      <c r="BI356" s="12"/>
      <c r="BJ356" s="12"/>
      <c r="BK356" s="12"/>
      <c r="BL356" s="12"/>
      <c r="BM356" s="12"/>
      <c r="BN356" s="12"/>
      <c r="BO356" s="12"/>
      <c r="BP356" s="12"/>
      <c r="BQ356" s="12"/>
      <c r="BR356" s="12"/>
      <c r="BS356" s="12"/>
      <c r="BT356" s="12"/>
      <c r="BU356" s="12"/>
      <c r="BV356" s="12"/>
      <c r="BW356" s="12"/>
      <c r="BX356" s="12"/>
      <c r="BY356" s="12"/>
      <c r="BZ356" s="12"/>
      <c r="CA356" s="12"/>
      <c r="CB356" s="12"/>
      <c r="CC356" s="12"/>
      <c r="CD356" s="12"/>
      <c r="CE356" s="12"/>
      <c r="CF356" s="12"/>
      <c r="CG356" s="12"/>
      <c r="CH356" s="12"/>
    </row>
    <row r="357" spans="1:86">
      <c r="A357" s="14"/>
      <c r="B357" s="14"/>
      <c r="C357" s="14"/>
      <c r="D357" s="14"/>
      <c r="E357" s="14"/>
      <c r="F357" s="14"/>
      <c r="G357" s="14"/>
      <c r="H357" s="14"/>
      <c r="I357" s="14"/>
      <c r="J357" s="14"/>
      <c r="K357" s="14"/>
      <c r="L357" s="14"/>
      <c r="M357" s="14"/>
      <c r="N357" s="14"/>
      <c r="O357" s="14"/>
      <c r="P357" s="14"/>
      <c r="Q357" s="14"/>
      <c r="R357" s="14"/>
      <c r="S357" s="14"/>
      <c r="T357" s="14"/>
      <c r="U357" s="14"/>
      <c r="V357" s="14"/>
      <c r="W357" s="14"/>
      <c r="X357" s="14"/>
      <c r="Y357" s="13"/>
      <c r="Z357" s="14"/>
      <c r="AA357" s="14"/>
      <c r="AB357" s="14"/>
      <c r="AC357" s="14"/>
      <c r="AD357" s="14"/>
      <c r="AE357" s="14"/>
      <c r="AF357" s="14"/>
      <c r="AG357" s="14"/>
      <c r="AH357" s="14"/>
      <c r="AI357" s="14"/>
      <c r="AJ357" s="14"/>
      <c r="AK357" s="14"/>
      <c r="AL357" s="14"/>
      <c r="AM357" s="12"/>
      <c r="AN357" s="12"/>
      <c r="AO357" s="12"/>
      <c r="AP357" s="12"/>
      <c r="AQ357" s="12"/>
      <c r="AR357" s="12"/>
      <c r="AS357" s="12"/>
      <c r="AT357" s="12"/>
      <c r="AU357" s="12"/>
      <c r="AV357" s="12"/>
      <c r="AW357" s="12"/>
      <c r="AX357" s="12"/>
      <c r="AY357" s="12"/>
      <c r="AZ357" s="12"/>
      <c r="BA357" s="12"/>
      <c r="BB357" s="12"/>
      <c r="BC357" s="12"/>
      <c r="BD357" s="12"/>
      <c r="BE357" s="12"/>
      <c r="BF357" s="12"/>
      <c r="BG357" s="12"/>
      <c r="BH357" s="12"/>
      <c r="BI357" s="12"/>
      <c r="BJ357" s="12"/>
      <c r="BK357" s="12"/>
      <c r="BL357" s="12"/>
      <c r="BM357" s="12"/>
      <c r="BN357" s="12"/>
      <c r="BO357" s="12"/>
      <c r="BP357" s="12"/>
      <c r="BQ357" s="12"/>
      <c r="BR357" s="12"/>
      <c r="BS357" s="12"/>
      <c r="BT357" s="12"/>
      <c r="BU357" s="12"/>
      <c r="BV357" s="12"/>
      <c r="BW357" s="12"/>
      <c r="BX357" s="12"/>
      <c r="BY357" s="12"/>
      <c r="BZ357" s="12"/>
      <c r="CA357" s="12"/>
      <c r="CB357" s="12"/>
      <c r="CC357" s="12"/>
      <c r="CD357" s="12"/>
      <c r="CE357" s="12"/>
      <c r="CF357" s="12"/>
      <c r="CG357" s="12"/>
      <c r="CH357" s="12"/>
    </row>
    <row r="358" spans="1:86">
      <c r="A358" s="14"/>
      <c r="B358" s="14"/>
      <c r="C358" s="14"/>
      <c r="D358" s="14"/>
      <c r="E358" s="14"/>
      <c r="F358" s="14"/>
      <c r="G358" s="14"/>
      <c r="H358" s="14"/>
      <c r="I358" s="14"/>
      <c r="J358" s="14"/>
      <c r="K358" s="14"/>
      <c r="L358" s="14"/>
      <c r="M358" s="14"/>
      <c r="N358" s="14"/>
      <c r="O358" s="14"/>
      <c r="P358" s="14"/>
      <c r="Q358" s="14"/>
      <c r="R358" s="14"/>
      <c r="S358" s="14"/>
      <c r="T358" s="14"/>
      <c r="U358" s="14"/>
      <c r="V358" s="14"/>
      <c r="W358" s="14"/>
      <c r="X358" s="14"/>
      <c r="Y358" s="13"/>
      <c r="Z358" s="14"/>
      <c r="AA358" s="14"/>
      <c r="AB358" s="14"/>
      <c r="AC358" s="14"/>
      <c r="AD358" s="14"/>
      <c r="AE358" s="14"/>
      <c r="AF358" s="14"/>
      <c r="AG358" s="14"/>
      <c r="AH358" s="14"/>
      <c r="AI358" s="14"/>
      <c r="AJ358" s="14"/>
      <c r="AK358" s="14"/>
      <c r="AL358" s="14"/>
      <c r="AM358" s="12"/>
      <c r="AN358" s="12"/>
      <c r="AO358" s="12"/>
      <c r="AP358" s="12"/>
      <c r="AQ358" s="12"/>
      <c r="AR358" s="12"/>
      <c r="AS358" s="12"/>
      <c r="AT358" s="12"/>
      <c r="AU358" s="12"/>
      <c r="AV358" s="12"/>
      <c r="AW358" s="12"/>
      <c r="AX358" s="12"/>
      <c r="AY358" s="12"/>
      <c r="AZ358" s="12"/>
      <c r="BA358" s="12"/>
      <c r="BB358" s="12"/>
      <c r="BC358" s="12"/>
      <c r="BD358" s="12"/>
      <c r="BE358" s="12"/>
      <c r="BF358" s="12"/>
      <c r="BG358" s="12"/>
      <c r="BH358" s="12"/>
      <c r="BI358" s="12"/>
      <c r="BJ358" s="12"/>
      <c r="BK358" s="12"/>
      <c r="BL358" s="12"/>
      <c r="BM358" s="12"/>
      <c r="BN358" s="12"/>
      <c r="BO358" s="12"/>
      <c r="BP358" s="12"/>
      <c r="BQ358" s="12"/>
      <c r="BR358" s="12"/>
      <c r="BS358" s="12"/>
      <c r="BT358" s="12"/>
      <c r="BU358" s="12"/>
      <c r="BV358" s="12"/>
      <c r="BW358" s="12"/>
      <c r="BX358" s="12"/>
      <c r="BY358" s="12"/>
      <c r="BZ358" s="12"/>
      <c r="CA358" s="12"/>
      <c r="CB358" s="12"/>
      <c r="CC358" s="12"/>
      <c r="CD358" s="12"/>
      <c r="CE358" s="12"/>
      <c r="CF358" s="12"/>
      <c r="CG358" s="12"/>
      <c r="CH358" s="12"/>
    </row>
    <row r="359" spans="1:86">
      <c r="A359" s="14"/>
      <c r="B359" s="14"/>
      <c r="C359" s="14"/>
      <c r="D359" s="14"/>
      <c r="E359" s="14"/>
      <c r="F359" s="14"/>
      <c r="G359" s="14"/>
      <c r="H359" s="14"/>
      <c r="I359" s="14"/>
      <c r="J359" s="14"/>
      <c r="K359" s="14"/>
      <c r="L359" s="14"/>
      <c r="M359" s="14"/>
      <c r="N359" s="14"/>
      <c r="O359" s="14"/>
      <c r="P359" s="14"/>
      <c r="Q359" s="14"/>
      <c r="R359" s="14"/>
      <c r="S359" s="14"/>
      <c r="T359" s="14"/>
      <c r="U359" s="14"/>
      <c r="V359" s="14"/>
      <c r="W359" s="14"/>
      <c r="X359" s="14"/>
      <c r="Y359" s="13"/>
      <c r="Z359" s="14"/>
      <c r="AA359" s="14"/>
      <c r="AB359" s="14"/>
      <c r="AC359" s="14"/>
      <c r="AD359" s="14"/>
      <c r="AE359" s="14"/>
      <c r="AF359" s="14"/>
      <c r="AG359" s="14"/>
      <c r="AH359" s="14"/>
      <c r="AI359" s="14"/>
      <c r="AJ359" s="14"/>
      <c r="AK359" s="14"/>
      <c r="AL359" s="14"/>
      <c r="AM359" s="12"/>
      <c r="AN359" s="12"/>
      <c r="AO359" s="12"/>
      <c r="AP359" s="12"/>
      <c r="AQ359" s="12"/>
      <c r="AR359" s="12"/>
      <c r="AS359" s="12"/>
      <c r="AT359" s="12"/>
      <c r="AU359" s="12"/>
      <c r="AV359" s="12"/>
      <c r="AW359" s="12"/>
      <c r="AX359" s="12"/>
      <c r="AY359" s="12"/>
      <c r="AZ359" s="12"/>
      <c r="BA359" s="12"/>
      <c r="BB359" s="12"/>
      <c r="BC359" s="12"/>
      <c r="BD359" s="12"/>
      <c r="BE359" s="12"/>
      <c r="BF359" s="12"/>
      <c r="BG359" s="12"/>
      <c r="BH359" s="12"/>
      <c r="BI359" s="12"/>
      <c r="BJ359" s="12"/>
      <c r="BK359" s="12"/>
      <c r="BL359" s="12"/>
      <c r="BM359" s="12"/>
      <c r="BN359" s="12"/>
      <c r="BO359" s="12"/>
      <c r="BP359" s="12"/>
      <c r="BQ359" s="12"/>
      <c r="BR359" s="12"/>
      <c r="BS359" s="12"/>
      <c r="BT359" s="12"/>
      <c r="BU359" s="12"/>
      <c r="BV359" s="12"/>
      <c r="BW359" s="12"/>
      <c r="BX359" s="12"/>
      <c r="BY359" s="12"/>
      <c r="BZ359" s="12"/>
      <c r="CA359" s="12"/>
      <c r="CB359" s="12"/>
      <c r="CC359" s="12"/>
      <c r="CD359" s="12"/>
      <c r="CE359" s="12"/>
      <c r="CF359" s="12"/>
      <c r="CG359" s="12"/>
      <c r="CH359" s="12"/>
    </row>
    <row r="360" spans="1:86">
      <c r="A360" s="14"/>
      <c r="B360" s="14"/>
      <c r="C360" s="14"/>
      <c r="D360" s="14"/>
      <c r="E360" s="14"/>
      <c r="F360" s="14"/>
      <c r="G360" s="14"/>
      <c r="H360" s="14"/>
      <c r="I360" s="14"/>
      <c r="J360" s="14"/>
      <c r="K360" s="14"/>
      <c r="L360" s="14"/>
      <c r="M360" s="14"/>
      <c r="N360" s="14"/>
      <c r="O360" s="14"/>
      <c r="P360" s="14"/>
      <c r="Q360" s="14"/>
      <c r="R360" s="14"/>
      <c r="S360" s="14"/>
      <c r="T360" s="14"/>
      <c r="U360" s="14"/>
      <c r="V360" s="14"/>
      <c r="W360" s="14"/>
      <c r="X360" s="14"/>
      <c r="Y360" s="13"/>
      <c r="Z360" s="14"/>
      <c r="AA360" s="14"/>
      <c r="AB360" s="14"/>
      <c r="AC360" s="14"/>
      <c r="AD360" s="14"/>
      <c r="AE360" s="14"/>
      <c r="AF360" s="14"/>
      <c r="AG360" s="14"/>
      <c r="AH360" s="14"/>
      <c r="AI360" s="14"/>
      <c r="AJ360" s="14"/>
      <c r="AK360" s="14"/>
      <c r="AL360" s="14"/>
      <c r="AM360" s="12"/>
      <c r="AN360" s="12"/>
      <c r="AO360" s="12"/>
      <c r="AP360" s="12"/>
      <c r="AQ360" s="12"/>
      <c r="AR360" s="12"/>
      <c r="AS360" s="12"/>
      <c r="AT360" s="12"/>
      <c r="AU360" s="12"/>
      <c r="AV360" s="12"/>
      <c r="AW360" s="12"/>
      <c r="AX360" s="12"/>
      <c r="AY360" s="12"/>
      <c r="AZ360" s="12"/>
      <c r="BA360" s="12"/>
      <c r="BB360" s="12"/>
      <c r="BC360" s="12"/>
      <c r="BD360" s="12"/>
      <c r="BE360" s="12"/>
      <c r="BF360" s="12"/>
      <c r="BG360" s="12"/>
      <c r="BH360" s="12"/>
      <c r="BI360" s="12"/>
      <c r="BJ360" s="12"/>
      <c r="BK360" s="12"/>
      <c r="BL360" s="12"/>
      <c r="BM360" s="12"/>
      <c r="BN360" s="12"/>
      <c r="BO360" s="12"/>
      <c r="BP360" s="12"/>
      <c r="BQ360" s="12"/>
      <c r="BR360" s="12"/>
      <c r="BS360" s="12"/>
      <c r="BT360" s="12"/>
      <c r="BU360" s="12"/>
      <c r="BV360" s="12"/>
      <c r="BW360" s="12"/>
      <c r="BX360" s="12"/>
      <c r="BY360" s="12"/>
      <c r="BZ360" s="12"/>
      <c r="CA360" s="12"/>
      <c r="CB360" s="12"/>
      <c r="CC360" s="12"/>
      <c r="CD360" s="12"/>
      <c r="CE360" s="12"/>
      <c r="CF360" s="12"/>
      <c r="CG360" s="12"/>
      <c r="CH360" s="12"/>
    </row>
    <row r="361" spans="1:86">
      <c r="A361" s="14"/>
      <c r="B361" s="14"/>
      <c r="C361" s="14"/>
      <c r="D361" s="14"/>
      <c r="E361" s="14"/>
      <c r="F361" s="14"/>
      <c r="G361" s="14"/>
      <c r="H361" s="14"/>
      <c r="I361" s="14"/>
      <c r="J361" s="14"/>
      <c r="K361" s="14"/>
      <c r="L361" s="14"/>
      <c r="M361" s="14"/>
      <c r="N361" s="14"/>
      <c r="O361" s="14"/>
      <c r="P361" s="14"/>
      <c r="Q361" s="14"/>
      <c r="R361" s="14"/>
      <c r="S361" s="14"/>
      <c r="T361" s="14"/>
      <c r="U361" s="14"/>
      <c r="V361" s="14"/>
      <c r="W361" s="14"/>
      <c r="X361" s="14"/>
      <c r="Y361" s="13"/>
      <c r="Z361" s="14"/>
      <c r="AA361" s="14"/>
      <c r="AB361" s="14"/>
      <c r="AC361" s="14"/>
      <c r="AD361" s="14"/>
      <c r="AE361" s="14"/>
      <c r="AF361" s="14"/>
      <c r="AG361" s="14"/>
      <c r="AH361" s="14"/>
      <c r="AI361" s="14"/>
      <c r="AJ361" s="14"/>
      <c r="AK361" s="14"/>
      <c r="AL361" s="14"/>
      <c r="AM361" s="12"/>
      <c r="AN361" s="12"/>
      <c r="AO361" s="12"/>
      <c r="AP361" s="12"/>
      <c r="AQ361" s="12"/>
      <c r="AR361" s="12"/>
      <c r="AS361" s="12"/>
      <c r="AT361" s="12"/>
      <c r="AU361" s="12"/>
      <c r="AV361" s="12"/>
      <c r="AW361" s="12"/>
      <c r="AX361" s="12"/>
      <c r="AY361" s="12"/>
      <c r="AZ361" s="12"/>
      <c r="BA361" s="12"/>
      <c r="BB361" s="12"/>
      <c r="BC361" s="12"/>
      <c r="BD361" s="12"/>
      <c r="BE361" s="12"/>
      <c r="BF361" s="12"/>
      <c r="BG361" s="12"/>
      <c r="BH361" s="12"/>
      <c r="BI361" s="12"/>
      <c r="BJ361" s="12"/>
      <c r="BK361" s="12"/>
      <c r="BL361" s="12"/>
      <c r="BM361" s="12"/>
      <c r="BN361" s="12"/>
      <c r="BO361" s="12"/>
      <c r="BP361" s="12"/>
      <c r="BQ361" s="12"/>
      <c r="BR361" s="12"/>
      <c r="BS361" s="12"/>
      <c r="BT361" s="12"/>
      <c r="BU361" s="12"/>
      <c r="BV361" s="12"/>
      <c r="BW361" s="12"/>
      <c r="BX361" s="12"/>
      <c r="BY361" s="12"/>
      <c r="BZ361" s="12"/>
      <c r="CA361" s="12"/>
      <c r="CB361" s="12"/>
      <c r="CC361" s="12"/>
      <c r="CD361" s="12"/>
      <c r="CE361" s="12"/>
      <c r="CF361" s="12"/>
      <c r="CG361" s="12"/>
      <c r="CH361" s="12"/>
    </row>
    <row r="362" spans="1:86">
      <c r="A362" s="14"/>
      <c r="B362" s="14"/>
      <c r="C362" s="14"/>
      <c r="D362" s="14"/>
      <c r="E362" s="14"/>
      <c r="F362" s="14"/>
      <c r="G362" s="14"/>
      <c r="H362" s="14"/>
      <c r="I362" s="14"/>
      <c r="J362" s="14"/>
      <c r="K362" s="14"/>
      <c r="L362" s="14"/>
      <c r="M362" s="14"/>
      <c r="N362" s="14"/>
      <c r="O362" s="14"/>
      <c r="P362" s="14"/>
      <c r="Q362" s="14"/>
      <c r="R362" s="14"/>
      <c r="S362" s="14"/>
      <c r="T362" s="14"/>
      <c r="U362" s="14"/>
      <c r="V362" s="14"/>
      <c r="W362" s="14"/>
      <c r="X362" s="14"/>
      <c r="Y362" s="13"/>
      <c r="Z362" s="14"/>
      <c r="AA362" s="14"/>
      <c r="AB362" s="14"/>
      <c r="AC362" s="14"/>
      <c r="AD362" s="14"/>
      <c r="AE362" s="14"/>
      <c r="AF362" s="14"/>
      <c r="AG362" s="14"/>
      <c r="AH362" s="14"/>
      <c r="AI362" s="14"/>
      <c r="AJ362" s="14"/>
      <c r="AK362" s="14"/>
      <c r="AL362" s="14"/>
      <c r="AM362" s="12"/>
      <c r="AN362" s="12"/>
      <c r="AO362" s="12"/>
      <c r="AP362" s="12"/>
      <c r="AQ362" s="12"/>
      <c r="AR362" s="12"/>
      <c r="AS362" s="12"/>
      <c r="AT362" s="12"/>
      <c r="AU362" s="12"/>
      <c r="AV362" s="12"/>
      <c r="AW362" s="12"/>
      <c r="AX362" s="12"/>
      <c r="AY362" s="12"/>
      <c r="AZ362" s="12"/>
      <c r="BA362" s="12"/>
      <c r="BB362" s="12"/>
      <c r="BC362" s="12"/>
      <c r="BD362" s="12"/>
      <c r="BE362" s="12"/>
      <c r="BF362" s="12"/>
      <c r="BG362" s="12"/>
      <c r="BH362" s="12"/>
      <c r="BI362" s="12"/>
      <c r="BJ362" s="12"/>
      <c r="BK362" s="12"/>
      <c r="BL362" s="12"/>
      <c r="BM362" s="12"/>
      <c r="BN362" s="12"/>
      <c r="BO362" s="12"/>
      <c r="BP362" s="12"/>
      <c r="BQ362" s="12"/>
      <c r="BR362" s="12"/>
      <c r="BS362" s="12"/>
      <c r="BT362" s="12"/>
      <c r="BU362" s="12"/>
      <c r="BV362" s="12"/>
      <c r="BW362" s="12"/>
      <c r="BX362" s="12"/>
      <c r="BY362" s="12"/>
      <c r="BZ362" s="12"/>
      <c r="CA362" s="12"/>
      <c r="CB362" s="12"/>
      <c r="CC362" s="12"/>
      <c r="CD362" s="12"/>
      <c r="CE362" s="12"/>
      <c r="CF362" s="12"/>
      <c r="CG362" s="12"/>
      <c r="CH362" s="12"/>
    </row>
    <row r="363" spans="1:86">
      <c r="A363" s="14"/>
      <c r="B363" s="14"/>
      <c r="C363" s="14"/>
      <c r="D363" s="14"/>
      <c r="E363" s="14"/>
      <c r="F363" s="14"/>
      <c r="G363" s="14"/>
      <c r="H363" s="14"/>
      <c r="I363" s="14"/>
      <c r="J363" s="14"/>
      <c r="K363" s="14"/>
      <c r="L363" s="14"/>
      <c r="M363" s="14"/>
      <c r="N363" s="14"/>
      <c r="O363" s="14"/>
      <c r="P363" s="14"/>
      <c r="Q363" s="14"/>
      <c r="R363" s="14"/>
      <c r="S363" s="14"/>
      <c r="T363" s="14"/>
      <c r="U363" s="14"/>
      <c r="V363" s="14"/>
      <c r="W363" s="14"/>
      <c r="X363" s="14"/>
      <c r="Y363" s="13"/>
      <c r="Z363" s="14"/>
      <c r="AA363" s="14"/>
      <c r="AB363" s="14"/>
      <c r="AC363" s="14"/>
      <c r="AD363" s="14"/>
      <c r="AE363" s="14"/>
      <c r="AF363" s="14"/>
      <c r="AG363" s="14"/>
      <c r="AH363" s="14"/>
      <c r="AI363" s="14"/>
      <c r="AJ363" s="14"/>
      <c r="AK363" s="14"/>
      <c r="AL363" s="14"/>
      <c r="AM363" s="12"/>
      <c r="AN363" s="12"/>
      <c r="AO363" s="12"/>
      <c r="AP363" s="12"/>
      <c r="AQ363" s="12"/>
      <c r="AR363" s="12"/>
      <c r="AS363" s="12"/>
      <c r="AT363" s="12"/>
      <c r="AU363" s="12"/>
      <c r="AV363" s="12"/>
      <c r="AW363" s="12"/>
      <c r="AX363" s="12"/>
      <c r="AY363" s="12"/>
      <c r="AZ363" s="12"/>
      <c r="BA363" s="12"/>
      <c r="BB363" s="12"/>
      <c r="BC363" s="12"/>
      <c r="BD363" s="12"/>
      <c r="BE363" s="12"/>
      <c r="BF363" s="12"/>
      <c r="BG363" s="12"/>
      <c r="BH363" s="12"/>
      <c r="BI363" s="12"/>
      <c r="BJ363" s="12"/>
      <c r="BK363" s="12"/>
      <c r="BL363" s="12"/>
      <c r="BM363" s="12"/>
      <c r="BN363" s="12"/>
      <c r="BO363" s="12"/>
      <c r="BP363" s="12"/>
      <c r="BQ363" s="12"/>
      <c r="BR363" s="12"/>
      <c r="BS363" s="12"/>
      <c r="BT363" s="12"/>
      <c r="BU363" s="12"/>
      <c r="BV363" s="12"/>
      <c r="BW363" s="12"/>
      <c r="BX363" s="12"/>
      <c r="BY363" s="12"/>
      <c r="BZ363" s="12"/>
      <c r="CA363" s="12"/>
      <c r="CB363" s="12"/>
      <c r="CC363" s="12"/>
      <c r="CD363" s="12"/>
      <c r="CE363" s="12"/>
      <c r="CF363" s="12"/>
      <c r="CG363" s="12"/>
      <c r="CH363" s="12"/>
    </row>
    <row r="364" spans="1:86">
      <c r="A364" s="14"/>
      <c r="B364" s="14"/>
      <c r="C364" s="14"/>
      <c r="D364" s="14"/>
      <c r="E364" s="14"/>
      <c r="F364" s="14"/>
      <c r="G364" s="14"/>
      <c r="H364" s="14"/>
      <c r="I364" s="14"/>
      <c r="J364" s="14"/>
      <c r="K364" s="14"/>
      <c r="L364" s="14"/>
      <c r="M364" s="14"/>
      <c r="N364" s="14"/>
      <c r="O364" s="14"/>
      <c r="P364" s="14"/>
      <c r="Q364" s="14"/>
      <c r="R364" s="14"/>
      <c r="S364" s="14"/>
      <c r="T364" s="14"/>
      <c r="U364" s="14"/>
      <c r="V364" s="14"/>
      <c r="W364" s="14"/>
      <c r="X364" s="14"/>
      <c r="Y364" s="13"/>
      <c r="Z364" s="14"/>
      <c r="AA364" s="14"/>
      <c r="AB364" s="14"/>
      <c r="AC364" s="14"/>
      <c r="AD364" s="14"/>
      <c r="AE364" s="14"/>
      <c r="AF364" s="14"/>
      <c r="AG364" s="14"/>
      <c r="AH364" s="14"/>
      <c r="AI364" s="14"/>
      <c r="AJ364" s="14"/>
      <c r="AK364" s="14"/>
      <c r="AL364" s="14"/>
      <c r="AM364" s="12"/>
      <c r="AN364" s="12"/>
      <c r="AO364" s="12"/>
      <c r="AP364" s="12"/>
      <c r="AQ364" s="12"/>
      <c r="AR364" s="12"/>
      <c r="AS364" s="12"/>
      <c r="AT364" s="12"/>
      <c r="AU364" s="12"/>
      <c r="AV364" s="12"/>
      <c r="AW364" s="12"/>
      <c r="AX364" s="12"/>
      <c r="AY364" s="12"/>
      <c r="AZ364" s="12"/>
      <c r="BA364" s="12"/>
      <c r="BB364" s="12"/>
      <c r="BC364" s="12"/>
      <c r="BD364" s="12"/>
      <c r="BE364" s="12"/>
      <c r="BF364" s="12"/>
      <c r="BG364" s="12"/>
      <c r="BH364" s="12"/>
      <c r="BI364" s="12"/>
      <c r="BJ364" s="12"/>
      <c r="BK364" s="12"/>
      <c r="BL364" s="12"/>
      <c r="BM364" s="12"/>
      <c r="BN364" s="12"/>
      <c r="BO364" s="12"/>
      <c r="BP364" s="12"/>
      <c r="BQ364" s="12"/>
      <c r="BR364" s="12"/>
      <c r="BS364" s="12"/>
      <c r="BT364" s="12"/>
      <c r="BU364" s="12"/>
      <c r="BV364" s="12"/>
      <c r="BW364" s="12"/>
      <c r="BX364" s="12"/>
      <c r="BY364" s="12"/>
      <c r="BZ364" s="12"/>
      <c r="CA364" s="12"/>
      <c r="CB364" s="12"/>
      <c r="CC364" s="12"/>
      <c r="CD364" s="12"/>
      <c r="CE364" s="12"/>
      <c r="CF364" s="12"/>
      <c r="CG364" s="12"/>
      <c r="CH364" s="12"/>
    </row>
    <row r="365" spans="1:86">
      <c r="A365" s="14"/>
      <c r="B365" s="14"/>
      <c r="C365" s="14"/>
      <c r="D365" s="14"/>
      <c r="E365" s="14"/>
      <c r="F365" s="14"/>
      <c r="G365" s="14"/>
      <c r="H365" s="14"/>
      <c r="I365" s="14"/>
      <c r="J365" s="14"/>
      <c r="K365" s="14"/>
      <c r="L365" s="14"/>
      <c r="M365" s="14"/>
      <c r="N365" s="14"/>
      <c r="O365" s="14"/>
      <c r="P365" s="14"/>
      <c r="Q365" s="14"/>
      <c r="R365" s="14"/>
      <c r="S365" s="14"/>
      <c r="T365" s="14"/>
      <c r="U365" s="14"/>
      <c r="V365" s="14"/>
      <c r="W365" s="14"/>
      <c r="X365" s="14"/>
      <c r="Y365" s="13"/>
      <c r="Z365" s="14"/>
      <c r="AA365" s="14"/>
      <c r="AB365" s="14"/>
      <c r="AC365" s="14"/>
      <c r="AD365" s="14"/>
      <c r="AE365" s="14"/>
      <c r="AF365" s="14"/>
      <c r="AG365" s="14"/>
      <c r="AH365" s="14"/>
      <c r="AI365" s="14"/>
      <c r="AJ365" s="14"/>
      <c r="AK365" s="14"/>
      <c r="AL365" s="14"/>
      <c r="AM365" s="12"/>
      <c r="AN365" s="12"/>
      <c r="AO365" s="12"/>
      <c r="AP365" s="12"/>
      <c r="AQ365" s="12"/>
      <c r="AR365" s="12"/>
      <c r="AS365" s="12"/>
      <c r="AT365" s="12"/>
      <c r="AU365" s="12"/>
      <c r="AV365" s="12"/>
      <c r="AW365" s="12"/>
      <c r="AX365" s="12"/>
      <c r="AY365" s="12"/>
      <c r="AZ365" s="12"/>
      <c r="BA365" s="12"/>
      <c r="BB365" s="12"/>
      <c r="BC365" s="12"/>
      <c r="BD365" s="12"/>
      <c r="BE365" s="12"/>
      <c r="BF365" s="12"/>
      <c r="BG365" s="12"/>
      <c r="BH365" s="12"/>
      <c r="BI365" s="12"/>
      <c r="BJ365" s="12"/>
      <c r="BK365" s="12"/>
      <c r="BL365" s="12"/>
      <c r="BM365" s="12"/>
      <c r="BN365" s="12"/>
      <c r="BO365" s="12"/>
      <c r="BP365" s="12"/>
      <c r="BQ365" s="12"/>
      <c r="BR365" s="12"/>
      <c r="BS365" s="12"/>
      <c r="BT365" s="12"/>
      <c r="BU365" s="12"/>
      <c r="BV365" s="12"/>
      <c r="BW365" s="12"/>
      <c r="BX365" s="12"/>
      <c r="BY365" s="12"/>
      <c r="BZ365" s="12"/>
      <c r="CA365" s="12"/>
      <c r="CB365" s="12"/>
      <c r="CC365" s="12"/>
      <c r="CD365" s="12"/>
      <c r="CE365" s="12"/>
      <c r="CF365" s="12"/>
      <c r="CG365" s="12"/>
      <c r="CH365" s="12"/>
    </row>
    <row r="366" spans="1:86">
      <c r="A366" s="14"/>
      <c r="B366" s="14"/>
      <c r="C366" s="14"/>
      <c r="D366" s="14"/>
      <c r="E366" s="14"/>
      <c r="F366" s="14"/>
      <c r="G366" s="14"/>
      <c r="H366" s="14"/>
      <c r="I366" s="14"/>
      <c r="J366" s="14"/>
      <c r="K366" s="14"/>
      <c r="L366" s="14"/>
      <c r="M366" s="14"/>
      <c r="N366" s="14"/>
      <c r="O366" s="14"/>
      <c r="P366" s="14"/>
      <c r="Q366" s="14"/>
      <c r="R366" s="14"/>
      <c r="S366" s="14"/>
      <c r="T366" s="14"/>
      <c r="U366" s="14"/>
      <c r="V366" s="14"/>
      <c r="W366" s="14"/>
      <c r="X366" s="14"/>
      <c r="Y366" s="13"/>
      <c r="Z366" s="14"/>
      <c r="AA366" s="14"/>
      <c r="AB366" s="14"/>
      <c r="AC366" s="14"/>
      <c r="AD366" s="14"/>
      <c r="AE366" s="14"/>
      <c r="AF366" s="14"/>
      <c r="AG366" s="14"/>
      <c r="AH366" s="14"/>
      <c r="AI366" s="14"/>
      <c r="AJ366" s="14"/>
      <c r="AK366" s="14"/>
      <c r="AL366" s="14"/>
      <c r="AM366" s="12"/>
      <c r="AN366" s="12"/>
      <c r="AO366" s="12"/>
      <c r="AP366" s="12"/>
      <c r="AQ366" s="12"/>
      <c r="AR366" s="12"/>
      <c r="AS366" s="12"/>
      <c r="AT366" s="12"/>
      <c r="AU366" s="12"/>
      <c r="AV366" s="12"/>
      <c r="AW366" s="12"/>
      <c r="AX366" s="12"/>
      <c r="AY366" s="12"/>
      <c r="AZ366" s="12"/>
      <c r="BA366" s="12"/>
      <c r="BB366" s="12"/>
      <c r="BC366" s="12"/>
      <c r="BD366" s="12"/>
      <c r="BE366" s="12"/>
      <c r="BF366" s="12"/>
      <c r="BG366" s="12"/>
      <c r="BH366" s="12"/>
      <c r="BI366" s="12"/>
      <c r="BJ366" s="12"/>
      <c r="BK366" s="12"/>
      <c r="BL366" s="12"/>
      <c r="BM366" s="12"/>
      <c r="BN366" s="12"/>
      <c r="BO366" s="12"/>
      <c r="BP366" s="12"/>
      <c r="BQ366" s="12"/>
      <c r="BR366" s="12"/>
      <c r="BS366" s="12"/>
      <c r="BT366" s="12"/>
      <c r="BU366" s="12"/>
      <c r="BV366" s="12"/>
      <c r="BW366" s="12"/>
      <c r="BX366" s="12"/>
      <c r="BY366" s="12"/>
      <c r="BZ366" s="12"/>
      <c r="CA366" s="12"/>
      <c r="CB366" s="12"/>
      <c r="CC366" s="12"/>
      <c r="CD366" s="12"/>
      <c r="CE366" s="12"/>
      <c r="CF366" s="12"/>
      <c r="CG366" s="12"/>
      <c r="CH366" s="12"/>
    </row>
    <row r="367" spans="1:86">
      <c r="A367" s="14"/>
      <c r="B367" s="14"/>
      <c r="C367" s="14"/>
      <c r="D367" s="14"/>
      <c r="E367" s="14"/>
      <c r="F367" s="14"/>
      <c r="G367" s="14"/>
      <c r="H367" s="14"/>
      <c r="I367" s="14"/>
      <c r="J367" s="14"/>
      <c r="K367" s="14"/>
      <c r="L367" s="14"/>
      <c r="M367" s="14"/>
      <c r="N367" s="14"/>
      <c r="O367" s="14"/>
      <c r="P367" s="14"/>
      <c r="Q367" s="14"/>
      <c r="R367" s="14"/>
      <c r="S367" s="14"/>
      <c r="T367" s="14"/>
      <c r="U367" s="14"/>
      <c r="V367" s="14"/>
      <c r="W367" s="14"/>
      <c r="X367" s="14"/>
      <c r="Y367" s="13"/>
      <c r="Z367" s="14"/>
      <c r="AA367" s="14"/>
      <c r="AB367" s="14"/>
      <c r="AC367" s="14"/>
      <c r="AD367" s="14"/>
      <c r="AE367" s="14"/>
      <c r="AF367" s="14"/>
      <c r="AG367" s="14"/>
      <c r="AH367" s="14"/>
      <c r="AI367" s="14"/>
      <c r="AJ367" s="14"/>
      <c r="AK367" s="14"/>
      <c r="AL367" s="14"/>
      <c r="AM367" s="12"/>
      <c r="AN367" s="12"/>
      <c r="AO367" s="12"/>
      <c r="AP367" s="12"/>
      <c r="AQ367" s="12"/>
      <c r="AR367" s="12"/>
      <c r="AS367" s="12"/>
      <c r="AT367" s="12"/>
      <c r="AU367" s="12"/>
      <c r="AV367" s="12"/>
      <c r="AW367" s="12"/>
      <c r="AX367" s="12"/>
      <c r="AY367" s="12"/>
      <c r="AZ367" s="12"/>
      <c r="BA367" s="12"/>
      <c r="BB367" s="12"/>
      <c r="BC367" s="12"/>
      <c r="BD367" s="12"/>
      <c r="BE367" s="12"/>
      <c r="BF367" s="12"/>
      <c r="BG367" s="12"/>
      <c r="BH367" s="12"/>
      <c r="BI367" s="12"/>
      <c r="BJ367" s="12"/>
      <c r="BK367" s="12"/>
      <c r="BL367" s="12"/>
      <c r="BM367" s="12"/>
      <c r="BN367" s="12"/>
      <c r="BO367" s="12"/>
      <c r="BP367" s="12"/>
      <c r="BQ367" s="12"/>
      <c r="BR367" s="12"/>
      <c r="BS367" s="12"/>
      <c r="BT367" s="12"/>
      <c r="BU367" s="12"/>
      <c r="BV367" s="12"/>
      <c r="BW367" s="12"/>
      <c r="BX367" s="12"/>
      <c r="BY367" s="12"/>
      <c r="BZ367" s="12"/>
      <c r="CA367" s="12"/>
      <c r="CB367" s="12"/>
      <c r="CC367" s="12"/>
      <c r="CD367" s="12"/>
      <c r="CE367" s="12"/>
      <c r="CF367" s="12"/>
      <c r="CG367" s="12"/>
      <c r="CH367" s="12"/>
    </row>
    <row r="368" spans="1:86">
      <c r="A368" s="14"/>
      <c r="B368" s="14"/>
      <c r="C368" s="14"/>
      <c r="D368" s="14"/>
      <c r="E368" s="14"/>
      <c r="F368" s="14"/>
      <c r="G368" s="14"/>
      <c r="H368" s="14"/>
      <c r="I368" s="14"/>
      <c r="J368" s="14"/>
      <c r="K368" s="14"/>
      <c r="L368" s="14"/>
      <c r="M368" s="14"/>
      <c r="N368" s="14"/>
      <c r="O368" s="14"/>
      <c r="P368" s="14"/>
      <c r="Q368" s="14"/>
      <c r="R368" s="14"/>
      <c r="S368" s="14"/>
      <c r="T368" s="14"/>
      <c r="U368" s="14"/>
      <c r="V368" s="14"/>
      <c r="W368" s="14"/>
      <c r="X368" s="14"/>
      <c r="Y368" s="13"/>
      <c r="Z368" s="14"/>
      <c r="AA368" s="14"/>
      <c r="AB368" s="14"/>
      <c r="AC368" s="14"/>
      <c r="AD368" s="14"/>
      <c r="AE368" s="14"/>
      <c r="AF368" s="14"/>
      <c r="AG368" s="14"/>
      <c r="AH368" s="14"/>
      <c r="AI368" s="14"/>
      <c r="AJ368" s="14"/>
      <c r="AK368" s="14"/>
      <c r="AL368" s="14"/>
      <c r="AM368" s="12"/>
      <c r="AN368" s="12"/>
      <c r="AO368" s="12"/>
      <c r="AP368" s="12"/>
      <c r="AQ368" s="12"/>
      <c r="AR368" s="12"/>
      <c r="AS368" s="12"/>
      <c r="AT368" s="12"/>
      <c r="AU368" s="12"/>
      <c r="AV368" s="12"/>
      <c r="AW368" s="12"/>
      <c r="AX368" s="12"/>
      <c r="AY368" s="12"/>
      <c r="AZ368" s="12"/>
      <c r="BA368" s="12"/>
      <c r="BB368" s="12"/>
      <c r="BC368" s="12"/>
      <c r="BD368" s="12"/>
      <c r="BE368" s="12"/>
      <c r="BF368" s="12"/>
      <c r="BG368" s="12"/>
      <c r="BH368" s="12"/>
      <c r="BI368" s="12"/>
      <c r="BJ368" s="12"/>
      <c r="BK368" s="12"/>
      <c r="BL368" s="12"/>
      <c r="BM368" s="12"/>
      <c r="BN368" s="12"/>
      <c r="BO368" s="12"/>
      <c r="BP368" s="12"/>
      <c r="BQ368" s="12"/>
      <c r="BR368" s="12"/>
      <c r="BS368" s="12"/>
      <c r="BT368" s="12"/>
      <c r="BU368" s="12"/>
      <c r="BV368" s="12"/>
      <c r="BW368" s="12"/>
      <c r="BX368" s="12"/>
      <c r="BY368" s="12"/>
      <c r="BZ368" s="12"/>
      <c r="CA368" s="12"/>
      <c r="CB368" s="12"/>
      <c r="CC368" s="12"/>
      <c r="CD368" s="12"/>
      <c r="CE368" s="12"/>
      <c r="CF368" s="12"/>
      <c r="CG368" s="12"/>
      <c r="CH368" s="12"/>
    </row>
    <row r="369" spans="1:86">
      <c r="A369" s="14"/>
      <c r="B369" s="14"/>
      <c r="C369" s="14"/>
      <c r="D369" s="14"/>
      <c r="E369" s="14"/>
      <c r="F369" s="14"/>
      <c r="G369" s="14"/>
      <c r="H369" s="14"/>
      <c r="I369" s="14"/>
      <c r="J369" s="14"/>
      <c r="K369" s="14"/>
      <c r="L369" s="14"/>
      <c r="M369" s="14"/>
      <c r="N369" s="14"/>
      <c r="O369" s="14"/>
      <c r="P369" s="14"/>
      <c r="Q369" s="14"/>
      <c r="R369" s="14"/>
      <c r="S369" s="14"/>
      <c r="T369" s="14"/>
      <c r="U369" s="14"/>
      <c r="V369" s="14"/>
      <c r="W369" s="14"/>
      <c r="X369" s="14"/>
      <c r="Y369" s="13"/>
      <c r="Z369" s="14"/>
      <c r="AA369" s="14"/>
      <c r="AB369" s="14"/>
      <c r="AC369" s="14"/>
      <c r="AD369" s="14"/>
      <c r="AE369" s="14"/>
      <c r="AF369" s="14"/>
      <c r="AG369" s="14"/>
      <c r="AH369" s="14"/>
      <c r="AI369" s="14"/>
      <c r="AJ369" s="14"/>
      <c r="AK369" s="14"/>
      <c r="AL369" s="14"/>
      <c r="AM369" s="12"/>
      <c r="AN369" s="12"/>
      <c r="AO369" s="12"/>
      <c r="AP369" s="12"/>
      <c r="AQ369" s="12"/>
      <c r="AR369" s="12"/>
      <c r="AS369" s="12"/>
      <c r="AT369" s="12"/>
      <c r="AU369" s="12"/>
      <c r="AV369" s="12"/>
      <c r="AW369" s="12"/>
      <c r="AX369" s="12"/>
      <c r="AY369" s="12"/>
      <c r="AZ369" s="12"/>
      <c r="BA369" s="12"/>
      <c r="BB369" s="12"/>
      <c r="BC369" s="12"/>
      <c r="BD369" s="12"/>
      <c r="BE369" s="12"/>
      <c r="BF369" s="12"/>
      <c r="BG369" s="12"/>
      <c r="BH369" s="12"/>
      <c r="BI369" s="12"/>
      <c r="BJ369" s="12"/>
      <c r="BK369" s="12"/>
      <c r="BL369" s="12"/>
      <c r="BM369" s="12"/>
      <c r="BN369" s="12"/>
      <c r="BO369" s="12"/>
      <c r="BP369" s="12"/>
      <c r="BQ369" s="12"/>
      <c r="BR369" s="12"/>
      <c r="BS369" s="12"/>
      <c r="BT369" s="12"/>
      <c r="BU369" s="12"/>
      <c r="BV369" s="12"/>
      <c r="BW369" s="12"/>
      <c r="BX369" s="12"/>
      <c r="BY369" s="12"/>
      <c r="BZ369" s="12"/>
      <c r="CA369" s="12"/>
      <c r="CB369" s="12"/>
      <c r="CC369" s="12"/>
      <c r="CD369" s="12"/>
      <c r="CE369" s="12"/>
      <c r="CF369" s="12"/>
      <c r="CG369" s="12"/>
      <c r="CH369" s="12"/>
    </row>
    <row r="370" spans="1:86">
      <c r="A370" s="14"/>
      <c r="B370" s="14"/>
      <c r="C370" s="14"/>
      <c r="D370" s="14"/>
      <c r="E370" s="14"/>
      <c r="F370" s="14"/>
      <c r="G370" s="14"/>
      <c r="H370" s="14"/>
      <c r="I370" s="14"/>
      <c r="J370" s="14"/>
      <c r="K370" s="14"/>
      <c r="L370" s="14"/>
      <c r="M370" s="14"/>
      <c r="N370" s="14"/>
      <c r="O370" s="14"/>
      <c r="P370" s="14"/>
      <c r="Q370" s="14"/>
      <c r="R370" s="14"/>
      <c r="S370" s="14"/>
      <c r="T370" s="14"/>
      <c r="U370" s="14"/>
      <c r="V370" s="14"/>
      <c r="W370" s="14"/>
      <c r="X370" s="14"/>
      <c r="Y370" s="13"/>
      <c r="Z370" s="14"/>
      <c r="AA370" s="14"/>
      <c r="AB370" s="14"/>
      <c r="AC370" s="14"/>
      <c r="AD370" s="14"/>
      <c r="AE370" s="14"/>
      <c r="AF370" s="14"/>
      <c r="AG370" s="14"/>
      <c r="AH370" s="14"/>
      <c r="AI370" s="14"/>
      <c r="AJ370" s="14"/>
      <c r="AK370" s="14"/>
      <c r="AL370" s="14"/>
      <c r="AM370" s="12"/>
      <c r="AN370" s="12"/>
      <c r="AO370" s="12"/>
      <c r="AP370" s="12"/>
      <c r="AQ370" s="12"/>
      <c r="AR370" s="12"/>
      <c r="AS370" s="12"/>
      <c r="AT370" s="12"/>
      <c r="AU370" s="12"/>
      <c r="AV370" s="12"/>
      <c r="AW370" s="12"/>
      <c r="AX370" s="12"/>
      <c r="AY370" s="12"/>
      <c r="AZ370" s="12"/>
      <c r="BA370" s="12"/>
      <c r="BB370" s="12"/>
      <c r="BC370" s="12"/>
      <c r="BD370" s="12"/>
      <c r="BE370" s="12"/>
      <c r="BF370" s="12"/>
      <c r="BG370" s="12"/>
      <c r="BH370" s="12"/>
      <c r="BI370" s="12"/>
      <c r="BJ370" s="12"/>
      <c r="BK370" s="12"/>
      <c r="BL370" s="12"/>
      <c r="BM370" s="12"/>
      <c r="BN370" s="12"/>
      <c r="BO370" s="12"/>
      <c r="BP370" s="12"/>
      <c r="BQ370" s="12"/>
      <c r="BR370" s="12"/>
      <c r="BS370" s="12"/>
      <c r="BT370" s="12"/>
      <c r="BU370" s="12"/>
      <c r="BV370" s="12"/>
      <c r="BW370" s="12"/>
      <c r="BX370" s="12"/>
      <c r="BY370" s="12"/>
      <c r="BZ370" s="12"/>
      <c r="CA370" s="12"/>
      <c r="CB370" s="12"/>
      <c r="CC370" s="12"/>
      <c r="CD370" s="12"/>
      <c r="CE370" s="12"/>
      <c r="CF370" s="12"/>
      <c r="CG370" s="12"/>
      <c r="CH370" s="12"/>
    </row>
    <row r="371" spans="1:86">
      <c r="A371" s="14"/>
      <c r="B371" s="14"/>
      <c r="C371" s="14"/>
      <c r="D371" s="14"/>
      <c r="E371" s="14"/>
      <c r="F371" s="14"/>
      <c r="G371" s="14"/>
      <c r="H371" s="14"/>
      <c r="I371" s="14"/>
      <c r="J371" s="14"/>
      <c r="K371" s="14"/>
      <c r="L371" s="14"/>
      <c r="M371" s="14"/>
      <c r="N371" s="14"/>
      <c r="O371" s="14"/>
      <c r="P371" s="14"/>
      <c r="Q371" s="14"/>
      <c r="R371" s="14"/>
      <c r="S371" s="14"/>
      <c r="T371" s="14"/>
      <c r="U371" s="14"/>
      <c r="V371" s="14"/>
      <c r="W371" s="14"/>
      <c r="X371" s="14"/>
      <c r="Y371" s="13"/>
      <c r="Z371" s="14"/>
      <c r="AA371" s="14"/>
      <c r="AB371" s="14"/>
      <c r="AC371" s="14"/>
      <c r="AD371" s="14"/>
      <c r="AE371" s="14"/>
      <c r="AF371" s="14"/>
      <c r="AG371" s="14"/>
      <c r="AH371" s="14"/>
      <c r="AI371" s="14"/>
      <c r="AJ371" s="14"/>
      <c r="AK371" s="14"/>
      <c r="AL371" s="14"/>
      <c r="AM371" s="12"/>
      <c r="AN371" s="12"/>
      <c r="AO371" s="12"/>
      <c r="AP371" s="12"/>
      <c r="AQ371" s="12"/>
      <c r="AR371" s="12"/>
      <c r="AS371" s="12"/>
      <c r="AT371" s="12"/>
      <c r="AU371" s="12"/>
      <c r="AV371" s="12"/>
      <c r="AW371" s="12"/>
      <c r="AX371" s="12"/>
      <c r="AY371" s="12"/>
      <c r="AZ371" s="12"/>
      <c r="BA371" s="12"/>
      <c r="BB371" s="12"/>
      <c r="BC371" s="12"/>
      <c r="BD371" s="12"/>
      <c r="BE371" s="12"/>
      <c r="BF371" s="12"/>
      <c r="BG371" s="12"/>
      <c r="BH371" s="12"/>
      <c r="BI371" s="12"/>
      <c r="BJ371" s="12"/>
      <c r="BK371" s="12"/>
      <c r="BL371" s="12"/>
      <c r="BM371" s="12"/>
      <c r="BN371" s="12"/>
      <c r="BO371" s="12"/>
      <c r="BP371" s="12"/>
      <c r="BQ371" s="12"/>
      <c r="BR371" s="12"/>
      <c r="BS371" s="12"/>
      <c r="BT371" s="12"/>
      <c r="BU371" s="12"/>
      <c r="BV371" s="12"/>
      <c r="BW371" s="12"/>
      <c r="BX371" s="12"/>
      <c r="BY371" s="12"/>
      <c r="BZ371" s="12"/>
      <c r="CA371" s="12"/>
      <c r="CB371" s="12"/>
      <c r="CC371" s="12"/>
      <c r="CD371" s="12"/>
      <c r="CE371" s="12"/>
      <c r="CF371" s="12"/>
      <c r="CG371" s="12"/>
      <c r="CH371" s="12"/>
    </row>
    <row r="372" spans="1:86">
      <c r="A372" s="14"/>
      <c r="B372" s="14"/>
      <c r="C372" s="14"/>
      <c r="D372" s="14"/>
      <c r="E372" s="14"/>
      <c r="F372" s="14"/>
      <c r="G372" s="14"/>
      <c r="H372" s="14"/>
      <c r="I372" s="14"/>
      <c r="J372" s="14"/>
      <c r="K372" s="14"/>
      <c r="L372" s="14"/>
      <c r="M372" s="14"/>
      <c r="N372" s="14"/>
      <c r="O372" s="14"/>
      <c r="P372" s="14"/>
      <c r="Q372" s="14"/>
      <c r="R372" s="14"/>
      <c r="S372" s="14"/>
      <c r="T372" s="14"/>
      <c r="U372" s="14"/>
      <c r="V372" s="14"/>
      <c r="W372" s="14"/>
      <c r="X372" s="14"/>
      <c r="Y372" s="13"/>
      <c r="Z372" s="14"/>
      <c r="AA372" s="14"/>
      <c r="AB372" s="14"/>
      <c r="AC372" s="14"/>
      <c r="AD372" s="14"/>
      <c r="AE372" s="14"/>
      <c r="AF372" s="14"/>
      <c r="AG372" s="14"/>
      <c r="AH372" s="14"/>
      <c r="AI372" s="14"/>
      <c r="AJ372" s="14"/>
      <c r="AK372" s="14"/>
      <c r="AL372" s="14"/>
      <c r="AM372" s="12"/>
      <c r="AN372" s="12"/>
      <c r="AO372" s="12"/>
      <c r="AP372" s="12"/>
      <c r="AQ372" s="12"/>
      <c r="AR372" s="12"/>
      <c r="AS372" s="12"/>
      <c r="AT372" s="12"/>
      <c r="AU372" s="12"/>
      <c r="AV372" s="12"/>
      <c r="AW372" s="12"/>
      <c r="AX372" s="12"/>
      <c r="AY372" s="12"/>
      <c r="AZ372" s="12"/>
      <c r="BA372" s="12"/>
      <c r="BB372" s="12"/>
      <c r="BC372" s="12"/>
      <c r="BD372" s="12"/>
      <c r="BE372" s="12"/>
      <c r="BF372" s="12"/>
      <c r="BG372" s="12"/>
      <c r="BH372" s="12"/>
      <c r="BI372" s="12"/>
      <c r="BJ372" s="12"/>
      <c r="BK372" s="12"/>
      <c r="BL372" s="12"/>
      <c r="BM372" s="12"/>
      <c r="BN372" s="12"/>
      <c r="BO372" s="12"/>
      <c r="BP372" s="12"/>
      <c r="BQ372" s="12"/>
      <c r="BR372" s="12"/>
      <c r="BS372" s="12"/>
      <c r="BT372" s="12"/>
      <c r="BU372" s="12"/>
      <c r="BV372" s="12"/>
      <c r="BW372" s="12"/>
      <c r="BX372" s="12"/>
      <c r="BY372" s="12"/>
      <c r="BZ372" s="12"/>
      <c r="CA372" s="12"/>
      <c r="CB372" s="12"/>
      <c r="CC372" s="12"/>
      <c r="CD372" s="12"/>
      <c r="CE372" s="12"/>
      <c r="CF372" s="12"/>
      <c r="CG372" s="12"/>
      <c r="CH372" s="12"/>
    </row>
    <row r="373" spans="1:86">
      <c r="A373" s="14"/>
      <c r="B373" s="14"/>
      <c r="C373" s="14"/>
      <c r="D373" s="14"/>
      <c r="E373" s="14"/>
      <c r="F373" s="14"/>
      <c r="G373" s="14"/>
      <c r="H373" s="14"/>
      <c r="I373" s="14"/>
      <c r="J373" s="14"/>
      <c r="K373" s="14"/>
      <c r="L373" s="14"/>
      <c r="M373" s="14"/>
      <c r="N373" s="14"/>
      <c r="O373" s="14"/>
      <c r="P373" s="14"/>
      <c r="Q373" s="14"/>
      <c r="R373" s="14"/>
      <c r="S373" s="14"/>
      <c r="T373" s="14"/>
      <c r="U373" s="14"/>
      <c r="V373" s="14"/>
      <c r="W373" s="14"/>
      <c r="X373" s="14"/>
      <c r="Y373" s="13"/>
      <c r="Z373" s="14"/>
      <c r="AA373" s="14"/>
      <c r="AB373" s="14"/>
      <c r="AC373" s="14"/>
      <c r="AD373" s="14"/>
      <c r="AE373" s="14"/>
      <c r="AF373" s="14"/>
      <c r="AG373" s="14"/>
      <c r="AH373" s="14"/>
      <c r="AI373" s="14"/>
      <c r="AJ373" s="14"/>
      <c r="AK373" s="14"/>
      <c r="AL373" s="14"/>
      <c r="AM373" s="12"/>
      <c r="AN373" s="12"/>
      <c r="AO373" s="12"/>
      <c r="AP373" s="12"/>
      <c r="AQ373" s="12"/>
      <c r="AR373" s="12"/>
      <c r="AS373" s="12"/>
      <c r="AT373" s="12"/>
      <c r="AU373" s="12"/>
      <c r="AV373" s="12"/>
      <c r="AW373" s="12"/>
      <c r="AX373" s="12"/>
      <c r="AY373" s="12"/>
      <c r="AZ373" s="12"/>
      <c r="BA373" s="12"/>
      <c r="BB373" s="12"/>
      <c r="BC373" s="12"/>
      <c r="BD373" s="12"/>
      <c r="BE373" s="12"/>
      <c r="BF373" s="12"/>
      <c r="BG373" s="12"/>
      <c r="BH373" s="12"/>
      <c r="BI373" s="12"/>
      <c r="BJ373" s="12"/>
      <c r="BK373" s="12"/>
      <c r="BL373" s="12"/>
      <c r="BM373" s="12"/>
      <c r="BN373" s="12"/>
      <c r="BO373" s="12"/>
      <c r="BP373" s="12"/>
      <c r="BQ373" s="12"/>
      <c r="BR373" s="12"/>
      <c r="BS373" s="12"/>
      <c r="BT373" s="12"/>
      <c r="BU373" s="12"/>
      <c r="BV373" s="12"/>
      <c r="BW373" s="12"/>
      <c r="BX373" s="12"/>
      <c r="BY373" s="12"/>
      <c r="BZ373" s="12"/>
      <c r="CA373" s="12"/>
      <c r="CB373" s="12"/>
      <c r="CC373" s="12"/>
      <c r="CD373" s="12"/>
      <c r="CE373" s="12"/>
      <c r="CF373" s="12"/>
      <c r="CG373" s="12"/>
      <c r="CH373" s="12"/>
    </row>
    <row r="374" spans="1:86">
      <c r="A374" s="14"/>
      <c r="B374" s="14"/>
      <c r="C374" s="14"/>
      <c r="D374" s="14"/>
      <c r="E374" s="14"/>
      <c r="F374" s="14"/>
      <c r="G374" s="14"/>
      <c r="H374" s="14"/>
      <c r="I374" s="14"/>
      <c r="J374" s="14"/>
      <c r="K374" s="14"/>
      <c r="L374" s="14"/>
      <c r="M374" s="14"/>
      <c r="N374" s="14"/>
      <c r="O374" s="14"/>
      <c r="P374" s="14"/>
      <c r="Q374" s="14"/>
      <c r="R374" s="14"/>
      <c r="S374" s="14"/>
      <c r="T374" s="14"/>
      <c r="U374" s="14"/>
      <c r="V374" s="14"/>
      <c r="W374" s="14"/>
      <c r="X374" s="14"/>
      <c r="Y374" s="13"/>
      <c r="Z374" s="14"/>
      <c r="AA374" s="14"/>
      <c r="AB374" s="14"/>
      <c r="AC374" s="14"/>
      <c r="AD374" s="14"/>
      <c r="AE374" s="14"/>
      <c r="AF374" s="14"/>
      <c r="AG374" s="14"/>
      <c r="AH374" s="14"/>
      <c r="AI374" s="14"/>
      <c r="AJ374" s="14"/>
      <c r="AK374" s="14"/>
      <c r="AL374" s="14"/>
      <c r="AM374" s="12"/>
      <c r="AN374" s="12"/>
      <c r="AO374" s="12"/>
      <c r="AP374" s="12"/>
      <c r="AQ374" s="12"/>
      <c r="AR374" s="12"/>
      <c r="AS374" s="12"/>
      <c r="AT374" s="12"/>
      <c r="AU374" s="12"/>
      <c r="AV374" s="12"/>
      <c r="AW374" s="12"/>
      <c r="AX374" s="12"/>
      <c r="AY374" s="12"/>
      <c r="AZ374" s="12"/>
      <c r="BA374" s="12"/>
      <c r="BB374" s="12"/>
      <c r="BC374" s="12"/>
      <c r="BD374" s="12"/>
      <c r="BE374" s="12"/>
      <c r="BF374" s="12"/>
      <c r="BG374" s="12"/>
      <c r="BH374" s="12"/>
      <c r="BI374" s="12"/>
      <c r="BJ374" s="12"/>
      <c r="BK374" s="12"/>
      <c r="BL374" s="12"/>
      <c r="BM374" s="12"/>
      <c r="BN374" s="12"/>
      <c r="BO374" s="12"/>
      <c r="BP374" s="12"/>
      <c r="BQ374" s="12"/>
      <c r="BR374" s="12"/>
      <c r="BS374" s="12"/>
      <c r="BT374" s="12"/>
      <c r="BU374" s="12"/>
      <c r="BV374" s="12"/>
      <c r="BW374" s="12"/>
      <c r="BX374" s="12"/>
      <c r="BY374" s="12"/>
      <c r="BZ374" s="12"/>
      <c r="CA374" s="12"/>
      <c r="CB374" s="12"/>
      <c r="CC374" s="12"/>
      <c r="CD374" s="12"/>
      <c r="CE374" s="12"/>
      <c r="CF374" s="12"/>
      <c r="CG374" s="12"/>
      <c r="CH374" s="12"/>
    </row>
    <row r="375" spans="1:86">
      <c r="A375" s="14"/>
      <c r="B375" s="14"/>
      <c r="C375" s="14"/>
      <c r="D375" s="14"/>
      <c r="E375" s="14"/>
      <c r="F375" s="14"/>
      <c r="G375" s="14"/>
      <c r="H375" s="14"/>
      <c r="I375" s="14"/>
      <c r="J375" s="14"/>
      <c r="K375" s="14"/>
      <c r="L375" s="14"/>
      <c r="M375" s="14"/>
      <c r="N375" s="14"/>
      <c r="O375" s="14"/>
      <c r="P375" s="14"/>
      <c r="Q375" s="14"/>
      <c r="R375" s="14"/>
      <c r="S375" s="14"/>
      <c r="T375" s="14"/>
      <c r="U375" s="14"/>
      <c r="V375" s="14"/>
      <c r="W375" s="14"/>
      <c r="X375" s="14"/>
      <c r="Y375" s="13"/>
      <c r="Z375" s="14"/>
      <c r="AA375" s="14"/>
      <c r="AB375" s="14"/>
      <c r="AC375" s="14"/>
      <c r="AD375" s="14"/>
      <c r="AE375" s="14"/>
      <c r="AF375" s="14"/>
      <c r="AG375" s="14"/>
      <c r="AH375" s="14"/>
      <c r="AI375" s="14"/>
      <c r="AJ375" s="14"/>
      <c r="AK375" s="14"/>
      <c r="AL375" s="14"/>
      <c r="AM375" s="12"/>
      <c r="AN375" s="12"/>
      <c r="AO375" s="12"/>
      <c r="AP375" s="12"/>
      <c r="AQ375" s="12"/>
      <c r="AR375" s="12"/>
      <c r="AS375" s="12"/>
      <c r="AT375" s="12"/>
      <c r="AU375" s="12"/>
      <c r="AV375" s="12"/>
      <c r="AW375" s="12"/>
      <c r="AX375" s="12"/>
      <c r="AY375" s="12"/>
      <c r="AZ375" s="12"/>
      <c r="BA375" s="12"/>
      <c r="BB375" s="12"/>
      <c r="BC375" s="12"/>
      <c r="BD375" s="12"/>
      <c r="BE375" s="12"/>
      <c r="BF375" s="12"/>
      <c r="BG375" s="12"/>
      <c r="BH375" s="12"/>
      <c r="BI375" s="12"/>
      <c r="BJ375" s="12"/>
      <c r="BK375" s="12"/>
      <c r="BL375" s="12"/>
      <c r="BM375" s="12"/>
      <c r="BN375" s="12"/>
      <c r="BO375" s="12"/>
      <c r="BP375" s="12"/>
      <c r="BQ375" s="12"/>
      <c r="BR375" s="12"/>
      <c r="BS375" s="12"/>
      <c r="BT375" s="12"/>
      <c r="BU375" s="12"/>
      <c r="BV375" s="12"/>
      <c r="BW375" s="12"/>
      <c r="BX375" s="12"/>
      <c r="BY375" s="12"/>
      <c r="BZ375" s="12"/>
      <c r="CA375" s="12"/>
      <c r="CB375" s="12"/>
      <c r="CC375" s="12"/>
      <c r="CD375" s="12"/>
      <c r="CE375" s="12"/>
      <c r="CF375" s="12"/>
      <c r="CG375" s="12"/>
      <c r="CH375" s="12"/>
    </row>
    <row r="376" spans="1:86">
      <c r="A376" s="14"/>
      <c r="B376" s="14"/>
      <c r="C376" s="14"/>
      <c r="D376" s="14"/>
      <c r="E376" s="14"/>
      <c r="F376" s="14"/>
      <c r="G376" s="14"/>
      <c r="H376" s="14"/>
      <c r="I376" s="14"/>
      <c r="J376" s="14"/>
      <c r="K376" s="14"/>
      <c r="L376" s="14"/>
      <c r="M376" s="14"/>
      <c r="N376" s="14"/>
      <c r="O376" s="14"/>
      <c r="P376" s="14"/>
      <c r="Q376" s="14"/>
      <c r="R376" s="14"/>
      <c r="S376" s="14"/>
      <c r="T376" s="14"/>
      <c r="U376" s="14"/>
      <c r="V376" s="14"/>
      <c r="W376" s="14"/>
      <c r="X376" s="14"/>
      <c r="Y376" s="13"/>
      <c r="Z376" s="14"/>
      <c r="AA376" s="14"/>
      <c r="AB376" s="14"/>
      <c r="AC376" s="14"/>
      <c r="AD376" s="14"/>
      <c r="AE376" s="14"/>
      <c r="AF376" s="14"/>
      <c r="AG376" s="14"/>
      <c r="AH376" s="14"/>
      <c r="AI376" s="14"/>
      <c r="AJ376" s="14"/>
      <c r="AK376" s="14"/>
      <c r="AL376" s="14"/>
      <c r="AM376" s="12"/>
      <c r="AN376" s="12"/>
      <c r="AO376" s="12"/>
      <c r="AP376" s="12"/>
      <c r="AQ376" s="12"/>
      <c r="AR376" s="12"/>
      <c r="AS376" s="12"/>
      <c r="AT376" s="12"/>
      <c r="AU376" s="12"/>
      <c r="AV376" s="12"/>
      <c r="AW376" s="12"/>
      <c r="AX376" s="12"/>
      <c r="AY376" s="12"/>
      <c r="AZ376" s="12"/>
      <c r="BA376" s="12"/>
      <c r="BB376" s="12"/>
      <c r="BC376" s="12"/>
      <c r="BD376" s="12"/>
      <c r="BE376" s="12"/>
      <c r="BF376" s="12"/>
      <c r="BG376" s="12"/>
      <c r="BH376" s="12"/>
      <c r="BI376" s="12"/>
      <c r="BJ376" s="12"/>
      <c r="BK376" s="12"/>
      <c r="BL376" s="12"/>
      <c r="BM376" s="12"/>
      <c r="BN376" s="12"/>
      <c r="BO376" s="12"/>
      <c r="BP376" s="12"/>
      <c r="BQ376" s="12"/>
      <c r="BR376" s="12"/>
      <c r="BS376" s="12"/>
      <c r="BT376" s="12"/>
      <c r="BU376" s="12"/>
      <c r="BV376" s="12"/>
      <c r="BW376" s="12"/>
      <c r="BX376" s="12"/>
      <c r="BY376" s="12"/>
      <c r="BZ376" s="12"/>
      <c r="CA376" s="12"/>
      <c r="CB376" s="12"/>
      <c r="CC376" s="12"/>
      <c r="CD376" s="12"/>
      <c r="CE376" s="12"/>
      <c r="CF376" s="12"/>
      <c r="CG376" s="12"/>
      <c r="CH376" s="12"/>
    </row>
    <row r="377" spans="1:86">
      <c r="A377" s="14"/>
      <c r="B377" s="14"/>
      <c r="C377" s="14"/>
      <c r="D377" s="14"/>
      <c r="E377" s="14"/>
      <c r="F377" s="14"/>
      <c r="G377" s="14"/>
      <c r="H377" s="14"/>
      <c r="I377" s="14"/>
      <c r="J377" s="14"/>
      <c r="K377" s="14"/>
      <c r="L377" s="14"/>
      <c r="M377" s="14"/>
      <c r="N377" s="14"/>
      <c r="O377" s="14"/>
      <c r="P377" s="14"/>
      <c r="Q377" s="14"/>
      <c r="R377" s="14"/>
      <c r="S377" s="14"/>
      <c r="T377" s="14"/>
      <c r="U377" s="14"/>
      <c r="V377" s="14"/>
      <c r="W377" s="14"/>
      <c r="X377" s="14"/>
      <c r="Y377" s="13"/>
      <c r="Z377" s="14"/>
      <c r="AA377" s="14"/>
      <c r="AB377" s="14"/>
      <c r="AC377" s="14"/>
      <c r="AD377" s="14"/>
      <c r="AE377" s="14"/>
      <c r="AF377" s="14"/>
      <c r="AG377" s="14"/>
      <c r="AH377" s="14"/>
      <c r="AI377" s="14"/>
      <c r="AJ377" s="14"/>
      <c r="AK377" s="14"/>
      <c r="AL377" s="14"/>
      <c r="AM377" s="12"/>
      <c r="AN377" s="12"/>
      <c r="AO377" s="12"/>
      <c r="AP377" s="12"/>
      <c r="AQ377" s="12"/>
      <c r="AR377" s="12"/>
      <c r="AS377" s="12"/>
      <c r="AT377" s="12"/>
      <c r="AU377" s="12"/>
      <c r="AV377" s="12"/>
      <c r="AW377" s="12"/>
      <c r="AX377" s="12"/>
      <c r="AY377" s="12"/>
      <c r="AZ377" s="12"/>
      <c r="BA377" s="12"/>
      <c r="BB377" s="12"/>
      <c r="BC377" s="12"/>
      <c r="BD377" s="12"/>
      <c r="BE377" s="12"/>
      <c r="BF377" s="12"/>
      <c r="BG377" s="12"/>
      <c r="BH377" s="12"/>
      <c r="BI377" s="12"/>
      <c r="BJ377" s="12"/>
      <c r="BK377" s="12"/>
      <c r="BL377" s="12"/>
      <c r="BM377" s="12"/>
      <c r="BN377" s="12"/>
      <c r="BO377" s="12"/>
      <c r="BP377" s="12"/>
      <c r="BQ377" s="12"/>
      <c r="BR377" s="12"/>
      <c r="BS377" s="12"/>
      <c r="BT377" s="12"/>
      <c r="BU377" s="12"/>
      <c r="BV377" s="12"/>
      <c r="BW377" s="12"/>
      <c r="BX377" s="12"/>
      <c r="BY377" s="12"/>
      <c r="BZ377" s="12"/>
      <c r="CA377" s="12"/>
      <c r="CB377" s="12"/>
      <c r="CC377" s="12"/>
      <c r="CD377" s="12"/>
      <c r="CE377" s="12"/>
      <c r="CF377" s="12"/>
      <c r="CG377" s="12"/>
      <c r="CH377" s="12"/>
    </row>
    <row r="378" spans="1:86">
      <c r="A378" s="14"/>
      <c r="B378" s="14"/>
      <c r="C378" s="14"/>
      <c r="D378" s="14"/>
      <c r="E378" s="14"/>
      <c r="F378" s="14"/>
      <c r="G378" s="14"/>
      <c r="H378" s="14"/>
      <c r="I378" s="14"/>
      <c r="J378" s="14"/>
      <c r="K378" s="14"/>
      <c r="L378" s="14"/>
      <c r="M378" s="14"/>
      <c r="N378" s="14"/>
      <c r="O378" s="14"/>
      <c r="P378" s="14"/>
      <c r="Q378" s="14"/>
      <c r="R378" s="14"/>
      <c r="S378" s="14"/>
      <c r="T378" s="14"/>
      <c r="U378" s="14"/>
      <c r="V378" s="14"/>
      <c r="W378" s="14"/>
      <c r="X378" s="14"/>
      <c r="Y378" s="13"/>
      <c r="Z378" s="14"/>
      <c r="AA378" s="14"/>
      <c r="AB378" s="14"/>
      <c r="AC378" s="14"/>
      <c r="AD378" s="14"/>
      <c r="AE378" s="14"/>
      <c r="AF378" s="14"/>
      <c r="AG378" s="14"/>
      <c r="AH378" s="14"/>
      <c r="AI378" s="14"/>
      <c r="AJ378" s="14"/>
      <c r="AK378" s="14"/>
      <c r="AL378" s="14"/>
      <c r="AM378" s="12"/>
      <c r="AN378" s="12"/>
      <c r="AO378" s="12"/>
      <c r="AP378" s="12"/>
      <c r="AQ378" s="12"/>
      <c r="AR378" s="12"/>
      <c r="AS378" s="12"/>
      <c r="AT378" s="12"/>
      <c r="AU378" s="12"/>
      <c r="AV378" s="12"/>
      <c r="AW378" s="12"/>
      <c r="AX378" s="12"/>
      <c r="AY378" s="12"/>
      <c r="AZ378" s="12"/>
      <c r="BA378" s="12"/>
      <c r="BB378" s="12"/>
      <c r="BC378" s="12"/>
      <c r="BD378" s="12"/>
      <c r="BE378" s="12"/>
      <c r="BF378" s="12"/>
      <c r="BG378" s="12"/>
      <c r="BH378" s="12"/>
      <c r="BI378" s="12"/>
      <c r="BJ378" s="12"/>
      <c r="BK378" s="12"/>
      <c r="BL378" s="12"/>
      <c r="BM378" s="12"/>
      <c r="BN378" s="12"/>
      <c r="BO378" s="12"/>
      <c r="BP378" s="12"/>
      <c r="BQ378" s="12"/>
      <c r="BR378" s="12"/>
      <c r="BS378" s="12"/>
      <c r="BT378" s="12"/>
      <c r="BU378" s="12"/>
      <c r="BV378" s="12"/>
      <c r="BW378" s="12"/>
      <c r="BX378" s="12"/>
      <c r="BY378" s="12"/>
      <c r="BZ378" s="12"/>
      <c r="CA378" s="12"/>
      <c r="CB378" s="12"/>
      <c r="CC378" s="12"/>
      <c r="CD378" s="12"/>
      <c r="CE378" s="12"/>
      <c r="CF378" s="12"/>
      <c r="CG378" s="12"/>
      <c r="CH378" s="12"/>
    </row>
    <row r="379" spans="1:86">
      <c r="A379" s="14"/>
      <c r="B379" s="14"/>
      <c r="C379" s="14"/>
      <c r="D379" s="14"/>
      <c r="E379" s="14"/>
      <c r="F379" s="14"/>
      <c r="G379" s="14"/>
      <c r="H379" s="14"/>
      <c r="I379" s="14"/>
      <c r="J379" s="14"/>
      <c r="K379" s="14"/>
      <c r="L379" s="14"/>
      <c r="M379" s="14"/>
      <c r="N379" s="14"/>
      <c r="O379" s="14"/>
      <c r="P379" s="14"/>
      <c r="Q379" s="14"/>
      <c r="R379" s="14"/>
      <c r="S379" s="14"/>
      <c r="T379" s="14"/>
      <c r="U379" s="14"/>
      <c r="V379" s="14"/>
      <c r="W379" s="14"/>
      <c r="X379" s="14"/>
      <c r="Y379" s="13"/>
      <c r="Z379" s="14"/>
      <c r="AA379" s="14"/>
      <c r="AB379" s="14"/>
      <c r="AC379" s="14"/>
      <c r="AD379" s="14"/>
      <c r="AE379" s="14"/>
      <c r="AF379" s="14"/>
      <c r="AG379" s="14"/>
      <c r="AH379" s="14"/>
      <c r="AI379" s="14"/>
      <c r="AJ379" s="14"/>
      <c r="AK379" s="14"/>
      <c r="AL379" s="14"/>
      <c r="AM379" s="12"/>
      <c r="AN379" s="12"/>
      <c r="AO379" s="12"/>
      <c r="AP379" s="12"/>
      <c r="AQ379" s="12"/>
      <c r="AR379" s="12"/>
      <c r="AS379" s="12"/>
      <c r="AT379" s="12"/>
      <c r="AU379" s="12"/>
      <c r="AV379" s="12"/>
      <c r="AW379" s="12"/>
      <c r="AX379" s="12"/>
      <c r="AY379" s="12"/>
      <c r="AZ379" s="12"/>
      <c r="BA379" s="12"/>
      <c r="BB379" s="12"/>
      <c r="BC379" s="12"/>
      <c r="BD379" s="12"/>
      <c r="BE379" s="12"/>
      <c r="BF379" s="12"/>
      <c r="BG379" s="12"/>
      <c r="BH379" s="12"/>
      <c r="BI379" s="12"/>
      <c r="BJ379" s="12"/>
      <c r="BK379" s="12"/>
      <c r="BL379" s="12"/>
      <c r="BM379" s="12"/>
      <c r="BN379" s="12"/>
      <c r="BO379" s="12"/>
      <c r="BP379" s="12"/>
      <c r="BQ379" s="12"/>
      <c r="BR379" s="12"/>
      <c r="BS379" s="12"/>
      <c r="BT379" s="12"/>
      <c r="BU379" s="12"/>
      <c r="BV379" s="12"/>
      <c r="BW379" s="12"/>
      <c r="BX379" s="12"/>
      <c r="BY379" s="12"/>
      <c r="BZ379" s="12"/>
      <c r="CA379" s="12"/>
      <c r="CB379" s="12"/>
      <c r="CC379" s="12"/>
      <c r="CD379" s="12"/>
      <c r="CE379" s="12"/>
      <c r="CF379" s="12"/>
      <c r="CG379" s="12"/>
      <c r="CH379" s="12"/>
    </row>
    <row r="380" spans="1:86">
      <c r="A380" s="14"/>
      <c r="B380" s="14"/>
      <c r="C380" s="14"/>
      <c r="D380" s="14"/>
      <c r="E380" s="14"/>
      <c r="F380" s="14"/>
      <c r="G380" s="14"/>
      <c r="H380" s="14"/>
      <c r="I380" s="14"/>
      <c r="J380" s="14"/>
      <c r="K380" s="14"/>
      <c r="L380" s="14"/>
      <c r="M380" s="14"/>
      <c r="N380" s="14"/>
      <c r="O380" s="14"/>
      <c r="P380" s="14"/>
      <c r="Q380" s="14"/>
      <c r="R380" s="14"/>
      <c r="S380" s="14"/>
      <c r="T380" s="14"/>
      <c r="U380" s="14"/>
      <c r="V380" s="14"/>
      <c r="W380" s="14"/>
      <c r="X380" s="14"/>
      <c r="Z380" s="14"/>
      <c r="AA380" s="14"/>
      <c r="AB380" s="14"/>
      <c r="AC380" s="14"/>
      <c r="AD380" s="14"/>
      <c r="AE380" s="14"/>
      <c r="AF380" s="14"/>
      <c r="AG380" s="14"/>
      <c r="AH380" s="14"/>
      <c r="AI380" s="14"/>
      <c r="AJ380" s="14"/>
      <c r="AK380" s="14"/>
      <c r="AL380" s="14"/>
      <c r="AM380" s="12"/>
      <c r="AN380" s="12"/>
      <c r="AO380" s="12"/>
      <c r="AP380" s="12"/>
      <c r="AQ380" s="12"/>
      <c r="AR380" s="12"/>
      <c r="AS380" s="12"/>
      <c r="AT380" s="12"/>
      <c r="AU380" s="12"/>
      <c r="AV380" s="12"/>
      <c r="AW380" s="12"/>
      <c r="AX380" s="12"/>
      <c r="AY380" s="12"/>
      <c r="AZ380" s="12"/>
      <c r="BA380" s="12"/>
      <c r="BB380" s="12"/>
      <c r="BC380" s="12"/>
      <c r="BD380" s="12"/>
      <c r="BE380" s="12"/>
      <c r="BF380" s="12"/>
      <c r="BG380" s="12"/>
      <c r="BH380" s="12"/>
      <c r="BI380" s="12"/>
      <c r="BJ380" s="12"/>
      <c r="BK380" s="12"/>
      <c r="BL380" s="12"/>
      <c r="BM380" s="12"/>
      <c r="BN380" s="12"/>
      <c r="BO380" s="12"/>
      <c r="BP380" s="12"/>
      <c r="BQ380" s="12"/>
      <c r="BR380" s="12"/>
      <c r="BS380" s="12"/>
      <c r="BT380" s="12"/>
      <c r="BU380" s="12"/>
      <c r="BV380" s="12"/>
      <c r="BW380" s="12"/>
      <c r="BX380" s="12"/>
      <c r="BY380" s="12"/>
      <c r="BZ380" s="12"/>
      <c r="CA380" s="12"/>
      <c r="CB380" s="12"/>
      <c r="CC380" s="12"/>
      <c r="CD380" s="12"/>
      <c r="CE380" s="12"/>
      <c r="CF380" s="12"/>
      <c r="CG380" s="12"/>
      <c r="CH380" s="12"/>
    </row>
    <row r="381" spans="1:86">
      <c r="A381" s="14"/>
      <c r="B381" s="14"/>
      <c r="C381" s="14"/>
      <c r="D381" s="14"/>
      <c r="E381" s="14"/>
      <c r="F381" s="14"/>
      <c r="G381" s="14"/>
      <c r="H381" s="14"/>
      <c r="I381" s="14"/>
      <c r="J381" s="14"/>
      <c r="K381" s="14"/>
      <c r="L381" s="14"/>
      <c r="M381" s="14"/>
      <c r="N381" s="14"/>
      <c r="O381" s="14"/>
      <c r="P381" s="14"/>
      <c r="Q381" s="14"/>
      <c r="R381" s="14"/>
      <c r="S381" s="14"/>
      <c r="T381" s="14"/>
      <c r="U381" s="14"/>
      <c r="V381" s="14"/>
      <c r="W381" s="14"/>
      <c r="X381" s="14"/>
      <c r="Z381" s="14"/>
      <c r="AA381" s="14"/>
      <c r="AB381" s="14"/>
      <c r="AC381" s="14"/>
      <c r="AD381" s="14"/>
      <c r="AE381" s="14"/>
      <c r="AF381" s="14"/>
      <c r="AG381" s="14"/>
      <c r="AH381" s="14"/>
      <c r="AI381" s="14"/>
      <c r="AJ381" s="14"/>
      <c r="AK381" s="14"/>
      <c r="AL381" s="14"/>
      <c r="AM381" s="12"/>
      <c r="AN381" s="12"/>
      <c r="AO381" s="12"/>
      <c r="AP381" s="12"/>
      <c r="AQ381" s="12"/>
      <c r="AR381" s="12"/>
      <c r="AS381" s="12"/>
      <c r="AT381" s="12"/>
      <c r="AU381" s="12"/>
      <c r="AV381" s="12"/>
      <c r="AW381" s="12"/>
      <c r="AX381" s="12"/>
      <c r="AY381" s="12"/>
      <c r="AZ381" s="12"/>
      <c r="BA381" s="12"/>
      <c r="BB381" s="12"/>
      <c r="BC381" s="12"/>
      <c r="BD381" s="12"/>
      <c r="BE381" s="12"/>
      <c r="BF381" s="12"/>
      <c r="BG381" s="12"/>
      <c r="BH381" s="12"/>
      <c r="BI381" s="12"/>
      <c r="BJ381" s="12"/>
      <c r="BK381" s="12"/>
      <c r="BL381" s="12"/>
      <c r="BM381" s="12"/>
      <c r="BN381" s="12"/>
      <c r="BO381" s="12"/>
      <c r="BP381" s="12"/>
      <c r="BQ381" s="12"/>
      <c r="BR381" s="12"/>
      <c r="BS381" s="12"/>
      <c r="BT381" s="12"/>
      <c r="BU381" s="12"/>
      <c r="BV381" s="12"/>
      <c r="BW381" s="12"/>
      <c r="BX381" s="12"/>
      <c r="BY381" s="12"/>
      <c r="BZ381" s="12"/>
      <c r="CA381" s="12"/>
      <c r="CB381" s="12"/>
      <c r="CC381" s="12"/>
      <c r="CD381" s="12"/>
      <c r="CE381" s="12"/>
      <c r="CF381" s="12"/>
      <c r="CG381" s="12"/>
      <c r="CH381" s="12"/>
    </row>
    <row r="382" spans="1:86">
      <c r="A382" s="14"/>
      <c r="B382" s="14"/>
      <c r="C382" s="14"/>
      <c r="D382" s="14"/>
      <c r="E382" s="14"/>
      <c r="F382" s="14"/>
      <c r="G382" s="14"/>
      <c r="H382" s="14"/>
      <c r="I382" s="14"/>
      <c r="J382" s="14"/>
      <c r="K382" s="14"/>
      <c r="L382" s="14"/>
      <c r="M382" s="14"/>
      <c r="N382" s="14"/>
      <c r="O382" s="14"/>
      <c r="P382" s="14"/>
      <c r="Q382" s="14"/>
      <c r="R382" s="14"/>
      <c r="S382" s="14"/>
      <c r="T382" s="14"/>
      <c r="U382" s="14"/>
      <c r="V382" s="14"/>
      <c r="W382" s="14"/>
      <c r="X382" s="14"/>
      <c r="Z382" s="14"/>
      <c r="AA382" s="14"/>
      <c r="AB382" s="14"/>
      <c r="AC382" s="14"/>
      <c r="AD382" s="14"/>
      <c r="AE382" s="14"/>
      <c r="AF382" s="14"/>
      <c r="AG382" s="14"/>
      <c r="AH382" s="14"/>
      <c r="AI382" s="14"/>
      <c r="AJ382" s="14"/>
      <c r="AK382" s="14"/>
      <c r="AL382" s="14"/>
      <c r="AM382" s="12"/>
      <c r="AN382" s="12"/>
      <c r="AO382" s="12"/>
      <c r="AP382" s="12"/>
      <c r="AQ382" s="12"/>
      <c r="AR382" s="12"/>
      <c r="AS382" s="12"/>
      <c r="AT382" s="12"/>
      <c r="AU382" s="12"/>
      <c r="AV382" s="12"/>
      <c r="AW382" s="12"/>
      <c r="AX382" s="12"/>
      <c r="AY382" s="12"/>
      <c r="AZ382" s="12"/>
      <c r="BA382" s="12"/>
      <c r="BB382" s="12"/>
      <c r="BC382" s="12"/>
      <c r="BD382" s="12"/>
      <c r="BE382" s="12"/>
      <c r="BF382" s="12"/>
      <c r="BG382" s="12"/>
      <c r="BH382" s="12"/>
      <c r="BI382" s="12"/>
      <c r="BJ382" s="12"/>
      <c r="BK382" s="12"/>
      <c r="BL382" s="12"/>
      <c r="BM382" s="12"/>
      <c r="BN382" s="12"/>
      <c r="BO382" s="12"/>
      <c r="BP382" s="12"/>
      <c r="BQ382" s="12"/>
      <c r="BR382" s="12"/>
      <c r="BS382" s="12"/>
      <c r="BT382" s="12"/>
      <c r="BU382" s="12"/>
      <c r="BV382" s="12"/>
      <c r="BW382" s="12"/>
      <c r="BX382" s="12"/>
      <c r="BY382" s="12"/>
      <c r="BZ382" s="12"/>
      <c r="CA382" s="12"/>
      <c r="CB382" s="12"/>
      <c r="CC382" s="12"/>
      <c r="CD382" s="12"/>
      <c r="CE382" s="12"/>
      <c r="CF382" s="12"/>
      <c r="CG382" s="12"/>
      <c r="CH382" s="12"/>
    </row>
    <row r="383" spans="1:86">
      <c r="A383" s="14"/>
      <c r="B383" s="14"/>
      <c r="C383" s="14"/>
      <c r="D383" s="14"/>
      <c r="E383" s="14"/>
      <c r="F383" s="14"/>
      <c r="G383" s="14"/>
      <c r="H383" s="14"/>
      <c r="I383" s="14"/>
      <c r="J383" s="14"/>
      <c r="K383" s="14"/>
      <c r="L383" s="14"/>
      <c r="M383" s="14"/>
      <c r="N383" s="14"/>
      <c r="O383" s="14"/>
      <c r="P383" s="14"/>
      <c r="Q383" s="14"/>
      <c r="R383" s="14"/>
      <c r="S383" s="14"/>
      <c r="T383" s="14"/>
      <c r="U383" s="14"/>
      <c r="V383" s="14"/>
      <c r="W383" s="14"/>
      <c r="X383" s="14"/>
      <c r="Z383" s="14"/>
      <c r="AA383" s="14"/>
      <c r="AB383" s="14"/>
      <c r="AC383" s="14"/>
      <c r="AD383" s="14"/>
      <c r="AE383" s="14"/>
      <c r="AF383" s="14"/>
      <c r="AG383" s="14"/>
      <c r="AH383" s="14"/>
      <c r="AI383" s="14"/>
      <c r="AJ383" s="14"/>
      <c r="AK383" s="14"/>
      <c r="AL383" s="14"/>
      <c r="AM383" s="12"/>
      <c r="AN383" s="12"/>
      <c r="AO383" s="12"/>
      <c r="AP383" s="12"/>
      <c r="AQ383" s="12"/>
      <c r="AR383" s="12"/>
      <c r="AS383" s="12"/>
      <c r="AT383" s="12"/>
      <c r="AU383" s="12"/>
      <c r="AV383" s="12"/>
      <c r="AW383" s="12"/>
      <c r="AX383" s="12"/>
      <c r="AY383" s="12"/>
      <c r="AZ383" s="12"/>
      <c r="BA383" s="12"/>
      <c r="BB383" s="12"/>
      <c r="BC383" s="12"/>
      <c r="BD383" s="12"/>
      <c r="BE383" s="12"/>
      <c r="BF383" s="12"/>
      <c r="BG383" s="12"/>
      <c r="BH383" s="12"/>
      <c r="BI383" s="12"/>
      <c r="BJ383" s="12"/>
      <c r="BK383" s="12"/>
      <c r="BL383" s="12"/>
      <c r="BM383" s="12"/>
      <c r="BN383" s="12"/>
      <c r="BO383" s="12"/>
      <c r="BP383" s="12"/>
      <c r="BQ383" s="12"/>
      <c r="BR383" s="12"/>
      <c r="BS383" s="12"/>
      <c r="BT383" s="12"/>
      <c r="BU383" s="12"/>
      <c r="BV383" s="12"/>
      <c r="BW383" s="12"/>
      <c r="BX383" s="12"/>
      <c r="BY383" s="12"/>
      <c r="BZ383" s="12"/>
      <c r="CA383" s="12"/>
      <c r="CB383" s="12"/>
      <c r="CC383" s="12"/>
      <c r="CD383" s="12"/>
      <c r="CE383" s="12"/>
      <c r="CF383" s="12"/>
      <c r="CG383" s="12"/>
      <c r="CH383" s="12"/>
    </row>
    <row r="384" spans="1:86">
      <c r="A384" s="14"/>
      <c r="B384" s="14"/>
      <c r="C384" s="14"/>
      <c r="D384" s="14"/>
      <c r="E384" s="14"/>
      <c r="F384" s="14"/>
      <c r="G384" s="14"/>
      <c r="H384" s="14"/>
      <c r="I384" s="14"/>
      <c r="J384" s="14"/>
      <c r="K384" s="14"/>
      <c r="L384" s="14"/>
      <c r="M384" s="14"/>
      <c r="N384" s="14"/>
      <c r="O384" s="14"/>
      <c r="P384" s="14"/>
      <c r="Q384" s="14"/>
      <c r="R384" s="14"/>
      <c r="S384" s="14"/>
      <c r="T384" s="14"/>
      <c r="U384" s="14"/>
      <c r="V384" s="14"/>
      <c r="W384" s="14"/>
      <c r="X384" s="14"/>
      <c r="Z384" s="14"/>
      <c r="AA384" s="14"/>
      <c r="AB384" s="14"/>
      <c r="AC384" s="14"/>
      <c r="AD384" s="14"/>
      <c r="AE384" s="14"/>
      <c r="AF384" s="14"/>
      <c r="AG384" s="14"/>
      <c r="AH384" s="14"/>
      <c r="AI384" s="14"/>
      <c r="AJ384" s="14"/>
      <c r="AK384" s="14"/>
      <c r="AL384" s="14"/>
      <c r="AM384" s="12"/>
      <c r="AN384" s="12"/>
      <c r="AO384" s="12"/>
      <c r="AP384" s="12"/>
      <c r="AQ384" s="12"/>
      <c r="AR384" s="12"/>
      <c r="AS384" s="12"/>
      <c r="AT384" s="12"/>
      <c r="AU384" s="12"/>
      <c r="AV384" s="12"/>
      <c r="AW384" s="12"/>
      <c r="AX384" s="12"/>
      <c r="AY384" s="12"/>
      <c r="AZ384" s="12"/>
      <c r="BA384" s="12"/>
      <c r="BB384" s="12"/>
      <c r="BC384" s="12"/>
      <c r="BD384" s="12"/>
      <c r="BE384" s="12"/>
      <c r="BF384" s="12"/>
      <c r="BG384" s="12"/>
      <c r="BH384" s="12"/>
      <c r="BI384" s="12"/>
      <c r="BJ384" s="12"/>
      <c r="BK384" s="12"/>
      <c r="BL384" s="12"/>
      <c r="BM384" s="12"/>
      <c r="BN384" s="12"/>
      <c r="BO384" s="12"/>
      <c r="BP384" s="12"/>
      <c r="BQ384" s="12"/>
      <c r="BR384" s="12"/>
      <c r="BS384" s="12"/>
      <c r="BT384" s="12"/>
      <c r="BU384" s="12"/>
      <c r="BV384" s="12"/>
      <c r="BW384" s="12"/>
      <c r="BX384" s="12"/>
      <c r="BY384" s="12"/>
      <c r="BZ384" s="12"/>
      <c r="CA384" s="12"/>
      <c r="CB384" s="12"/>
      <c r="CC384" s="12"/>
      <c r="CD384" s="12"/>
      <c r="CE384" s="12"/>
      <c r="CF384" s="12"/>
      <c r="CG384" s="12"/>
      <c r="CH384" s="12"/>
    </row>
    <row r="385" spans="1:86">
      <c r="A385" s="14"/>
      <c r="B385" s="14"/>
      <c r="C385" s="14"/>
      <c r="D385" s="14"/>
      <c r="E385" s="14"/>
      <c r="F385" s="14"/>
      <c r="G385" s="14"/>
      <c r="H385" s="14"/>
      <c r="I385" s="14"/>
      <c r="J385" s="14"/>
      <c r="K385" s="14"/>
      <c r="L385" s="14"/>
      <c r="M385" s="14"/>
      <c r="N385" s="14"/>
      <c r="O385" s="14"/>
      <c r="P385" s="14"/>
      <c r="Q385" s="14"/>
      <c r="R385" s="14"/>
      <c r="S385" s="14"/>
      <c r="T385" s="14"/>
      <c r="U385" s="14"/>
      <c r="V385" s="14"/>
      <c r="W385" s="14"/>
      <c r="X385" s="14"/>
      <c r="Z385" s="14"/>
      <c r="AA385" s="14"/>
      <c r="AB385" s="14"/>
      <c r="AC385" s="14"/>
      <c r="AD385" s="14"/>
      <c r="AE385" s="14"/>
      <c r="AF385" s="14"/>
      <c r="AG385" s="14"/>
      <c r="AH385" s="14"/>
      <c r="AI385" s="14"/>
      <c r="AJ385" s="14"/>
      <c r="AK385" s="14"/>
      <c r="AL385" s="14"/>
      <c r="AM385" s="12"/>
      <c r="AN385" s="12"/>
      <c r="AO385" s="12"/>
      <c r="AP385" s="12"/>
      <c r="AQ385" s="12"/>
      <c r="AR385" s="12"/>
      <c r="AS385" s="12"/>
      <c r="AT385" s="12"/>
      <c r="AU385" s="12"/>
      <c r="AV385" s="12"/>
      <c r="AW385" s="12"/>
      <c r="AX385" s="12"/>
      <c r="AY385" s="12"/>
      <c r="AZ385" s="12"/>
      <c r="BA385" s="12"/>
      <c r="BB385" s="12"/>
      <c r="BC385" s="12"/>
      <c r="BD385" s="12"/>
      <c r="BE385" s="12"/>
      <c r="BF385" s="12"/>
      <c r="BG385" s="12"/>
      <c r="BH385" s="12"/>
      <c r="BI385" s="12"/>
      <c r="BJ385" s="12"/>
      <c r="BK385" s="12"/>
      <c r="BL385" s="12"/>
      <c r="BM385" s="12"/>
      <c r="BN385" s="12"/>
      <c r="BO385" s="12"/>
      <c r="BP385" s="12"/>
      <c r="BQ385" s="12"/>
      <c r="BR385" s="12"/>
      <c r="BS385" s="12"/>
      <c r="BT385" s="12"/>
      <c r="BU385" s="12"/>
      <c r="BV385" s="12"/>
      <c r="BW385" s="12"/>
      <c r="BX385" s="12"/>
      <c r="BY385" s="12"/>
      <c r="BZ385" s="12"/>
      <c r="CA385" s="12"/>
      <c r="CB385" s="12"/>
      <c r="CC385" s="12"/>
      <c r="CD385" s="12"/>
      <c r="CE385" s="12"/>
      <c r="CF385" s="12"/>
      <c r="CG385" s="12"/>
      <c r="CH385" s="12"/>
    </row>
    <row r="386" spans="1:86">
      <c r="A386" s="14"/>
      <c r="B386" s="14"/>
      <c r="C386" s="14"/>
      <c r="D386" s="14"/>
      <c r="E386" s="14"/>
      <c r="F386" s="14"/>
      <c r="G386" s="14"/>
      <c r="H386" s="14"/>
      <c r="I386" s="14"/>
      <c r="J386" s="14"/>
      <c r="K386" s="14"/>
      <c r="L386" s="14"/>
      <c r="M386" s="14"/>
      <c r="N386" s="14"/>
      <c r="O386" s="14"/>
      <c r="P386" s="14"/>
      <c r="Q386" s="14"/>
      <c r="R386" s="14"/>
      <c r="S386" s="14"/>
      <c r="T386" s="14"/>
      <c r="U386" s="14"/>
      <c r="V386" s="14"/>
      <c r="W386" s="14"/>
      <c r="X386" s="14"/>
      <c r="Z386" s="14"/>
      <c r="AA386" s="14"/>
      <c r="AB386" s="14"/>
      <c r="AC386" s="14"/>
      <c r="AD386" s="14"/>
      <c r="AE386" s="14"/>
      <c r="AF386" s="14"/>
      <c r="AG386" s="14"/>
      <c r="AH386" s="14"/>
      <c r="AI386" s="14"/>
      <c r="AJ386" s="14"/>
      <c r="AK386" s="14"/>
      <c r="AL386" s="14"/>
      <c r="AM386" s="12"/>
      <c r="AN386" s="12"/>
      <c r="AO386" s="12"/>
      <c r="AP386" s="12"/>
      <c r="AQ386" s="12"/>
      <c r="AR386" s="12"/>
      <c r="AS386" s="12"/>
      <c r="AT386" s="12"/>
      <c r="AU386" s="12"/>
      <c r="AV386" s="12"/>
      <c r="AW386" s="12"/>
      <c r="AX386" s="12"/>
      <c r="AY386" s="12"/>
      <c r="AZ386" s="12"/>
      <c r="BA386" s="12"/>
      <c r="BB386" s="12"/>
      <c r="BC386" s="12"/>
      <c r="BD386" s="12"/>
      <c r="BE386" s="12"/>
      <c r="BF386" s="12"/>
      <c r="BG386" s="12"/>
      <c r="BH386" s="12"/>
      <c r="BI386" s="12"/>
      <c r="BJ386" s="12"/>
      <c r="BK386" s="12"/>
      <c r="BL386" s="12"/>
      <c r="BM386" s="12"/>
      <c r="BN386" s="12"/>
      <c r="BO386" s="12"/>
      <c r="BP386" s="12"/>
      <c r="BQ386" s="12"/>
      <c r="BR386" s="12"/>
      <c r="BS386" s="12"/>
      <c r="BT386" s="12"/>
      <c r="BU386" s="12"/>
      <c r="BV386" s="12"/>
      <c r="BW386" s="12"/>
      <c r="BX386" s="12"/>
      <c r="BY386" s="12"/>
      <c r="BZ386" s="12"/>
      <c r="CA386" s="12"/>
      <c r="CB386" s="12"/>
      <c r="CC386" s="12"/>
      <c r="CD386" s="12"/>
      <c r="CE386" s="12"/>
      <c r="CF386" s="12"/>
      <c r="CG386" s="12"/>
      <c r="CH386" s="12"/>
    </row>
    <row r="387" spans="1:86">
      <c r="A387" s="14"/>
      <c r="B387" s="14"/>
      <c r="C387" s="14"/>
      <c r="D387" s="14"/>
      <c r="E387" s="14"/>
      <c r="F387" s="14"/>
      <c r="G387" s="14"/>
      <c r="H387" s="14"/>
      <c r="I387" s="14"/>
      <c r="J387" s="14"/>
      <c r="K387" s="14"/>
      <c r="L387" s="14"/>
      <c r="M387" s="14"/>
      <c r="N387" s="14"/>
      <c r="O387" s="14"/>
      <c r="P387" s="14"/>
      <c r="Q387" s="14"/>
      <c r="R387" s="14"/>
      <c r="S387" s="14"/>
      <c r="T387" s="14"/>
      <c r="U387" s="14"/>
      <c r="V387" s="14"/>
      <c r="W387" s="14"/>
      <c r="X387" s="14"/>
      <c r="Z387" s="14"/>
      <c r="AA387" s="14"/>
      <c r="AB387" s="14"/>
      <c r="AC387" s="14"/>
      <c r="AD387" s="14"/>
      <c r="AE387" s="14"/>
      <c r="AF387" s="14"/>
      <c r="AG387" s="14"/>
      <c r="AH387" s="14"/>
      <c r="AI387" s="14"/>
      <c r="AJ387" s="14"/>
      <c r="AK387" s="14"/>
      <c r="AL387" s="14"/>
      <c r="AM387" s="12"/>
      <c r="AN387" s="12"/>
      <c r="AO387" s="12"/>
      <c r="AP387" s="12"/>
      <c r="AQ387" s="12"/>
      <c r="AR387" s="12"/>
      <c r="AS387" s="12"/>
      <c r="AT387" s="12"/>
      <c r="AU387" s="12"/>
      <c r="AV387" s="12"/>
      <c r="AW387" s="12"/>
      <c r="AX387" s="12"/>
      <c r="AY387" s="12"/>
      <c r="AZ387" s="12"/>
      <c r="BA387" s="12"/>
      <c r="BB387" s="12"/>
      <c r="BC387" s="12"/>
      <c r="BD387" s="12"/>
      <c r="BE387" s="12"/>
      <c r="BF387" s="12"/>
      <c r="BG387" s="12"/>
      <c r="BH387" s="12"/>
      <c r="BI387" s="12"/>
      <c r="BJ387" s="12"/>
      <c r="BK387" s="12"/>
      <c r="BL387" s="12"/>
      <c r="BM387" s="12"/>
      <c r="BN387" s="12"/>
      <c r="BO387" s="12"/>
      <c r="BP387" s="12"/>
      <c r="BQ387" s="12"/>
      <c r="BR387" s="12"/>
      <c r="BS387" s="12"/>
      <c r="BT387" s="12"/>
      <c r="BU387" s="12"/>
      <c r="BV387" s="12"/>
      <c r="BW387" s="12"/>
      <c r="BX387" s="12"/>
      <c r="BY387" s="12"/>
      <c r="BZ387" s="12"/>
      <c r="CA387" s="12"/>
      <c r="CB387" s="12"/>
      <c r="CC387" s="12"/>
      <c r="CD387" s="12"/>
      <c r="CE387" s="12"/>
      <c r="CF387" s="12"/>
      <c r="CG387" s="12"/>
      <c r="CH387" s="12"/>
    </row>
    <row r="388" spans="1:86">
      <c r="A388" s="14"/>
      <c r="B388" s="14"/>
      <c r="C388" s="14"/>
      <c r="D388" s="14"/>
      <c r="E388" s="14"/>
      <c r="F388" s="14"/>
      <c r="G388" s="14"/>
      <c r="H388" s="14"/>
      <c r="I388" s="14"/>
      <c r="J388" s="14"/>
      <c r="K388" s="14"/>
      <c r="L388" s="14"/>
      <c r="M388" s="14"/>
      <c r="N388" s="14"/>
      <c r="O388" s="14"/>
      <c r="P388" s="14"/>
      <c r="Q388" s="14"/>
      <c r="R388" s="14"/>
      <c r="S388" s="14"/>
      <c r="T388" s="14"/>
      <c r="U388" s="14"/>
      <c r="V388" s="14"/>
      <c r="W388" s="14"/>
      <c r="X388" s="14"/>
      <c r="Z388" s="14"/>
      <c r="AA388" s="14"/>
      <c r="AB388" s="14"/>
      <c r="AC388" s="14"/>
      <c r="AD388" s="14"/>
      <c r="AE388" s="14"/>
      <c r="AF388" s="14"/>
      <c r="AG388" s="14"/>
      <c r="AH388" s="14"/>
      <c r="AI388" s="14"/>
      <c r="AJ388" s="14"/>
      <c r="AK388" s="14"/>
      <c r="AL388" s="14"/>
      <c r="AM388" s="12"/>
      <c r="AN388" s="12"/>
      <c r="AO388" s="12"/>
      <c r="AP388" s="12"/>
      <c r="AQ388" s="12"/>
      <c r="AR388" s="12"/>
      <c r="AS388" s="12"/>
      <c r="AT388" s="12"/>
      <c r="AU388" s="12"/>
      <c r="AV388" s="12"/>
      <c r="AW388" s="12"/>
      <c r="AX388" s="12"/>
      <c r="AY388" s="12"/>
      <c r="AZ388" s="12"/>
      <c r="BA388" s="12"/>
      <c r="BB388" s="12"/>
      <c r="BC388" s="12"/>
      <c r="BD388" s="12"/>
      <c r="BE388" s="12"/>
      <c r="BF388" s="12"/>
      <c r="BG388" s="12"/>
      <c r="BH388" s="12"/>
      <c r="BI388" s="12"/>
      <c r="BJ388" s="12"/>
      <c r="BK388" s="12"/>
      <c r="BL388" s="12"/>
      <c r="BM388" s="12"/>
      <c r="BN388" s="12"/>
      <c r="BO388" s="12"/>
      <c r="BP388" s="12"/>
      <c r="BQ388" s="12"/>
      <c r="BR388" s="12"/>
      <c r="BS388" s="12"/>
      <c r="BT388" s="12"/>
      <c r="BU388" s="12"/>
      <c r="BV388" s="12"/>
      <c r="BW388" s="12"/>
      <c r="BX388" s="12"/>
      <c r="BY388" s="12"/>
      <c r="BZ388" s="12"/>
      <c r="CA388" s="12"/>
      <c r="CB388" s="12"/>
      <c r="CC388" s="12"/>
      <c r="CD388" s="12"/>
      <c r="CE388" s="12"/>
      <c r="CF388" s="12"/>
      <c r="CG388" s="12"/>
      <c r="CH388" s="12"/>
    </row>
    <row r="389" spans="1:86">
      <c r="A389" s="14"/>
      <c r="B389" s="14"/>
      <c r="C389" s="14"/>
      <c r="D389" s="14"/>
      <c r="E389" s="14"/>
      <c r="F389" s="14"/>
      <c r="G389" s="14"/>
      <c r="H389" s="14"/>
      <c r="I389" s="14"/>
      <c r="J389" s="14"/>
      <c r="K389" s="14"/>
      <c r="L389" s="14"/>
      <c r="M389" s="14"/>
      <c r="N389" s="14"/>
      <c r="O389" s="14"/>
      <c r="P389" s="14"/>
      <c r="Q389" s="14"/>
      <c r="R389" s="14"/>
      <c r="S389" s="14"/>
      <c r="T389" s="14"/>
      <c r="U389" s="14"/>
      <c r="V389" s="14"/>
      <c r="W389" s="14"/>
      <c r="X389" s="14"/>
      <c r="Z389" s="14"/>
      <c r="AA389" s="14"/>
      <c r="AB389" s="14"/>
      <c r="AC389" s="14"/>
      <c r="AD389" s="14"/>
      <c r="AE389" s="14"/>
      <c r="AF389" s="14"/>
      <c r="AG389" s="14"/>
      <c r="AH389" s="14"/>
      <c r="AI389" s="14"/>
      <c r="AJ389" s="14"/>
      <c r="AK389" s="14"/>
      <c r="AL389" s="14"/>
      <c r="AM389" s="12"/>
      <c r="AN389" s="12"/>
      <c r="AO389" s="12"/>
      <c r="AP389" s="12"/>
      <c r="AQ389" s="12"/>
      <c r="AR389" s="12"/>
      <c r="AS389" s="12"/>
      <c r="AT389" s="12"/>
      <c r="AU389" s="12"/>
      <c r="AV389" s="12"/>
      <c r="AW389" s="12"/>
      <c r="AX389" s="12"/>
      <c r="AY389" s="12"/>
      <c r="AZ389" s="12"/>
      <c r="BA389" s="12"/>
      <c r="BB389" s="12"/>
      <c r="BC389" s="12"/>
      <c r="BD389" s="12"/>
      <c r="BE389" s="12"/>
      <c r="BF389" s="12"/>
      <c r="BG389" s="12"/>
      <c r="BH389" s="12"/>
      <c r="BI389" s="12"/>
      <c r="BJ389" s="12"/>
      <c r="BK389" s="12"/>
      <c r="BL389" s="12"/>
      <c r="BM389" s="12"/>
      <c r="BN389" s="12"/>
      <c r="BO389" s="12"/>
      <c r="BP389" s="12"/>
      <c r="BQ389" s="12"/>
      <c r="BR389" s="12"/>
      <c r="BS389" s="12"/>
      <c r="BT389" s="12"/>
      <c r="BU389" s="12"/>
      <c r="BV389" s="12"/>
      <c r="BW389" s="12"/>
      <c r="BX389" s="12"/>
      <c r="BY389" s="12"/>
      <c r="BZ389" s="12"/>
      <c r="CA389" s="12"/>
      <c r="CB389" s="12"/>
      <c r="CC389" s="12"/>
      <c r="CD389" s="12"/>
      <c r="CE389" s="12"/>
      <c r="CF389" s="12"/>
      <c r="CG389" s="12"/>
      <c r="CH389" s="12"/>
    </row>
    <row r="390" spans="1:86">
      <c r="A390" s="14"/>
      <c r="B390" s="14"/>
      <c r="C390" s="14"/>
      <c r="D390" s="14"/>
      <c r="E390" s="14"/>
      <c r="F390" s="14"/>
      <c r="G390" s="14"/>
      <c r="H390" s="14"/>
      <c r="I390" s="14"/>
      <c r="J390" s="14"/>
      <c r="K390" s="14"/>
      <c r="L390" s="14"/>
      <c r="M390" s="14"/>
      <c r="N390" s="14"/>
      <c r="O390" s="14"/>
      <c r="P390" s="14"/>
      <c r="Q390" s="14"/>
      <c r="R390" s="14"/>
      <c r="S390" s="14"/>
      <c r="T390" s="14"/>
      <c r="U390" s="14"/>
      <c r="V390" s="14"/>
      <c r="W390" s="14"/>
      <c r="X390" s="14"/>
      <c r="Z390" s="14"/>
      <c r="AA390" s="14"/>
      <c r="AB390" s="14"/>
      <c r="AC390" s="14"/>
      <c r="AD390" s="14"/>
      <c r="AE390" s="14"/>
      <c r="AF390" s="14"/>
      <c r="AG390" s="14"/>
      <c r="AH390" s="14"/>
      <c r="AI390" s="14"/>
      <c r="AJ390" s="14"/>
      <c r="AK390" s="14"/>
      <c r="AL390" s="14"/>
      <c r="AM390" s="12"/>
      <c r="AN390" s="12"/>
      <c r="AO390" s="12"/>
      <c r="AP390" s="12"/>
      <c r="AQ390" s="12"/>
      <c r="AR390" s="12"/>
      <c r="AS390" s="12"/>
      <c r="AT390" s="12"/>
      <c r="AU390" s="12"/>
      <c r="AV390" s="12"/>
      <c r="AW390" s="12"/>
      <c r="AX390" s="12"/>
      <c r="AY390" s="12"/>
      <c r="AZ390" s="12"/>
      <c r="BA390" s="12"/>
      <c r="BB390" s="12"/>
      <c r="BC390" s="12"/>
      <c r="BD390" s="12"/>
      <c r="BE390" s="12"/>
      <c r="BF390" s="12"/>
      <c r="BG390" s="12"/>
      <c r="BH390" s="12"/>
      <c r="BI390" s="12"/>
      <c r="BJ390" s="12"/>
      <c r="BK390" s="12"/>
      <c r="BL390" s="12"/>
      <c r="BM390" s="12"/>
      <c r="BN390" s="12"/>
      <c r="BO390" s="12"/>
      <c r="BP390" s="12"/>
      <c r="BQ390" s="12"/>
      <c r="BR390" s="12"/>
      <c r="BS390" s="12"/>
      <c r="BT390" s="12"/>
      <c r="BU390" s="12"/>
      <c r="BV390" s="12"/>
      <c r="BW390" s="12"/>
      <c r="BX390" s="12"/>
      <c r="BY390" s="12"/>
      <c r="BZ390" s="12"/>
      <c r="CA390" s="12"/>
      <c r="CB390" s="12"/>
      <c r="CC390" s="12"/>
      <c r="CD390" s="12"/>
      <c r="CE390" s="12"/>
      <c r="CF390" s="12"/>
      <c r="CG390" s="12"/>
      <c r="CH390" s="12"/>
    </row>
    <row r="391" spans="1:86">
      <c r="A391" s="14"/>
      <c r="B391" s="14"/>
      <c r="C391" s="14"/>
      <c r="D391" s="14"/>
      <c r="E391" s="14"/>
      <c r="F391" s="14"/>
      <c r="G391" s="14"/>
      <c r="H391" s="14"/>
      <c r="I391" s="14"/>
      <c r="J391" s="14"/>
      <c r="K391" s="14"/>
      <c r="L391" s="14"/>
      <c r="M391" s="14"/>
      <c r="N391" s="14"/>
      <c r="O391" s="14"/>
      <c r="P391" s="14"/>
      <c r="Q391" s="14"/>
      <c r="R391" s="14"/>
      <c r="S391" s="14"/>
      <c r="T391" s="14"/>
      <c r="U391" s="14"/>
      <c r="V391" s="14"/>
      <c r="W391" s="14"/>
      <c r="X391" s="14"/>
      <c r="Z391" s="14"/>
      <c r="AA391" s="14"/>
      <c r="AB391" s="14"/>
      <c r="AC391" s="14"/>
      <c r="AD391" s="14"/>
      <c r="AE391" s="14"/>
      <c r="AF391" s="14"/>
      <c r="AG391" s="14"/>
      <c r="AH391" s="14"/>
      <c r="AI391" s="14"/>
      <c r="AJ391" s="14"/>
      <c r="AK391" s="14"/>
      <c r="AL391" s="14"/>
      <c r="AM391" s="12"/>
      <c r="AN391" s="12"/>
      <c r="AO391" s="12"/>
      <c r="AP391" s="12"/>
      <c r="AQ391" s="12"/>
      <c r="AR391" s="12"/>
      <c r="AS391" s="12"/>
      <c r="AT391" s="12"/>
      <c r="AU391" s="12"/>
      <c r="AV391" s="12"/>
      <c r="AW391" s="12"/>
      <c r="AX391" s="12"/>
      <c r="AY391" s="12"/>
      <c r="AZ391" s="12"/>
      <c r="BA391" s="12"/>
      <c r="BB391" s="12"/>
      <c r="BC391" s="12"/>
      <c r="BD391" s="12"/>
      <c r="BE391" s="12"/>
      <c r="BF391" s="12"/>
      <c r="BG391" s="12"/>
      <c r="BH391" s="12"/>
      <c r="BI391" s="12"/>
      <c r="BJ391" s="12"/>
      <c r="BK391" s="12"/>
      <c r="BL391" s="12"/>
      <c r="BM391" s="12"/>
      <c r="BN391" s="12"/>
      <c r="BO391" s="12"/>
      <c r="BP391" s="12"/>
      <c r="BQ391" s="12"/>
      <c r="BR391" s="12"/>
      <c r="BS391" s="12"/>
      <c r="BT391" s="12"/>
      <c r="BU391" s="12"/>
      <c r="BV391" s="12"/>
      <c r="BW391" s="12"/>
      <c r="BX391" s="12"/>
      <c r="BY391" s="12"/>
      <c r="BZ391" s="12"/>
      <c r="CA391" s="12"/>
      <c r="CB391" s="12"/>
      <c r="CC391" s="12"/>
      <c r="CD391" s="12"/>
      <c r="CE391" s="12"/>
      <c r="CF391" s="12"/>
      <c r="CG391" s="12"/>
      <c r="CH391" s="12"/>
    </row>
    <row r="392" spans="1:86">
      <c r="A392" s="14"/>
      <c r="B392" s="14"/>
      <c r="C392" s="14"/>
      <c r="D392" s="14"/>
      <c r="E392" s="14"/>
      <c r="F392" s="14"/>
      <c r="G392" s="14"/>
      <c r="H392" s="14"/>
      <c r="I392" s="14"/>
      <c r="J392" s="14"/>
      <c r="K392" s="14"/>
      <c r="L392" s="14"/>
      <c r="M392" s="14"/>
      <c r="N392" s="14"/>
      <c r="O392" s="14"/>
      <c r="P392" s="14"/>
      <c r="Q392" s="14"/>
      <c r="R392" s="14"/>
      <c r="S392" s="14"/>
      <c r="T392" s="14"/>
      <c r="U392" s="14"/>
      <c r="V392" s="14"/>
      <c r="W392" s="14"/>
      <c r="X392" s="14"/>
      <c r="Z392" s="14"/>
      <c r="AA392" s="14"/>
      <c r="AB392" s="14"/>
      <c r="AC392" s="14"/>
      <c r="AD392" s="14"/>
      <c r="AE392" s="14"/>
      <c r="AF392" s="14"/>
      <c r="AG392" s="14"/>
      <c r="AH392" s="14"/>
      <c r="AI392" s="14"/>
      <c r="AJ392" s="14"/>
      <c r="AK392" s="14"/>
      <c r="AL392" s="14"/>
      <c r="AM392" s="12"/>
      <c r="AN392" s="12"/>
      <c r="AO392" s="12"/>
      <c r="AP392" s="12"/>
      <c r="AQ392" s="12"/>
      <c r="AR392" s="12"/>
      <c r="AS392" s="12"/>
      <c r="AT392" s="12"/>
      <c r="AU392" s="12"/>
      <c r="AV392" s="12"/>
      <c r="AW392" s="12"/>
      <c r="AX392" s="12"/>
      <c r="AY392" s="12"/>
      <c r="AZ392" s="12"/>
      <c r="BA392" s="12"/>
      <c r="BB392" s="12"/>
      <c r="BC392" s="12"/>
      <c r="BD392" s="12"/>
      <c r="BE392" s="12"/>
      <c r="BF392" s="12"/>
      <c r="BG392" s="12"/>
      <c r="BH392" s="12"/>
      <c r="BI392" s="12"/>
      <c r="BJ392" s="12"/>
      <c r="BK392" s="12"/>
      <c r="BL392" s="12"/>
      <c r="BM392" s="12"/>
      <c r="BN392" s="12"/>
      <c r="BO392" s="12"/>
      <c r="BP392" s="12"/>
      <c r="BQ392" s="12"/>
      <c r="BR392" s="12"/>
      <c r="BS392" s="12"/>
      <c r="BT392" s="12"/>
      <c r="BU392" s="12"/>
      <c r="BV392" s="12"/>
      <c r="BW392" s="12"/>
      <c r="BX392" s="12"/>
      <c r="BY392" s="12"/>
      <c r="BZ392" s="12"/>
      <c r="CA392" s="12"/>
      <c r="CB392" s="12"/>
      <c r="CC392" s="12"/>
      <c r="CD392" s="12"/>
      <c r="CE392" s="12"/>
      <c r="CF392" s="12"/>
      <c r="CG392" s="12"/>
      <c r="CH392" s="12"/>
    </row>
    <row r="393" spans="1:86">
      <c r="A393" s="14"/>
      <c r="B393" s="14"/>
      <c r="C393" s="14"/>
      <c r="D393" s="14"/>
      <c r="E393" s="14"/>
      <c r="F393" s="14"/>
      <c r="G393" s="14"/>
      <c r="H393" s="14"/>
      <c r="I393" s="14"/>
      <c r="J393" s="14"/>
      <c r="K393" s="14"/>
      <c r="L393" s="14"/>
      <c r="M393" s="14"/>
      <c r="N393" s="14"/>
      <c r="O393" s="14"/>
      <c r="P393" s="14"/>
      <c r="Q393" s="14"/>
      <c r="R393" s="14"/>
      <c r="S393" s="14"/>
      <c r="T393" s="14"/>
      <c r="U393" s="14"/>
      <c r="V393" s="14"/>
      <c r="W393" s="14"/>
      <c r="X393" s="14"/>
      <c r="Z393" s="14"/>
      <c r="AA393" s="14"/>
      <c r="AB393" s="14"/>
      <c r="AC393" s="14"/>
      <c r="AD393" s="14"/>
      <c r="AE393" s="14"/>
      <c r="AF393" s="14"/>
      <c r="AG393" s="14"/>
      <c r="AH393" s="14"/>
      <c r="AI393" s="14"/>
      <c r="AJ393" s="14"/>
      <c r="AK393" s="14"/>
      <c r="AL393" s="14"/>
      <c r="AM393" s="12"/>
      <c r="AN393" s="12"/>
      <c r="AO393" s="12"/>
      <c r="AP393" s="12"/>
      <c r="AQ393" s="12"/>
      <c r="AR393" s="12"/>
      <c r="AS393" s="12"/>
      <c r="AT393" s="12"/>
      <c r="AU393" s="12"/>
      <c r="AV393" s="12"/>
      <c r="AW393" s="12"/>
      <c r="AX393" s="12"/>
      <c r="AY393" s="12"/>
      <c r="AZ393" s="12"/>
      <c r="BA393" s="12"/>
      <c r="BB393" s="12"/>
      <c r="BC393" s="12"/>
      <c r="BD393" s="12"/>
      <c r="BE393" s="12"/>
      <c r="BF393" s="12"/>
      <c r="BG393" s="12"/>
      <c r="BH393" s="12"/>
      <c r="BI393" s="12"/>
      <c r="BJ393" s="12"/>
      <c r="BK393" s="12"/>
      <c r="BL393" s="12"/>
      <c r="BM393" s="12"/>
      <c r="BN393" s="12"/>
      <c r="BO393" s="12"/>
      <c r="BP393" s="12"/>
      <c r="BQ393" s="12"/>
      <c r="BR393" s="12"/>
      <c r="BS393" s="12"/>
      <c r="BT393" s="12"/>
      <c r="BU393" s="12"/>
      <c r="BV393" s="12"/>
      <c r="BW393" s="12"/>
      <c r="BX393" s="12"/>
      <c r="BY393" s="12"/>
      <c r="BZ393" s="12"/>
      <c r="CA393" s="12"/>
      <c r="CB393" s="12"/>
      <c r="CC393" s="12"/>
      <c r="CD393" s="12"/>
      <c r="CE393" s="12"/>
      <c r="CF393" s="12"/>
      <c r="CG393" s="12"/>
      <c r="CH393" s="12"/>
    </row>
    <row r="394" spans="1:86">
      <c r="A394" s="14"/>
      <c r="B394" s="14"/>
      <c r="C394" s="14"/>
      <c r="D394" s="14"/>
      <c r="E394" s="14"/>
      <c r="F394" s="14"/>
      <c r="G394" s="14"/>
      <c r="H394" s="14"/>
      <c r="I394" s="14"/>
      <c r="J394" s="14"/>
      <c r="K394" s="14"/>
      <c r="L394" s="14"/>
      <c r="M394" s="14"/>
      <c r="N394" s="14"/>
      <c r="O394" s="14"/>
      <c r="P394" s="14"/>
      <c r="Q394" s="14"/>
      <c r="R394" s="14"/>
      <c r="S394" s="14"/>
      <c r="T394" s="14"/>
      <c r="U394" s="14"/>
      <c r="V394" s="14"/>
      <c r="W394" s="14"/>
      <c r="X394" s="14"/>
      <c r="Z394" s="14"/>
      <c r="AA394" s="14"/>
      <c r="AB394" s="14"/>
      <c r="AC394" s="14"/>
      <c r="AD394" s="14"/>
      <c r="AE394" s="14"/>
      <c r="AF394" s="14"/>
      <c r="AG394" s="14"/>
      <c r="AH394" s="14"/>
      <c r="AI394" s="14"/>
      <c r="AJ394" s="14"/>
      <c r="AK394" s="14"/>
      <c r="AL394" s="14"/>
      <c r="AM394" s="12"/>
      <c r="AN394" s="12"/>
      <c r="AO394" s="12"/>
      <c r="AP394" s="12"/>
      <c r="AQ394" s="12"/>
      <c r="AR394" s="12"/>
      <c r="AS394" s="12"/>
      <c r="AT394" s="12"/>
      <c r="AU394" s="12"/>
      <c r="AV394" s="12"/>
      <c r="AW394" s="12"/>
      <c r="AX394" s="12"/>
      <c r="AY394" s="12"/>
      <c r="AZ394" s="12"/>
      <c r="BA394" s="12"/>
      <c r="BB394" s="12"/>
      <c r="BC394" s="12"/>
      <c r="BD394" s="12"/>
      <c r="BE394" s="12"/>
      <c r="BF394" s="12"/>
      <c r="BG394" s="12"/>
      <c r="BH394" s="12"/>
      <c r="BI394" s="12"/>
      <c r="BJ394" s="12"/>
      <c r="BK394" s="12"/>
      <c r="BL394" s="12"/>
      <c r="BM394" s="12"/>
      <c r="BN394" s="12"/>
      <c r="BO394" s="12"/>
      <c r="BP394" s="12"/>
      <c r="BQ394" s="12"/>
      <c r="BR394" s="12"/>
      <c r="BS394" s="12"/>
      <c r="BT394" s="12"/>
      <c r="BU394" s="12"/>
      <c r="BV394" s="12"/>
      <c r="BW394" s="12"/>
      <c r="BX394" s="12"/>
      <c r="BY394" s="12"/>
      <c r="BZ394" s="12"/>
      <c r="CA394" s="12"/>
      <c r="CB394" s="12"/>
      <c r="CC394" s="12"/>
      <c r="CD394" s="12"/>
      <c r="CE394" s="12"/>
      <c r="CF394" s="12"/>
      <c r="CG394" s="12"/>
      <c r="CH394" s="12"/>
    </row>
    <row r="395" spans="1:86">
      <c r="A395" s="14"/>
      <c r="B395" s="14"/>
      <c r="C395" s="14"/>
      <c r="D395" s="14"/>
      <c r="E395" s="14"/>
      <c r="F395" s="14"/>
      <c r="G395" s="14"/>
      <c r="H395" s="14"/>
      <c r="I395" s="14"/>
      <c r="J395" s="14"/>
      <c r="K395" s="14"/>
      <c r="L395" s="14"/>
      <c r="M395" s="14"/>
      <c r="N395" s="14"/>
      <c r="O395" s="14"/>
      <c r="P395" s="14"/>
      <c r="Q395" s="14"/>
      <c r="R395" s="14"/>
      <c r="S395" s="14"/>
      <c r="T395" s="14"/>
      <c r="U395" s="14"/>
      <c r="V395" s="14"/>
      <c r="W395" s="14"/>
      <c r="X395" s="14"/>
      <c r="Z395" s="14"/>
      <c r="AA395" s="14"/>
      <c r="AB395" s="14"/>
      <c r="AC395" s="14"/>
      <c r="AD395" s="14"/>
      <c r="AE395" s="14"/>
      <c r="AF395" s="14"/>
      <c r="AG395" s="14"/>
      <c r="AH395" s="14"/>
      <c r="AI395" s="14"/>
      <c r="AJ395" s="14"/>
      <c r="AK395" s="14"/>
      <c r="AL395" s="14"/>
      <c r="AM395" s="12"/>
      <c r="AN395" s="12"/>
      <c r="AO395" s="12"/>
      <c r="AP395" s="12"/>
      <c r="AQ395" s="12"/>
      <c r="AR395" s="12"/>
      <c r="AS395" s="12"/>
      <c r="AT395" s="12"/>
      <c r="AU395" s="12"/>
      <c r="AV395" s="12"/>
      <c r="AW395" s="12"/>
      <c r="AX395" s="12"/>
      <c r="AY395" s="12"/>
      <c r="AZ395" s="12"/>
      <c r="BA395" s="12"/>
      <c r="BB395" s="12"/>
      <c r="BC395" s="12"/>
      <c r="BD395" s="12"/>
      <c r="BE395" s="12"/>
      <c r="BF395" s="12"/>
      <c r="BG395" s="12"/>
      <c r="BH395" s="12"/>
      <c r="BI395" s="12"/>
      <c r="BJ395" s="12"/>
      <c r="BK395" s="12"/>
      <c r="BL395" s="12"/>
      <c r="BM395" s="12"/>
      <c r="BN395" s="12"/>
      <c r="BO395" s="12"/>
      <c r="BP395" s="12"/>
      <c r="BQ395" s="12"/>
      <c r="BR395" s="12"/>
      <c r="BS395" s="12"/>
      <c r="BT395" s="12"/>
      <c r="BU395" s="12"/>
      <c r="BV395" s="12"/>
      <c r="BW395" s="12"/>
      <c r="BX395" s="12"/>
      <c r="BY395" s="12"/>
      <c r="BZ395" s="12"/>
      <c r="CA395" s="12"/>
      <c r="CB395" s="12"/>
      <c r="CC395" s="12"/>
      <c r="CD395" s="12"/>
      <c r="CE395" s="12"/>
      <c r="CF395" s="12"/>
      <c r="CG395" s="12"/>
      <c r="CH395" s="12"/>
    </row>
    <row r="396" spans="1:86">
      <c r="A396" s="14"/>
      <c r="B396" s="14"/>
      <c r="C396" s="14"/>
      <c r="D396" s="14"/>
      <c r="E396" s="14"/>
      <c r="F396" s="14"/>
      <c r="G396" s="14"/>
      <c r="H396" s="14"/>
      <c r="I396" s="14"/>
      <c r="J396" s="14"/>
      <c r="K396" s="14"/>
      <c r="L396" s="14"/>
      <c r="M396" s="14"/>
      <c r="N396" s="14"/>
      <c r="O396" s="14"/>
      <c r="P396" s="14"/>
      <c r="Q396" s="14"/>
      <c r="R396" s="14"/>
      <c r="S396" s="14"/>
      <c r="T396" s="14"/>
      <c r="U396" s="14"/>
      <c r="V396" s="14"/>
      <c r="W396" s="14"/>
      <c r="X396" s="14"/>
      <c r="Z396" s="14"/>
      <c r="AA396" s="14"/>
      <c r="AB396" s="14"/>
      <c r="AC396" s="14"/>
      <c r="AD396" s="14"/>
      <c r="AE396" s="14"/>
      <c r="AF396" s="14"/>
      <c r="AG396" s="14"/>
      <c r="AH396" s="14"/>
      <c r="AI396" s="14"/>
      <c r="AJ396" s="14"/>
      <c r="AK396" s="14"/>
      <c r="AL396" s="14"/>
      <c r="AM396" s="12"/>
      <c r="AN396" s="12"/>
      <c r="AO396" s="12"/>
      <c r="AP396" s="12"/>
      <c r="AQ396" s="12"/>
      <c r="AR396" s="12"/>
      <c r="AS396" s="12"/>
      <c r="AT396" s="12"/>
      <c r="AU396" s="12"/>
      <c r="AV396" s="12"/>
      <c r="AW396" s="12"/>
      <c r="AX396" s="12"/>
      <c r="AY396" s="12"/>
      <c r="AZ396" s="12"/>
      <c r="BA396" s="12"/>
      <c r="BB396" s="12"/>
      <c r="BC396" s="12"/>
      <c r="BD396" s="12"/>
      <c r="BE396" s="12"/>
      <c r="BF396" s="12"/>
      <c r="BG396" s="12"/>
      <c r="BH396" s="12"/>
      <c r="BI396" s="12"/>
      <c r="BJ396" s="12"/>
      <c r="BK396" s="12"/>
      <c r="BL396" s="12"/>
      <c r="BM396" s="12"/>
      <c r="BN396" s="12"/>
      <c r="BO396" s="12"/>
      <c r="BP396" s="12"/>
      <c r="BQ396" s="12"/>
      <c r="BR396" s="12"/>
      <c r="BS396" s="12"/>
      <c r="BT396" s="12"/>
      <c r="BU396" s="12"/>
      <c r="BV396" s="12"/>
      <c r="BW396" s="12"/>
      <c r="BX396" s="12"/>
      <c r="BY396" s="12"/>
      <c r="BZ396" s="12"/>
      <c r="CA396" s="12"/>
      <c r="CB396" s="12"/>
      <c r="CC396" s="12"/>
      <c r="CD396" s="12"/>
      <c r="CE396" s="12"/>
      <c r="CF396" s="12"/>
      <c r="CG396" s="12"/>
      <c r="CH396" s="12"/>
    </row>
    <row r="397" spans="1:86">
      <c r="A397" s="14"/>
      <c r="B397" s="14"/>
      <c r="C397" s="14"/>
      <c r="D397" s="14"/>
      <c r="E397" s="14"/>
      <c r="F397" s="14"/>
      <c r="G397" s="14"/>
      <c r="H397" s="14"/>
      <c r="I397" s="14"/>
      <c r="J397" s="14"/>
      <c r="K397" s="14"/>
      <c r="L397" s="14"/>
      <c r="M397" s="14"/>
      <c r="N397" s="14"/>
      <c r="O397" s="14"/>
      <c r="P397" s="14"/>
      <c r="Q397" s="14"/>
      <c r="R397" s="14"/>
      <c r="S397" s="14"/>
      <c r="T397" s="14"/>
      <c r="U397" s="14"/>
      <c r="V397" s="14"/>
      <c r="W397" s="14"/>
      <c r="X397" s="14"/>
      <c r="Z397" s="14"/>
      <c r="AA397" s="14"/>
      <c r="AB397" s="14"/>
      <c r="AC397" s="14"/>
      <c r="AD397" s="14"/>
      <c r="AE397" s="14"/>
      <c r="AF397" s="14"/>
      <c r="AG397" s="14"/>
      <c r="AH397" s="14"/>
      <c r="AI397" s="14"/>
      <c r="AJ397" s="14"/>
      <c r="AK397" s="14"/>
      <c r="AL397" s="14"/>
      <c r="AM397" s="12"/>
      <c r="AN397" s="12"/>
      <c r="AO397" s="12"/>
      <c r="AP397" s="12"/>
      <c r="AQ397" s="12"/>
      <c r="AR397" s="12"/>
      <c r="AS397" s="12"/>
      <c r="AT397" s="12"/>
      <c r="AU397" s="12"/>
      <c r="AV397" s="12"/>
      <c r="AW397" s="12"/>
      <c r="AX397" s="12"/>
      <c r="AY397" s="12"/>
      <c r="AZ397" s="12"/>
      <c r="BA397" s="12"/>
      <c r="BB397" s="12"/>
      <c r="BC397" s="12"/>
      <c r="BD397" s="12"/>
      <c r="BE397" s="12"/>
      <c r="BF397" s="12"/>
      <c r="BG397" s="12"/>
      <c r="BH397" s="12"/>
      <c r="BI397" s="12"/>
      <c r="BJ397" s="12"/>
      <c r="BK397" s="12"/>
      <c r="BL397" s="12"/>
      <c r="BM397" s="12"/>
      <c r="BN397" s="12"/>
      <c r="BO397" s="12"/>
      <c r="BP397" s="12"/>
      <c r="BQ397" s="12"/>
      <c r="BR397" s="12"/>
      <c r="BS397" s="12"/>
      <c r="BT397" s="12"/>
      <c r="BU397" s="12"/>
      <c r="BV397" s="12"/>
      <c r="BW397" s="12"/>
      <c r="BX397" s="12"/>
      <c r="BY397" s="12"/>
      <c r="BZ397" s="12"/>
      <c r="CA397" s="12"/>
      <c r="CB397" s="12"/>
      <c r="CC397" s="12"/>
      <c r="CD397" s="12"/>
      <c r="CE397" s="12"/>
      <c r="CF397" s="12"/>
      <c r="CG397" s="12"/>
      <c r="CH397" s="12"/>
    </row>
    <row r="398" spans="1:86">
      <c r="A398" s="14"/>
      <c r="B398" s="14"/>
      <c r="C398" s="14"/>
      <c r="D398" s="14"/>
      <c r="E398" s="14"/>
      <c r="F398" s="14"/>
      <c r="G398" s="14"/>
      <c r="H398" s="14"/>
      <c r="I398" s="14"/>
      <c r="J398" s="14"/>
      <c r="K398" s="14"/>
      <c r="L398" s="14"/>
      <c r="M398" s="14"/>
      <c r="N398" s="14"/>
      <c r="O398" s="14"/>
      <c r="P398" s="14"/>
      <c r="Q398" s="14"/>
      <c r="R398" s="14"/>
      <c r="S398" s="14"/>
      <c r="T398" s="14"/>
      <c r="U398" s="14"/>
      <c r="V398" s="14"/>
      <c r="W398" s="14"/>
      <c r="X398" s="14"/>
      <c r="Z398" s="14"/>
      <c r="AA398" s="14"/>
      <c r="AB398" s="14"/>
      <c r="AC398" s="14"/>
      <c r="AD398" s="14"/>
      <c r="AE398" s="14"/>
      <c r="AF398" s="14"/>
      <c r="AG398" s="14"/>
      <c r="AH398" s="14"/>
      <c r="AI398" s="14"/>
      <c r="AJ398" s="14"/>
      <c r="AK398" s="14"/>
      <c r="AL398" s="14"/>
      <c r="AM398" s="12"/>
      <c r="AN398" s="12"/>
      <c r="AO398" s="12"/>
      <c r="AP398" s="12"/>
      <c r="AQ398" s="12"/>
      <c r="AR398" s="12"/>
      <c r="AS398" s="12"/>
      <c r="AT398" s="12"/>
      <c r="AU398" s="12"/>
      <c r="AV398" s="12"/>
      <c r="AW398" s="12"/>
      <c r="AX398" s="12"/>
      <c r="AY398" s="12"/>
      <c r="AZ398" s="12"/>
      <c r="BA398" s="12"/>
      <c r="BB398" s="12"/>
      <c r="BC398" s="12"/>
      <c r="BD398" s="12"/>
      <c r="BE398" s="12"/>
      <c r="BF398" s="12"/>
      <c r="BG398" s="12"/>
      <c r="BH398" s="12"/>
      <c r="BI398" s="12"/>
      <c r="BJ398" s="12"/>
      <c r="BK398" s="12"/>
      <c r="BL398" s="12"/>
      <c r="BM398" s="12"/>
      <c r="BN398" s="12"/>
      <c r="BO398" s="12"/>
      <c r="BP398" s="12"/>
      <c r="BQ398" s="12"/>
      <c r="BR398" s="12"/>
      <c r="BS398" s="12"/>
      <c r="BT398" s="12"/>
      <c r="BU398" s="12"/>
      <c r="BV398" s="12"/>
      <c r="BW398" s="12"/>
      <c r="BX398" s="12"/>
      <c r="BY398" s="12"/>
      <c r="BZ398" s="12"/>
      <c r="CA398" s="12"/>
      <c r="CB398" s="12"/>
      <c r="CC398" s="12"/>
      <c r="CD398" s="12"/>
      <c r="CE398" s="12"/>
      <c r="CF398" s="12"/>
      <c r="CG398" s="12"/>
      <c r="CH398" s="12"/>
    </row>
    <row r="399" spans="1:86">
      <c r="A399" s="14"/>
      <c r="B399" s="14"/>
      <c r="C399" s="14"/>
      <c r="D399" s="14"/>
      <c r="E399" s="14"/>
      <c r="F399" s="14"/>
      <c r="G399" s="14"/>
      <c r="H399" s="14"/>
      <c r="I399" s="14"/>
      <c r="J399" s="14"/>
      <c r="K399" s="14"/>
      <c r="L399" s="14"/>
      <c r="M399" s="14"/>
      <c r="N399" s="14"/>
      <c r="O399" s="14"/>
      <c r="P399" s="14"/>
      <c r="Q399" s="14"/>
      <c r="R399" s="14"/>
      <c r="S399" s="14"/>
      <c r="T399" s="14"/>
      <c r="U399" s="14"/>
      <c r="V399" s="14"/>
      <c r="W399" s="14"/>
      <c r="X399" s="14"/>
      <c r="Z399" s="14"/>
      <c r="AA399" s="14"/>
      <c r="AB399" s="14"/>
      <c r="AC399" s="14"/>
      <c r="AD399" s="14"/>
      <c r="AE399" s="14"/>
      <c r="AF399" s="14"/>
      <c r="AG399" s="14"/>
      <c r="AH399" s="14"/>
      <c r="AI399" s="14"/>
      <c r="AJ399" s="14"/>
      <c r="AK399" s="14"/>
      <c r="AL399" s="14"/>
      <c r="AM399" s="12"/>
      <c r="AN399" s="12"/>
      <c r="AO399" s="12"/>
      <c r="AP399" s="12"/>
      <c r="AQ399" s="12"/>
      <c r="AR399" s="12"/>
      <c r="AS399" s="12"/>
      <c r="AT399" s="12"/>
      <c r="AU399" s="12"/>
      <c r="AV399" s="12"/>
      <c r="AW399" s="12"/>
      <c r="AX399" s="12"/>
      <c r="AY399" s="12"/>
      <c r="AZ399" s="12"/>
      <c r="BA399" s="12"/>
      <c r="BB399" s="12"/>
      <c r="BC399" s="12"/>
      <c r="BD399" s="12"/>
      <c r="BE399" s="12"/>
      <c r="BF399" s="12"/>
      <c r="BG399" s="12"/>
      <c r="BH399" s="12"/>
      <c r="BI399" s="12"/>
      <c r="BJ399" s="12"/>
      <c r="BK399" s="12"/>
      <c r="BL399" s="12"/>
      <c r="BM399" s="12"/>
      <c r="BN399" s="12"/>
      <c r="BO399" s="12"/>
      <c r="BP399" s="12"/>
      <c r="BQ399" s="12"/>
      <c r="BR399" s="12"/>
      <c r="BS399" s="12"/>
      <c r="BT399" s="12"/>
      <c r="BU399" s="12"/>
      <c r="BV399" s="12"/>
      <c r="BW399" s="12"/>
      <c r="BX399" s="12"/>
      <c r="BY399" s="12"/>
      <c r="BZ399" s="12"/>
      <c r="CA399" s="12"/>
      <c r="CB399" s="12"/>
      <c r="CC399" s="12"/>
      <c r="CD399" s="12"/>
      <c r="CE399" s="12"/>
      <c r="CF399" s="12"/>
      <c r="CG399" s="12"/>
      <c r="CH399" s="12"/>
    </row>
    <row r="400" spans="1:86">
      <c r="A400" s="14"/>
      <c r="B400" s="14"/>
      <c r="C400" s="14"/>
      <c r="D400" s="14"/>
      <c r="E400" s="14"/>
      <c r="F400" s="14"/>
      <c r="G400" s="14"/>
      <c r="H400" s="14"/>
      <c r="I400" s="14"/>
      <c r="J400" s="14"/>
      <c r="K400" s="14"/>
      <c r="L400" s="14"/>
      <c r="M400" s="14"/>
      <c r="N400" s="14"/>
      <c r="O400" s="14"/>
      <c r="P400" s="14"/>
      <c r="Q400" s="14"/>
      <c r="R400" s="14"/>
      <c r="S400" s="14"/>
      <c r="T400" s="14"/>
      <c r="U400" s="14"/>
      <c r="V400" s="14"/>
      <c r="W400" s="14"/>
      <c r="X400" s="14"/>
      <c r="Z400" s="14"/>
      <c r="AA400" s="14"/>
      <c r="AB400" s="14"/>
      <c r="AC400" s="14"/>
      <c r="AD400" s="14"/>
      <c r="AE400" s="14"/>
      <c r="AF400" s="14"/>
      <c r="AG400" s="14"/>
      <c r="AH400" s="14"/>
      <c r="AI400" s="14"/>
      <c r="AJ400" s="14"/>
      <c r="AK400" s="14"/>
      <c r="AL400" s="14"/>
      <c r="AM400" s="12"/>
      <c r="AN400" s="12"/>
      <c r="AO400" s="12"/>
      <c r="AP400" s="12"/>
      <c r="AQ400" s="12"/>
      <c r="AR400" s="12"/>
      <c r="AS400" s="12"/>
      <c r="AT400" s="12"/>
      <c r="AU400" s="12"/>
      <c r="AV400" s="12"/>
      <c r="AW400" s="12"/>
      <c r="AX400" s="12"/>
      <c r="AY400" s="12"/>
      <c r="AZ400" s="12"/>
      <c r="BA400" s="12"/>
      <c r="BB400" s="12"/>
      <c r="BC400" s="12"/>
      <c r="BD400" s="12"/>
      <c r="BE400" s="12"/>
      <c r="BF400" s="12"/>
      <c r="BG400" s="12"/>
      <c r="BH400" s="12"/>
      <c r="BI400" s="12"/>
      <c r="BJ400" s="12"/>
      <c r="BK400" s="12"/>
      <c r="BL400" s="12"/>
      <c r="BM400" s="12"/>
      <c r="BN400" s="12"/>
      <c r="BO400" s="12"/>
      <c r="BP400" s="12"/>
      <c r="BQ400" s="12"/>
      <c r="BR400" s="12"/>
      <c r="BS400" s="12"/>
      <c r="BT400" s="12"/>
      <c r="BU400" s="12"/>
      <c r="BV400" s="12"/>
      <c r="BW400" s="12"/>
      <c r="BX400" s="12"/>
      <c r="BY400" s="12"/>
      <c r="BZ400" s="12"/>
      <c r="CA400" s="12"/>
      <c r="CB400" s="12"/>
      <c r="CC400" s="12"/>
      <c r="CD400" s="12"/>
      <c r="CE400" s="12"/>
      <c r="CF400" s="12"/>
      <c r="CG400" s="12"/>
      <c r="CH400" s="12"/>
    </row>
    <row r="401" spans="1:86">
      <c r="A401" s="14"/>
      <c r="B401" s="14"/>
      <c r="C401" s="14"/>
      <c r="D401" s="14"/>
      <c r="E401" s="14"/>
      <c r="F401" s="14"/>
      <c r="G401" s="14"/>
      <c r="H401" s="14"/>
      <c r="I401" s="14"/>
      <c r="J401" s="14"/>
      <c r="K401" s="14"/>
      <c r="L401" s="14"/>
      <c r="M401" s="14"/>
      <c r="N401" s="14"/>
      <c r="O401" s="14"/>
      <c r="P401" s="14"/>
      <c r="Q401" s="14"/>
      <c r="R401" s="14"/>
      <c r="S401" s="14"/>
      <c r="T401" s="14"/>
      <c r="U401" s="14"/>
      <c r="V401" s="14"/>
      <c r="W401" s="14"/>
      <c r="X401" s="14"/>
      <c r="Z401" s="14"/>
      <c r="AA401" s="14"/>
      <c r="AB401" s="14"/>
      <c r="AC401" s="14"/>
      <c r="AD401" s="14"/>
      <c r="AE401" s="14"/>
      <c r="AF401" s="14"/>
      <c r="AG401" s="14"/>
      <c r="AH401" s="14"/>
      <c r="AI401" s="14"/>
      <c r="AJ401" s="14"/>
      <c r="AK401" s="14"/>
      <c r="AL401" s="14"/>
      <c r="AM401" s="12"/>
      <c r="AN401" s="12"/>
      <c r="AO401" s="12"/>
      <c r="AP401" s="12"/>
      <c r="AQ401" s="12"/>
      <c r="AR401" s="12"/>
      <c r="AS401" s="12"/>
      <c r="AT401" s="12"/>
      <c r="AU401" s="12"/>
      <c r="AV401" s="12"/>
      <c r="AW401" s="12"/>
      <c r="AX401" s="12"/>
      <c r="AY401" s="12"/>
      <c r="AZ401" s="12"/>
      <c r="BA401" s="12"/>
      <c r="BB401" s="12"/>
      <c r="BC401" s="12"/>
      <c r="BD401" s="12"/>
      <c r="BE401" s="12"/>
      <c r="BF401" s="12"/>
      <c r="BG401" s="12"/>
      <c r="BH401" s="12"/>
      <c r="BI401" s="12"/>
      <c r="BJ401" s="12"/>
      <c r="BK401" s="12"/>
      <c r="BL401" s="12"/>
      <c r="BM401" s="12"/>
      <c r="BN401" s="12"/>
      <c r="BO401" s="12"/>
      <c r="BP401" s="12"/>
      <c r="BQ401" s="12"/>
      <c r="BR401" s="12"/>
      <c r="BS401" s="12"/>
      <c r="BT401" s="12"/>
      <c r="BU401" s="12"/>
      <c r="BV401" s="12"/>
      <c r="BW401" s="12"/>
      <c r="BX401" s="12"/>
      <c r="BY401" s="12"/>
      <c r="BZ401" s="12"/>
      <c r="CA401" s="12"/>
      <c r="CB401" s="12"/>
      <c r="CC401" s="12"/>
      <c r="CD401" s="12"/>
      <c r="CE401" s="12"/>
      <c r="CF401" s="12"/>
      <c r="CG401" s="12"/>
      <c r="CH401" s="12"/>
    </row>
    <row r="402" spans="1:86">
      <c r="A402" s="14"/>
      <c r="B402" s="14"/>
      <c r="C402" s="14"/>
      <c r="D402" s="14"/>
      <c r="E402" s="14"/>
      <c r="F402" s="14"/>
      <c r="G402" s="14"/>
      <c r="H402" s="14"/>
      <c r="I402" s="14"/>
      <c r="J402" s="14"/>
      <c r="K402" s="14"/>
      <c r="L402" s="14"/>
      <c r="M402" s="14"/>
      <c r="N402" s="14"/>
      <c r="O402" s="14"/>
      <c r="P402" s="14"/>
      <c r="Q402" s="14"/>
      <c r="R402" s="14"/>
      <c r="S402" s="14"/>
      <c r="T402" s="14"/>
      <c r="U402" s="14"/>
      <c r="V402" s="14"/>
      <c r="W402" s="14"/>
      <c r="X402" s="14"/>
      <c r="Z402" s="14"/>
      <c r="AA402" s="14"/>
      <c r="AB402" s="14"/>
      <c r="AC402" s="14"/>
      <c r="AD402" s="14"/>
      <c r="AE402" s="14"/>
      <c r="AF402" s="14"/>
      <c r="AG402" s="14"/>
      <c r="AH402" s="14"/>
      <c r="AI402" s="14"/>
      <c r="AJ402" s="14"/>
      <c r="AK402" s="14"/>
      <c r="AL402" s="14"/>
      <c r="AM402" s="12"/>
      <c r="AN402" s="12"/>
      <c r="AO402" s="12"/>
      <c r="AP402" s="12"/>
      <c r="AQ402" s="12"/>
      <c r="AR402" s="12"/>
      <c r="AS402" s="12"/>
      <c r="AT402" s="12"/>
      <c r="AU402" s="12"/>
      <c r="AV402" s="12"/>
      <c r="AW402" s="12"/>
      <c r="AX402" s="12"/>
      <c r="AY402" s="12"/>
      <c r="AZ402" s="12"/>
      <c r="BA402" s="12"/>
      <c r="BB402" s="12"/>
      <c r="BC402" s="12"/>
      <c r="BD402" s="12"/>
      <c r="BE402" s="12"/>
      <c r="BF402" s="12"/>
      <c r="BG402" s="12"/>
      <c r="BH402" s="12"/>
      <c r="BI402" s="12"/>
      <c r="BJ402" s="12"/>
      <c r="BK402" s="12"/>
      <c r="BL402" s="12"/>
      <c r="BM402" s="12"/>
      <c r="BN402" s="12"/>
      <c r="BO402" s="12"/>
      <c r="BP402" s="12"/>
      <c r="BQ402" s="12"/>
      <c r="BR402" s="12"/>
      <c r="BS402" s="12"/>
      <c r="BT402" s="12"/>
      <c r="BU402" s="12"/>
      <c r="BV402" s="12"/>
      <c r="BW402" s="12"/>
      <c r="BX402" s="12"/>
      <c r="BY402" s="12"/>
      <c r="BZ402" s="12"/>
      <c r="CA402" s="12"/>
      <c r="CB402" s="12"/>
      <c r="CC402" s="12"/>
      <c r="CD402" s="12"/>
      <c r="CE402" s="12"/>
      <c r="CF402" s="12"/>
      <c r="CG402" s="12"/>
      <c r="CH402" s="12"/>
    </row>
    <row r="403" spans="1:86">
      <c r="A403" s="14"/>
      <c r="B403" s="14"/>
      <c r="C403" s="14"/>
      <c r="D403" s="14"/>
      <c r="E403" s="14"/>
      <c r="F403" s="14"/>
      <c r="G403" s="14"/>
      <c r="H403" s="14"/>
      <c r="I403" s="14"/>
      <c r="J403" s="14"/>
      <c r="K403" s="14"/>
      <c r="L403" s="14"/>
      <c r="M403" s="14"/>
      <c r="N403" s="14"/>
      <c r="O403" s="14"/>
      <c r="P403" s="14"/>
      <c r="Q403" s="14"/>
      <c r="R403" s="14"/>
      <c r="S403" s="14"/>
      <c r="T403" s="14"/>
      <c r="U403" s="14"/>
      <c r="V403" s="14"/>
      <c r="W403" s="14"/>
      <c r="X403" s="14"/>
      <c r="Z403" s="14"/>
      <c r="AA403" s="14"/>
      <c r="AB403" s="14"/>
      <c r="AC403" s="14"/>
      <c r="AD403" s="14"/>
      <c r="AE403" s="14"/>
      <c r="AF403" s="14"/>
      <c r="AG403" s="14"/>
      <c r="AH403" s="14"/>
      <c r="AI403" s="14"/>
      <c r="AJ403" s="14"/>
      <c r="AK403" s="14"/>
      <c r="AL403" s="14"/>
      <c r="AM403" s="12"/>
      <c r="AN403" s="12"/>
      <c r="AO403" s="12"/>
      <c r="AP403" s="12"/>
      <c r="AQ403" s="12"/>
      <c r="AR403" s="12"/>
      <c r="AS403" s="12"/>
      <c r="AT403" s="12"/>
      <c r="AU403" s="12"/>
      <c r="AV403" s="12"/>
      <c r="AW403" s="12"/>
      <c r="AX403" s="12"/>
      <c r="AY403" s="12"/>
      <c r="AZ403" s="12"/>
      <c r="BA403" s="12"/>
      <c r="BB403" s="12"/>
      <c r="BC403" s="12"/>
      <c r="BD403" s="12"/>
      <c r="BE403" s="12"/>
      <c r="BF403" s="12"/>
      <c r="BG403" s="12"/>
      <c r="BH403" s="12"/>
      <c r="BI403" s="12"/>
      <c r="BJ403" s="12"/>
      <c r="BK403" s="12"/>
      <c r="BL403" s="12"/>
      <c r="BM403" s="12"/>
      <c r="BN403" s="12"/>
      <c r="BO403" s="12"/>
      <c r="BP403" s="12"/>
      <c r="BQ403" s="12"/>
      <c r="BR403" s="12"/>
      <c r="BS403" s="12"/>
      <c r="BT403" s="12"/>
      <c r="BU403" s="12"/>
      <c r="BV403" s="12"/>
      <c r="BW403" s="12"/>
      <c r="BX403" s="12"/>
      <c r="BY403" s="12"/>
      <c r="BZ403" s="12"/>
      <c r="CA403" s="12"/>
      <c r="CB403" s="12"/>
      <c r="CC403" s="12"/>
      <c r="CD403" s="12"/>
      <c r="CE403" s="12"/>
      <c r="CF403" s="12"/>
      <c r="CG403" s="12"/>
      <c r="CH403" s="12"/>
    </row>
    <row r="404" spans="1:86">
      <c r="A404" s="14"/>
      <c r="B404" s="14"/>
      <c r="C404" s="14"/>
      <c r="D404" s="14"/>
      <c r="E404" s="14"/>
      <c r="F404" s="14"/>
      <c r="G404" s="14"/>
      <c r="H404" s="14"/>
      <c r="I404" s="14"/>
      <c r="J404" s="14"/>
      <c r="K404" s="14"/>
      <c r="L404" s="14"/>
      <c r="M404" s="14"/>
      <c r="N404" s="14"/>
      <c r="O404" s="14"/>
      <c r="P404" s="14"/>
      <c r="Q404" s="14"/>
      <c r="R404" s="14"/>
      <c r="S404" s="14"/>
      <c r="T404" s="14"/>
      <c r="U404" s="14"/>
      <c r="V404" s="14"/>
      <c r="W404" s="14"/>
      <c r="X404" s="14"/>
      <c r="Z404" s="14"/>
      <c r="AA404" s="14"/>
      <c r="AB404" s="14"/>
      <c r="AC404" s="14"/>
      <c r="AD404" s="14"/>
      <c r="AE404" s="14"/>
      <c r="AF404" s="14"/>
      <c r="AG404" s="14"/>
      <c r="AH404" s="14"/>
      <c r="AI404" s="14"/>
      <c r="AJ404" s="14"/>
      <c r="AK404" s="14"/>
      <c r="AL404" s="14"/>
      <c r="AM404" s="12"/>
      <c r="AN404" s="12"/>
      <c r="AO404" s="12"/>
      <c r="AP404" s="12"/>
      <c r="AQ404" s="12"/>
      <c r="AR404" s="12"/>
      <c r="AS404" s="12"/>
      <c r="AT404" s="12"/>
      <c r="AU404" s="12"/>
      <c r="AV404" s="12"/>
      <c r="AW404" s="12"/>
      <c r="AX404" s="12"/>
      <c r="AY404" s="12"/>
      <c r="AZ404" s="12"/>
      <c r="BA404" s="12"/>
      <c r="BB404" s="12"/>
      <c r="BC404" s="12"/>
      <c r="BD404" s="12"/>
      <c r="BE404" s="12"/>
      <c r="BF404" s="12"/>
      <c r="BG404" s="12"/>
      <c r="BH404" s="12"/>
      <c r="BI404" s="12"/>
      <c r="BJ404" s="12"/>
      <c r="BK404" s="12"/>
      <c r="BL404" s="12"/>
      <c r="BM404" s="12"/>
      <c r="BN404" s="12"/>
      <c r="BO404" s="12"/>
      <c r="BP404" s="12"/>
      <c r="BQ404" s="12"/>
      <c r="BR404" s="12"/>
      <c r="BS404" s="12"/>
      <c r="BT404" s="12"/>
      <c r="BU404" s="12"/>
      <c r="BV404" s="12"/>
      <c r="BW404" s="12"/>
      <c r="BX404" s="12"/>
      <c r="BY404" s="12"/>
      <c r="BZ404" s="12"/>
      <c r="CA404" s="12"/>
      <c r="CB404" s="12"/>
      <c r="CC404" s="12"/>
      <c r="CD404" s="12"/>
      <c r="CE404" s="12"/>
      <c r="CF404" s="12"/>
      <c r="CG404" s="12"/>
      <c r="CH404" s="12"/>
    </row>
    <row r="405" spans="1:86">
      <c r="A405" s="14"/>
      <c r="B405" s="14"/>
      <c r="C405" s="14"/>
      <c r="D405" s="14"/>
      <c r="E405" s="14"/>
      <c r="F405" s="14"/>
      <c r="G405" s="14"/>
      <c r="H405" s="14"/>
      <c r="I405" s="14"/>
      <c r="J405" s="14"/>
      <c r="K405" s="14"/>
      <c r="L405" s="14"/>
      <c r="M405" s="14"/>
      <c r="N405" s="14"/>
      <c r="O405" s="14"/>
      <c r="P405" s="14"/>
      <c r="Q405" s="14"/>
      <c r="R405" s="14"/>
      <c r="S405" s="14"/>
      <c r="T405" s="14"/>
      <c r="U405" s="14"/>
      <c r="V405" s="14"/>
      <c r="W405" s="14"/>
      <c r="X405" s="14"/>
      <c r="Z405" s="14"/>
      <c r="AA405" s="14"/>
      <c r="AB405" s="14"/>
      <c r="AC405" s="14"/>
      <c r="AD405" s="14"/>
      <c r="AE405" s="14"/>
      <c r="AF405" s="14"/>
      <c r="AG405" s="14"/>
      <c r="AH405" s="14"/>
      <c r="AI405" s="14"/>
      <c r="AJ405" s="14"/>
      <c r="AK405" s="14"/>
      <c r="AL405" s="14"/>
      <c r="AM405" s="12"/>
      <c r="AN405" s="12"/>
      <c r="AO405" s="12"/>
      <c r="AP405" s="12"/>
      <c r="AQ405" s="12"/>
      <c r="AR405" s="12"/>
      <c r="AS405" s="12"/>
      <c r="AT405" s="12"/>
      <c r="AU405" s="12"/>
      <c r="AV405" s="12"/>
      <c r="AW405" s="12"/>
      <c r="AX405" s="12"/>
      <c r="AY405" s="12"/>
      <c r="AZ405" s="12"/>
      <c r="BA405" s="12"/>
      <c r="BB405" s="12"/>
      <c r="BC405" s="12"/>
      <c r="BD405" s="12"/>
      <c r="BE405" s="12"/>
      <c r="BF405" s="12"/>
      <c r="BG405" s="12"/>
      <c r="BH405" s="12"/>
      <c r="BI405" s="12"/>
      <c r="BJ405" s="12"/>
      <c r="BK405" s="12"/>
      <c r="BL405" s="12"/>
      <c r="BM405" s="12"/>
      <c r="BN405" s="12"/>
      <c r="BO405" s="12"/>
      <c r="BP405" s="12"/>
      <c r="BQ405" s="12"/>
      <c r="BR405" s="12"/>
      <c r="BS405" s="12"/>
      <c r="BT405" s="12"/>
      <c r="BU405" s="12"/>
      <c r="BV405" s="12"/>
      <c r="BW405" s="12"/>
      <c r="BX405" s="12"/>
      <c r="BY405" s="12"/>
      <c r="BZ405" s="12"/>
      <c r="CA405" s="12"/>
      <c r="CB405" s="12"/>
      <c r="CC405" s="12"/>
      <c r="CD405" s="12"/>
      <c r="CE405" s="12"/>
      <c r="CF405" s="12"/>
      <c r="CG405" s="12"/>
      <c r="CH405" s="12"/>
    </row>
    <row r="406" spans="1:86">
      <c r="A406" s="14"/>
      <c r="B406" s="14"/>
      <c r="C406" s="14"/>
      <c r="D406" s="14"/>
      <c r="E406" s="14"/>
      <c r="F406" s="14"/>
      <c r="G406" s="14"/>
      <c r="H406" s="14"/>
      <c r="I406" s="14"/>
      <c r="J406" s="14"/>
      <c r="K406" s="14"/>
      <c r="L406" s="14"/>
      <c r="M406" s="14"/>
      <c r="N406" s="14"/>
      <c r="O406" s="14"/>
      <c r="P406" s="14"/>
      <c r="Q406" s="14"/>
      <c r="R406" s="14"/>
      <c r="S406" s="14"/>
      <c r="T406" s="14"/>
      <c r="U406" s="14"/>
      <c r="V406" s="14"/>
      <c r="W406" s="14"/>
      <c r="X406" s="14"/>
      <c r="Z406" s="14"/>
      <c r="AA406" s="14"/>
      <c r="AB406" s="14"/>
      <c r="AC406" s="14"/>
      <c r="AD406" s="14"/>
      <c r="AE406" s="14"/>
      <c r="AF406" s="14"/>
      <c r="AG406" s="14"/>
      <c r="AH406" s="14"/>
      <c r="AI406" s="14"/>
      <c r="AJ406" s="14"/>
      <c r="AK406" s="14"/>
      <c r="AL406" s="14"/>
      <c r="AM406" s="12"/>
      <c r="AN406" s="12"/>
      <c r="AO406" s="12"/>
      <c r="AP406" s="12"/>
      <c r="AQ406" s="12"/>
      <c r="AR406" s="12"/>
      <c r="AS406" s="12"/>
      <c r="AT406" s="12"/>
      <c r="AU406" s="12"/>
      <c r="AV406" s="12"/>
      <c r="AW406" s="12"/>
      <c r="AX406" s="12"/>
      <c r="AY406" s="12"/>
      <c r="AZ406" s="12"/>
      <c r="BA406" s="12"/>
      <c r="BB406" s="12"/>
      <c r="BC406" s="12"/>
      <c r="BD406" s="12"/>
      <c r="BE406" s="12"/>
      <c r="BF406" s="12"/>
      <c r="BG406" s="12"/>
      <c r="BH406" s="12"/>
      <c r="BI406" s="12"/>
      <c r="BJ406" s="12"/>
      <c r="BK406" s="12"/>
      <c r="BL406" s="12"/>
      <c r="BM406" s="12"/>
      <c r="BN406" s="12"/>
      <c r="BO406" s="12"/>
      <c r="BP406" s="12"/>
      <c r="BQ406" s="12"/>
      <c r="BR406" s="12"/>
      <c r="BS406" s="12"/>
      <c r="BT406" s="12"/>
      <c r="BU406" s="12"/>
      <c r="BV406" s="12"/>
      <c r="BW406" s="12"/>
      <c r="BX406" s="12"/>
      <c r="BY406" s="12"/>
      <c r="BZ406" s="12"/>
      <c r="CA406" s="12"/>
      <c r="CB406" s="12"/>
      <c r="CC406" s="12"/>
      <c r="CD406" s="12"/>
      <c r="CE406" s="12"/>
      <c r="CF406" s="12"/>
      <c r="CG406" s="12"/>
      <c r="CH406" s="12"/>
    </row>
    <row r="407" spans="1:86">
      <c r="A407" s="14"/>
      <c r="B407" s="14"/>
      <c r="C407" s="14"/>
      <c r="D407" s="14"/>
      <c r="E407" s="14"/>
      <c r="F407" s="14"/>
      <c r="G407" s="14"/>
      <c r="H407" s="14"/>
      <c r="I407" s="14"/>
      <c r="J407" s="14"/>
      <c r="K407" s="14"/>
      <c r="L407" s="14"/>
      <c r="M407" s="14"/>
      <c r="N407" s="14"/>
      <c r="O407" s="14"/>
      <c r="P407" s="14"/>
      <c r="Q407" s="14"/>
      <c r="R407" s="14"/>
      <c r="S407" s="14"/>
      <c r="T407" s="14"/>
      <c r="U407" s="14"/>
      <c r="V407" s="14"/>
      <c r="W407" s="14"/>
      <c r="X407" s="14"/>
      <c r="Z407" s="14"/>
      <c r="AA407" s="14"/>
      <c r="AB407" s="14"/>
      <c r="AC407" s="14"/>
      <c r="AD407" s="14"/>
      <c r="AE407" s="14"/>
      <c r="AF407" s="14"/>
      <c r="AG407" s="14"/>
      <c r="AH407" s="14"/>
      <c r="AI407" s="14"/>
      <c r="AJ407" s="14"/>
      <c r="AK407" s="14"/>
      <c r="AL407" s="14"/>
      <c r="AM407" s="12"/>
      <c r="AN407" s="12"/>
      <c r="AO407" s="12"/>
      <c r="AP407" s="12"/>
      <c r="AQ407" s="12"/>
      <c r="AR407" s="12"/>
      <c r="AS407" s="12"/>
      <c r="AT407" s="12"/>
      <c r="AU407" s="12"/>
      <c r="AV407" s="12"/>
      <c r="AW407" s="12"/>
      <c r="AX407" s="12"/>
      <c r="AY407" s="12"/>
      <c r="AZ407" s="12"/>
      <c r="BA407" s="12"/>
      <c r="BB407" s="12"/>
      <c r="BC407" s="12"/>
      <c r="BD407" s="12"/>
      <c r="BE407" s="12"/>
      <c r="BF407" s="12"/>
      <c r="BG407" s="12"/>
      <c r="BH407" s="12"/>
      <c r="BI407" s="12"/>
      <c r="BJ407" s="12"/>
      <c r="BK407" s="12"/>
      <c r="BL407" s="12"/>
      <c r="BM407" s="12"/>
      <c r="BN407" s="12"/>
      <c r="BO407" s="12"/>
      <c r="BP407" s="12"/>
      <c r="BQ407" s="12"/>
      <c r="BR407" s="12"/>
      <c r="BS407" s="12"/>
      <c r="BT407" s="12"/>
      <c r="BU407" s="12"/>
      <c r="BV407" s="12"/>
      <c r="BW407" s="12"/>
      <c r="BX407" s="12"/>
      <c r="BY407" s="12"/>
      <c r="BZ407" s="12"/>
      <c r="CA407" s="12"/>
      <c r="CB407" s="12"/>
      <c r="CC407" s="12"/>
      <c r="CD407" s="12"/>
      <c r="CE407" s="12"/>
      <c r="CF407" s="12"/>
      <c r="CG407" s="12"/>
      <c r="CH407" s="12"/>
    </row>
    <row r="408" spans="1:86">
      <c r="A408" s="14"/>
      <c r="B408" s="14"/>
      <c r="C408" s="14"/>
      <c r="D408" s="14"/>
      <c r="E408" s="14"/>
      <c r="F408" s="14"/>
      <c r="G408" s="14"/>
      <c r="H408" s="14"/>
      <c r="I408" s="14"/>
      <c r="J408" s="14"/>
      <c r="K408" s="14"/>
      <c r="L408" s="14"/>
      <c r="M408" s="14"/>
      <c r="N408" s="14"/>
      <c r="O408" s="14"/>
      <c r="P408" s="14"/>
      <c r="Q408" s="14"/>
      <c r="R408" s="14"/>
      <c r="S408" s="14"/>
      <c r="T408" s="14"/>
      <c r="U408" s="14"/>
      <c r="V408" s="14"/>
      <c r="W408" s="14"/>
      <c r="X408" s="14"/>
      <c r="Z408" s="14"/>
      <c r="AA408" s="14"/>
      <c r="AB408" s="14"/>
      <c r="AC408" s="14"/>
      <c r="AD408" s="14"/>
      <c r="AE408" s="14"/>
      <c r="AF408" s="14"/>
      <c r="AG408" s="14"/>
      <c r="AH408" s="14"/>
      <c r="AI408" s="14"/>
      <c r="AJ408" s="14"/>
      <c r="AK408" s="14"/>
      <c r="AL408" s="14"/>
      <c r="AM408" s="12"/>
      <c r="AN408" s="12"/>
      <c r="AO408" s="12"/>
      <c r="AP408" s="12"/>
      <c r="AQ408" s="12"/>
      <c r="AR408" s="12"/>
      <c r="AS408" s="12"/>
      <c r="AT408" s="12"/>
      <c r="AU408" s="12"/>
      <c r="AV408" s="12"/>
      <c r="AW408" s="12"/>
      <c r="AX408" s="12"/>
      <c r="AY408" s="12"/>
      <c r="AZ408" s="12"/>
      <c r="BA408" s="12"/>
      <c r="BB408" s="12"/>
      <c r="BC408" s="12"/>
      <c r="BD408" s="12"/>
      <c r="BE408" s="12"/>
      <c r="BF408" s="12"/>
      <c r="BG408" s="12"/>
      <c r="BH408" s="12"/>
      <c r="BI408" s="12"/>
      <c r="BJ408" s="12"/>
      <c r="BK408" s="12"/>
      <c r="BL408" s="12"/>
      <c r="BM408" s="12"/>
      <c r="BN408" s="12"/>
      <c r="BO408" s="12"/>
      <c r="BP408" s="12"/>
      <c r="BQ408" s="12"/>
      <c r="BR408" s="12"/>
      <c r="BS408" s="12"/>
      <c r="BT408" s="12"/>
      <c r="BU408" s="12"/>
      <c r="BV408" s="12"/>
      <c r="BW408" s="12"/>
      <c r="BX408" s="12"/>
      <c r="BY408" s="12"/>
      <c r="BZ408" s="12"/>
      <c r="CA408" s="12"/>
      <c r="CB408" s="12"/>
      <c r="CC408" s="12"/>
      <c r="CD408" s="12"/>
      <c r="CE408" s="12"/>
      <c r="CF408" s="12"/>
      <c r="CG408" s="12"/>
      <c r="CH408" s="12"/>
    </row>
    <row r="409" spans="1:86">
      <c r="A409" s="14"/>
      <c r="B409" s="14"/>
      <c r="C409" s="14"/>
      <c r="D409" s="14"/>
      <c r="E409" s="14"/>
      <c r="F409" s="14"/>
      <c r="G409" s="14"/>
      <c r="H409" s="14"/>
      <c r="I409" s="14"/>
      <c r="J409" s="14"/>
      <c r="K409" s="14"/>
      <c r="L409" s="14"/>
      <c r="M409" s="14"/>
      <c r="N409" s="14"/>
      <c r="O409" s="14"/>
      <c r="P409" s="14"/>
      <c r="Q409" s="14"/>
      <c r="R409" s="14"/>
      <c r="S409" s="14"/>
      <c r="T409" s="14"/>
      <c r="U409" s="14"/>
      <c r="V409" s="14"/>
      <c r="W409" s="14"/>
      <c r="X409" s="14"/>
      <c r="Z409" s="14"/>
      <c r="AA409" s="14"/>
      <c r="AB409" s="14"/>
      <c r="AC409" s="14"/>
      <c r="AD409" s="14"/>
      <c r="AE409" s="14"/>
      <c r="AF409" s="14"/>
      <c r="AG409" s="14"/>
      <c r="AH409" s="14"/>
      <c r="AI409" s="14"/>
      <c r="AJ409" s="14"/>
      <c r="AK409" s="14"/>
      <c r="AL409" s="14"/>
      <c r="AM409" s="12"/>
      <c r="AN409" s="12"/>
      <c r="AO409" s="12"/>
      <c r="AP409" s="12"/>
      <c r="AQ409" s="12"/>
      <c r="AR409" s="12"/>
      <c r="AS409" s="12"/>
      <c r="AT409" s="12"/>
      <c r="AU409" s="12"/>
      <c r="AV409" s="12"/>
      <c r="AW409" s="12"/>
      <c r="AX409" s="12"/>
      <c r="AY409" s="12"/>
      <c r="AZ409" s="12"/>
      <c r="BA409" s="12"/>
      <c r="BB409" s="12"/>
      <c r="BC409" s="12"/>
      <c r="BD409" s="12"/>
      <c r="BE409" s="12"/>
      <c r="BF409" s="12"/>
      <c r="BG409" s="12"/>
      <c r="BH409" s="12"/>
      <c r="BI409" s="12"/>
      <c r="BJ409" s="12"/>
      <c r="BK409" s="12"/>
      <c r="BL409" s="12"/>
      <c r="BM409" s="12"/>
      <c r="BN409" s="12"/>
      <c r="BO409" s="12"/>
      <c r="BP409" s="12"/>
      <c r="BQ409" s="12"/>
      <c r="BR409" s="12"/>
      <c r="BS409" s="12"/>
      <c r="BT409" s="12"/>
      <c r="BU409" s="12"/>
      <c r="BV409" s="12"/>
      <c r="BW409" s="12"/>
      <c r="BX409" s="12"/>
      <c r="BY409" s="12"/>
      <c r="BZ409" s="12"/>
      <c r="CA409" s="12"/>
      <c r="CB409" s="12"/>
      <c r="CC409" s="12"/>
      <c r="CD409" s="12"/>
      <c r="CE409" s="12"/>
      <c r="CF409" s="12"/>
      <c r="CG409" s="12"/>
      <c r="CH409" s="12"/>
    </row>
    <row r="410" spans="1:86">
      <c r="A410" s="14"/>
      <c r="B410" s="14"/>
      <c r="C410" s="14"/>
      <c r="D410" s="14"/>
      <c r="E410" s="14"/>
      <c r="F410" s="14"/>
      <c r="G410" s="14"/>
      <c r="H410" s="14"/>
      <c r="I410" s="14"/>
      <c r="J410" s="14"/>
      <c r="K410" s="14"/>
      <c r="L410" s="14"/>
      <c r="M410" s="14"/>
      <c r="N410" s="14"/>
      <c r="O410" s="14"/>
      <c r="P410" s="14"/>
      <c r="Q410" s="14"/>
      <c r="R410" s="14"/>
      <c r="S410" s="14"/>
      <c r="T410" s="14"/>
      <c r="U410" s="14"/>
      <c r="V410" s="14"/>
      <c r="W410" s="14"/>
      <c r="X410" s="14"/>
      <c r="Z410" s="14"/>
      <c r="AA410" s="14"/>
      <c r="AB410" s="14"/>
      <c r="AC410" s="14"/>
      <c r="AD410" s="14"/>
      <c r="AE410" s="14"/>
      <c r="AF410" s="14"/>
      <c r="AG410" s="14"/>
      <c r="AH410" s="14"/>
      <c r="AI410" s="14"/>
      <c r="AJ410" s="14"/>
      <c r="AK410" s="14"/>
      <c r="AL410" s="14"/>
      <c r="AM410" s="12"/>
      <c r="AN410" s="12"/>
      <c r="AO410" s="12"/>
      <c r="AP410" s="12"/>
      <c r="AQ410" s="12"/>
      <c r="AR410" s="12"/>
      <c r="AS410" s="12"/>
      <c r="AT410" s="12"/>
      <c r="AU410" s="12"/>
      <c r="AV410" s="12"/>
      <c r="AW410" s="12"/>
      <c r="AX410" s="12"/>
      <c r="AY410" s="12"/>
      <c r="AZ410" s="12"/>
      <c r="BA410" s="12"/>
      <c r="BB410" s="12"/>
      <c r="BC410" s="12"/>
      <c r="BD410" s="12"/>
      <c r="BE410" s="12"/>
      <c r="BF410" s="12"/>
      <c r="BG410" s="12"/>
      <c r="BH410" s="12"/>
      <c r="BI410" s="12"/>
      <c r="BJ410" s="12"/>
      <c r="BK410" s="12"/>
      <c r="BL410" s="12"/>
      <c r="BM410" s="12"/>
      <c r="BN410" s="12"/>
      <c r="BO410" s="12"/>
      <c r="BP410" s="12"/>
      <c r="BQ410" s="12"/>
      <c r="BR410" s="12"/>
      <c r="BS410" s="12"/>
      <c r="BT410" s="12"/>
      <c r="BU410" s="12"/>
      <c r="BV410" s="12"/>
      <c r="BW410" s="12"/>
      <c r="BX410" s="12"/>
      <c r="BY410" s="12"/>
      <c r="BZ410" s="12"/>
      <c r="CA410" s="12"/>
      <c r="CB410" s="12"/>
      <c r="CC410" s="12"/>
      <c r="CD410" s="12"/>
      <c r="CE410" s="12"/>
      <c r="CF410" s="12"/>
      <c r="CG410" s="12"/>
      <c r="CH410" s="12"/>
    </row>
    <row r="411" spans="1:86">
      <c r="A411" s="14"/>
      <c r="B411" s="14"/>
      <c r="C411" s="14"/>
      <c r="D411" s="14"/>
      <c r="E411" s="14"/>
      <c r="F411" s="14"/>
      <c r="G411" s="14"/>
      <c r="H411" s="14"/>
      <c r="I411" s="14"/>
      <c r="J411" s="14"/>
      <c r="K411" s="14"/>
      <c r="L411" s="14"/>
      <c r="M411" s="14"/>
      <c r="N411" s="14"/>
      <c r="O411" s="14"/>
      <c r="P411" s="14"/>
      <c r="Q411" s="14"/>
      <c r="R411" s="14"/>
      <c r="S411" s="14"/>
      <c r="T411" s="14"/>
      <c r="U411" s="14"/>
      <c r="V411" s="14"/>
      <c r="W411" s="14"/>
      <c r="X411" s="14"/>
      <c r="Z411" s="14"/>
      <c r="AA411" s="14"/>
      <c r="AB411" s="14"/>
      <c r="AC411" s="14"/>
      <c r="AD411" s="14"/>
      <c r="AE411" s="14"/>
      <c r="AF411" s="14"/>
      <c r="AG411" s="14"/>
      <c r="AH411" s="14"/>
      <c r="AI411" s="14"/>
      <c r="AJ411" s="14"/>
      <c r="AK411" s="14"/>
      <c r="AL411" s="14"/>
      <c r="AM411" s="12"/>
      <c r="AN411" s="12"/>
      <c r="AO411" s="12"/>
      <c r="AP411" s="12"/>
      <c r="AQ411" s="12"/>
      <c r="AR411" s="12"/>
      <c r="AS411" s="12"/>
      <c r="AT411" s="12"/>
      <c r="AU411" s="12"/>
      <c r="AV411" s="12"/>
      <c r="AW411" s="12"/>
      <c r="AX411" s="12"/>
      <c r="AY411" s="12"/>
      <c r="AZ411" s="12"/>
      <c r="BA411" s="12"/>
      <c r="BB411" s="12"/>
      <c r="BC411" s="12"/>
      <c r="BD411" s="12"/>
      <c r="BE411" s="12"/>
      <c r="BF411" s="12"/>
      <c r="BG411" s="12"/>
      <c r="BH411" s="12"/>
      <c r="BI411" s="12"/>
      <c r="BJ411" s="12"/>
      <c r="BK411" s="12"/>
      <c r="BL411" s="12"/>
      <c r="BM411" s="12"/>
      <c r="BN411" s="12"/>
      <c r="BO411" s="12"/>
      <c r="BP411" s="12"/>
      <c r="BQ411" s="12"/>
      <c r="BR411" s="12"/>
      <c r="BS411" s="12"/>
      <c r="BT411" s="12"/>
      <c r="BU411" s="12"/>
      <c r="BV411" s="12"/>
      <c r="BW411" s="12"/>
      <c r="BX411" s="12"/>
      <c r="BY411" s="12"/>
      <c r="BZ411" s="12"/>
      <c r="CA411" s="12"/>
      <c r="CB411" s="12"/>
      <c r="CC411" s="12"/>
      <c r="CD411" s="12"/>
      <c r="CE411" s="12"/>
      <c r="CF411" s="12"/>
      <c r="CG411" s="12"/>
      <c r="CH411" s="12"/>
    </row>
    <row r="412" spans="1:86">
      <c r="A412" s="14"/>
      <c r="B412" s="14"/>
      <c r="C412" s="14"/>
      <c r="D412" s="14"/>
      <c r="E412" s="14"/>
      <c r="F412" s="14"/>
      <c r="G412" s="14"/>
      <c r="H412" s="14"/>
      <c r="I412" s="14"/>
      <c r="J412" s="14"/>
      <c r="K412" s="14"/>
      <c r="L412" s="14"/>
      <c r="M412" s="14"/>
      <c r="N412" s="14"/>
      <c r="O412" s="14"/>
      <c r="P412" s="14"/>
      <c r="Q412" s="14"/>
      <c r="R412" s="14"/>
      <c r="S412" s="14"/>
      <c r="T412" s="14"/>
      <c r="U412" s="14"/>
      <c r="V412" s="14"/>
      <c r="W412" s="14"/>
      <c r="X412" s="14"/>
      <c r="Z412" s="14"/>
      <c r="AA412" s="14"/>
      <c r="AB412" s="14"/>
      <c r="AC412" s="14"/>
      <c r="AD412" s="14"/>
      <c r="AE412" s="14"/>
      <c r="AF412" s="14"/>
      <c r="AG412" s="14"/>
      <c r="AH412" s="14"/>
      <c r="AI412" s="14"/>
      <c r="AJ412" s="14"/>
      <c r="AK412" s="14"/>
      <c r="AL412" s="14"/>
      <c r="AM412" s="12"/>
      <c r="AN412" s="12"/>
      <c r="AO412" s="12"/>
      <c r="AP412" s="12"/>
      <c r="AQ412" s="12"/>
      <c r="AR412" s="12"/>
      <c r="AS412" s="12"/>
      <c r="AT412" s="12"/>
      <c r="AU412" s="12"/>
      <c r="AV412" s="12"/>
      <c r="AW412" s="12"/>
      <c r="AX412" s="12"/>
      <c r="AY412" s="12"/>
      <c r="AZ412" s="12"/>
      <c r="BA412" s="12"/>
      <c r="BB412" s="12"/>
      <c r="BC412" s="12"/>
      <c r="BD412" s="12"/>
      <c r="BE412" s="12"/>
      <c r="BF412" s="12"/>
      <c r="BG412" s="12"/>
      <c r="BH412" s="12"/>
      <c r="BI412" s="12"/>
      <c r="BJ412" s="12"/>
      <c r="BK412" s="12"/>
      <c r="BL412" s="12"/>
      <c r="BM412" s="12"/>
      <c r="BN412" s="12"/>
      <c r="BO412" s="12"/>
      <c r="BP412" s="12"/>
      <c r="BQ412" s="12"/>
      <c r="BR412" s="12"/>
      <c r="BS412" s="12"/>
      <c r="BT412" s="12"/>
      <c r="BU412" s="12"/>
      <c r="BV412" s="12"/>
      <c r="BW412" s="12"/>
      <c r="BX412" s="12"/>
      <c r="BY412" s="12"/>
      <c r="BZ412" s="12"/>
      <c r="CA412" s="12"/>
      <c r="CB412" s="12"/>
      <c r="CC412" s="12"/>
      <c r="CD412" s="12"/>
      <c r="CE412" s="12"/>
      <c r="CF412" s="12"/>
      <c r="CG412" s="12"/>
      <c r="CH412" s="12"/>
    </row>
    <row r="413" spans="1:86">
      <c r="A413" s="14"/>
      <c r="B413" s="14"/>
      <c r="C413" s="14"/>
      <c r="D413" s="14"/>
      <c r="E413" s="14"/>
      <c r="F413" s="14"/>
      <c r="G413" s="14"/>
      <c r="H413" s="14"/>
      <c r="I413" s="14"/>
      <c r="J413" s="14"/>
      <c r="K413" s="14"/>
      <c r="L413" s="14"/>
      <c r="M413" s="14"/>
      <c r="N413" s="14"/>
      <c r="O413" s="14"/>
      <c r="P413" s="14"/>
      <c r="Q413" s="14"/>
      <c r="R413" s="14"/>
      <c r="S413" s="14"/>
      <c r="T413" s="14"/>
      <c r="U413" s="14"/>
      <c r="V413" s="14"/>
      <c r="W413" s="14"/>
      <c r="X413" s="14"/>
      <c r="Z413" s="14"/>
      <c r="AA413" s="14"/>
      <c r="AB413" s="14"/>
      <c r="AC413" s="14"/>
      <c r="AD413" s="14"/>
      <c r="AE413" s="14"/>
      <c r="AF413" s="14"/>
      <c r="AG413" s="14"/>
      <c r="AH413" s="14"/>
      <c r="AI413" s="14"/>
      <c r="AJ413" s="14"/>
      <c r="AK413" s="14"/>
      <c r="AL413" s="14"/>
      <c r="AM413" s="12"/>
      <c r="AN413" s="12"/>
      <c r="AO413" s="12"/>
      <c r="AP413" s="12"/>
      <c r="AQ413" s="12"/>
      <c r="AR413" s="12"/>
      <c r="AS413" s="12"/>
      <c r="AT413" s="12"/>
      <c r="AU413" s="12"/>
      <c r="AV413" s="12"/>
      <c r="AW413" s="12"/>
      <c r="AX413" s="12"/>
      <c r="AY413" s="12"/>
      <c r="AZ413" s="12"/>
      <c r="BA413" s="12"/>
      <c r="BB413" s="12"/>
      <c r="BC413" s="12"/>
      <c r="BD413" s="12"/>
      <c r="BE413" s="12"/>
      <c r="BF413" s="12"/>
      <c r="BG413" s="12"/>
      <c r="BH413" s="12"/>
      <c r="BI413" s="12"/>
      <c r="BJ413" s="12"/>
      <c r="BK413" s="12"/>
      <c r="BL413" s="12"/>
      <c r="BM413" s="12"/>
      <c r="BN413" s="12"/>
      <c r="BO413" s="12"/>
      <c r="BP413" s="12"/>
      <c r="BQ413" s="12"/>
      <c r="BR413" s="12"/>
      <c r="BS413" s="12"/>
      <c r="BT413" s="12"/>
      <c r="BU413" s="12"/>
      <c r="BV413" s="12"/>
      <c r="BW413" s="12"/>
      <c r="BX413" s="12"/>
      <c r="BY413" s="12"/>
      <c r="BZ413" s="12"/>
      <c r="CA413" s="12"/>
      <c r="CB413" s="12"/>
      <c r="CC413" s="12"/>
      <c r="CD413" s="12"/>
      <c r="CE413" s="12"/>
      <c r="CF413" s="12"/>
      <c r="CG413" s="12"/>
      <c r="CH413" s="12"/>
    </row>
    <row r="414" spans="1:86">
      <c r="A414" s="14"/>
      <c r="B414" s="14"/>
      <c r="C414" s="14"/>
      <c r="D414" s="14"/>
      <c r="E414" s="14"/>
      <c r="F414" s="14"/>
      <c r="G414" s="14"/>
      <c r="H414" s="14"/>
      <c r="I414" s="14"/>
      <c r="J414" s="14"/>
      <c r="K414" s="14"/>
      <c r="L414" s="14"/>
      <c r="M414" s="14"/>
      <c r="N414" s="14"/>
      <c r="O414" s="14"/>
      <c r="P414" s="14"/>
      <c r="Q414" s="14"/>
      <c r="R414" s="14"/>
      <c r="S414" s="14"/>
      <c r="T414" s="14"/>
      <c r="U414" s="14"/>
      <c r="V414" s="14"/>
      <c r="W414" s="14"/>
      <c r="X414" s="14"/>
      <c r="Z414" s="14"/>
      <c r="AA414" s="14"/>
      <c r="AB414" s="14"/>
      <c r="AC414" s="14"/>
      <c r="AD414" s="14"/>
      <c r="AE414" s="14"/>
      <c r="AF414" s="14"/>
      <c r="AG414" s="14"/>
      <c r="AH414" s="14"/>
      <c r="AI414" s="14"/>
      <c r="AJ414" s="14"/>
      <c r="AK414" s="14"/>
      <c r="AL414" s="14"/>
      <c r="AM414" s="12"/>
      <c r="AN414" s="12"/>
      <c r="AO414" s="12"/>
      <c r="AP414" s="12"/>
      <c r="AQ414" s="12"/>
      <c r="AR414" s="12"/>
      <c r="AS414" s="12"/>
      <c r="AT414" s="12"/>
      <c r="AU414" s="12"/>
      <c r="AV414" s="12"/>
      <c r="AW414" s="12"/>
      <c r="AX414" s="12"/>
      <c r="AY414" s="12"/>
      <c r="AZ414" s="12"/>
      <c r="BA414" s="12"/>
      <c r="BB414" s="12"/>
      <c r="BC414" s="12"/>
      <c r="BD414" s="12"/>
      <c r="BE414" s="12"/>
      <c r="BF414" s="12"/>
      <c r="BG414" s="12"/>
      <c r="BH414" s="12"/>
      <c r="BI414" s="12"/>
      <c r="BJ414" s="12"/>
      <c r="BK414" s="12"/>
      <c r="BL414" s="12"/>
      <c r="BM414" s="12"/>
      <c r="BN414" s="12"/>
      <c r="BO414" s="12"/>
      <c r="BP414" s="12"/>
      <c r="BQ414" s="12"/>
      <c r="BR414" s="12"/>
      <c r="BS414" s="12"/>
      <c r="BT414" s="12"/>
      <c r="BU414" s="12"/>
      <c r="BV414" s="12"/>
      <c r="BW414" s="12"/>
      <c r="BX414" s="12"/>
      <c r="BY414" s="12"/>
      <c r="BZ414" s="12"/>
      <c r="CA414" s="12"/>
      <c r="CB414" s="12"/>
      <c r="CC414" s="12"/>
      <c r="CD414" s="12"/>
      <c r="CE414" s="12"/>
      <c r="CF414" s="12"/>
      <c r="CG414" s="12"/>
      <c r="CH414" s="12"/>
    </row>
    <row r="415" spans="1:86">
      <c r="A415" s="14"/>
      <c r="B415" s="14"/>
      <c r="C415" s="14"/>
      <c r="D415" s="14"/>
      <c r="E415" s="14"/>
      <c r="F415" s="14"/>
      <c r="G415" s="14"/>
      <c r="H415" s="14"/>
      <c r="I415" s="14"/>
      <c r="J415" s="14"/>
      <c r="K415" s="14"/>
      <c r="L415" s="14"/>
      <c r="M415" s="14"/>
      <c r="N415" s="14"/>
      <c r="O415" s="14"/>
      <c r="P415" s="14"/>
      <c r="Q415" s="14"/>
      <c r="R415" s="14"/>
      <c r="S415" s="14"/>
      <c r="T415" s="14"/>
      <c r="U415" s="14"/>
      <c r="V415" s="14"/>
      <c r="W415" s="14"/>
      <c r="X415" s="14"/>
      <c r="Z415" s="14"/>
      <c r="AA415" s="14"/>
      <c r="AB415" s="14"/>
      <c r="AC415" s="14"/>
      <c r="AD415" s="14"/>
      <c r="AE415" s="14"/>
      <c r="AF415" s="14"/>
      <c r="AG415" s="14"/>
      <c r="AH415" s="14"/>
      <c r="AI415" s="14"/>
      <c r="AJ415" s="14"/>
      <c r="AK415" s="14"/>
      <c r="AL415" s="14"/>
      <c r="AM415" s="12"/>
      <c r="AN415" s="12"/>
      <c r="AO415" s="12"/>
      <c r="AP415" s="12"/>
      <c r="AQ415" s="12"/>
      <c r="AR415" s="12"/>
      <c r="AS415" s="12"/>
      <c r="AT415" s="12"/>
      <c r="AU415" s="12"/>
      <c r="AV415" s="12"/>
      <c r="AW415" s="12"/>
      <c r="AX415" s="12"/>
      <c r="AY415" s="12"/>
      <c r="AZ415" s="12"/>
      <c r="BA415" s="12"/>
      <c r="BB415" s="12"/>
      <c r="BC415" s="12"/>
      <c r="BD415" s="12"/>
      <c r="BE415" s="12"/>
      <c r="BF415" s="12"/>
      <c r="BG415" s="12"/>
      <c r="BH415" s="12"/>
      <c r="BI415" s="12"/>
      <c r="BJ415" s="12"/>
      <c r="BK415" s="12"/>
      <c r="BL415" s="12"/>
      <c r="BM415" s="12"/>
      <c r="BN415" s="12"/>
      <c r="BO415" s="12"/>
      <c r="BP415" s="12"/>
      <c r="BQ415" s="12"/>
      <c r="BR415" s="12"/>
      <c r="BS415" s="12"/>
      <c r="BT415" s="12"/>
      <c r="BU415" s="12"/>
      <c r="BV415" s="12"/>
      <c r="BW415" s="12"/>
      <c r="BX415" s="12"/>
      <c r="BY415" s="12"/>
      <c r="BZ415" s="12"/>
      <c r="CA415" s="12"/>
      <c r="CB415" s="12"/>
      <c r="CC415" s="12"/>
      <c r="CD415" s="12"/>
      <c r="CE415" s="12"/>
      <c r="CF415" s="12"/>
      <c r="CG415" s="12"/>
      <c r="CH415" s="12"/>
    </row>
    <row r="416" spans="1:86">
      <c r="A416" s="14"/>
      <c r="B416" s="14"/>
      <c r="C416" s="14"/>
      <c r="D416" s="14"/>
      <c r="E416" s="14"/>
      <c r="F416" s="14"/>
      <c r="G416" s="14"/>
      <c r="H416" s="14"/>
      <c r="I416" s="14"/>
      <c r="J416" s="14"/>
      <c r="K416" s="14"/>
      <c r="L416" s="14"/>
      <c r="M416" s="14"/>
      <c r="N416" s="14"/>
      <c r="O416" s="14"/>
      <c r="P416" s="14"/>
      <c r="Q416" s="14"/>
      <c r="R416" s="14"/>
      <c r="S416" s="14"/>
      <c r="T416" s="14"/>
      <c r="U416" s="14"/>
      <c r="V416" s="14"/>
      <c r="W416" s="14"/>
      <c r="X416" s="14"/>
      <c r="Z416" s="14"/>
      <c r="AA416" s="14"/>
      <c r="AB416" s="14"/>
      <c r="AC416" s="14"/>
      <c r="AD416" s="14"/>
      <c r="AE416" s="14"/>
      <c r="AF416" s="14"/>
      <c r="AG416" s="14"/>
      <c r="AH416" s="14"/>
      <c r="AI416" s="14"/>
      <c r="AJ416" s="14"/>
      <c r="AK416" s="14"/>
      <c r="AL416" s="14"/>
      <c r="AM416" s="12"/>
      <c r="AN416" s="12"/>
      <c r="AO416" s="12"/>
      <c r="AP416" s="12"/>
      <c r="AQ416" s="12"/>
      <c r="AR416" s="12"/>
      <c r="AS416" s="12"/>
      <c r="AT416" s="12"/>
      <c r="AU416" s="12"/>
      <c r="AV416" s="12"/>
      <c r="AW416" s="12"/>
      <c r="AX416" s="12"/>
      <c r="AY416" s="12"/>
      <c r="AZ416" s="12"/>
      <c r="BA416" s="12"/>
      <c r="BB416" s="12"/>
      <c r="BC416" s="12"/>
      <c r="BD416" s="12"/>
      <c r="BE416" s="12"/>
      <c r="BF416" s="12"/>
      <c r="BG416" s="12"/>
      <c r="BH416" s="12"/>
      <c r="BI416" s="12"/>
      <c r="BJ416" s="12"/>
      <c r="BK416" s="12"/>
      <c r="BL416" s="12"/>
      <c r="BM416" s="12"/>
      <c r="BN416" s="12"/>
      <c r="BO416" s="12"/>
      <c r="BP416" s="12"/>
      <c r="BQ416" s="12"/>
      <c r="BR416" s="12"/>
      <c r="BS416" s="12"/>
      <c r="BT416" s="12"/>
      <c r="BU416" s="12"/>
      <c r="BV416" s="12"/>
      <c r="BW416" s="12"/>
      <c r="BX416" s="12"/>
      <c r="BY416" s="12"/>
      <c r="BZ416" s="12"/>
      <c r="CA416" s="12"/>
      <c r="CB416" s="12"/>
      <c r="CC416" s="12"/>
      <c r="CD416" s="12"/>
      <c r="CE416" s="12"/>
      <c r="CF416" s="12"/>
      <c r="CG416" s="12"/>
      <c r="CH416" s="12"/>
    </row>
    <row r="417" spans="1:86">
      <c r="A417" s="14"/>
      <c r="B417" s="14"/>
      <c r="C417" s="14"/>
      <c r="D417" s="14"/>
      <c r="E417" s="14"/>
      <c r="F417" s="14"/>
      <c r="G417" s="14"/>
      <c r="H417" s="14"/>
      <c r="I417" s="14"/>
      <c r="J417" s="14"/>
      <c r="K417" s="14"/>
      <c r="L417" s="14"/>
      <c r="M417" s="14"/>
      <c r="N417" s="14"/>
      <c r="O417" s="14"/>
      <c r="P417" s="14"/>
      <c r="Q417" s="14"/>
      <c r="R417" s="14"/>
      <c r="S417" s="14"/>
      <c r="T417" s="14"/>
      <c r="U417" s="14"/>
      <c r="V417" s="14"/>
      <c r="W417" s="14"/>
      <c r="X417" s="14"/>
      <c r="Z417" s="14"/>
      <c r="AA417" s="14"/>
      <c r="AB417" s="14"/>
      <c r="AC417" s="14"/>
      <c r="AD417" s="14"/>
      <c r="AE417" s="14"/>
      <c r="AF417" s="14"/>
      <c r="AG417" s="14"/>
      <c r="AH417" s="14"/>
      <c r="AI417" s="14"/>
      <c r="AJ417" s="14"/>
      <c r="AK417" s="14"/>
      <c r="AL417" s="14"/>
      <c r="AM417" s="12"/>
      <c r="AN417" s="12"/>
      <c r="AO417" s="12"/>
      <c r="AP417" s="12"/>
      <c r="AQ417" s="12"/>
      <c r="AR417" s="12"/>
      <c r="AS417" s="12"/>
      <c r="AT417" s="12"/>
      <c r="AU417" s="12"/>
      <c r="AV417" s="12"/>
      <c r="AW417" s="12"/>
      <c r="AX417" s="12"/>
      <c r="AY417" s="12"/>
      <c r="AZ417" s="12"/>
      <c r="BA417" s="12"/>
      <c r="BB417" s="12"/>
      <c r="BC417" s="12"/>
      <c r="BD417" s="12"/>
      <c r="BE417" s="12"/>
      <c r="BF417" s="12"/>
      <c r="BG417" s="12"/>
      <c r="BH417" s="12"/>
      <c r="BI417" s="12"/>
      <c r="BJ417" s="12"/>
      <c r="BK417" s="12"/>
      <c r="BL417" s="12"/>
      <c r="BM417" s="12"/>
      <c r="BN417" s="12"/>
      <c r="BO417" s="12"/>
      <c r="BP417" s="12"/>
      <c r="BQ417" s="12"/>
      <c r="BR417" s="12"/>
      <c r="BS417" s="12"/>
      <c r="BT417" s="12"/>
      <c r="BU417" s="12"/>
      <c r="BV417" s="12"/>
      <c r="BW417" s="12"/>
      <c r="BX417" s="12"/>
      <c r="BY417" s="12"/>
      <c r="BZ417" s="12"/>
      <c r="CA417" s="12"/>
      <c r="CB417" s="12"/>
      <c r="CC417" s="12"/>
      <c r="CD417" s="12"/>
      <c r="CE417" s="12"/>
      <c r="CF417" s="12"/>
      <c r="CG417" s="12"/>
      <c r="CH417" s="12"/>
    </row>
    <row r="418" spans="1:86">
      <c r="A418" s="14"/>
      <c r="B418" s="14"/>
      <c r="C418" s="14"/>
      <c r="D418" s="14"/>
      <c r="E418" s="14"/>
      <c r="F418" s="14"/>
      <c r="G418" s="14"/>
      <c r="H418" s="14"/>
      <c r="I418" s="14"/>
      <c r="J418" s="14"/>
      <c r="K418" s="14"/>
      <c r="L418" s="14"/>
      <c r="M418" s="14"/>
      <c r="N418" s="14"/>
      <c r="O418" s="14"/>
      <c r="P418" s="14"/>
      <c r="Q418" s="14"/>
      <c r="R418" s="14"/>
      <c r="S418" s="14"/>
      <c r="T418" s="14"/>
      <c r="U418" s="14"/>
      <c r="V418" s="14"/>
      <c r="W418" s="14"/>
      <c r="X418" s="14"/>
      <c r="Z418" s="14"/>
      <c r="AA418" s="14"/>
      <c r="AB418" s="14"/>
      <c r="AC418" s="14"/>
      <c r="AD418" s="14"/>
      <c r="AE418" s="14"/>
      <c r="AF418" s="14"/>
      <c r="AG418" s="14"/>
      <c r="AH418" s="14"/>
      <c r="AI418" s="14"/>
      <c r="AJ418" s="14"/>
      <c r="AK418" s="14"/>
      <c r="AL418" s="14"/>
      <c r="AM418" s="12"/>
      <c r="AN418" s="12"/>
      <c r="AO418" s="12"/>
      <c r="AP418" s="12"/>
      <c r="AQ418" s="12"/>
      <c r="AR418" s="12"/>
      <c r="AS418" s="12"/>
      <c r="AT418" s="12"/>
      <c r="AU418" s="12"/>
      <c r="AV418" s="12"/>
      <c r="AW418" s="12"/>
      <c r="AX418" s="12"/>
      <c r="AY418" s="12"/>
      <c r="AZ418" s="12"/>
      <c r="BA418" s="12"/>
      <c r="BB418" s="12"/>
      <c r="BC418" s="12"/>
      <c r="BD418" s="12"/>
      <c r="BE418" s="12"/>
      <c r="BF418" s="12"/>
      <c r="BG418" s="12"/>
      <c r="BH418" s="12"/>
      <c r="BI418" s="12"/>
      <c r="BJ418" s="12"/>
      <c r="BK418" s="12"/>
      <c r="BL418" s="12"/>
      <c r="BM418" s="12"/>
      <c r="BN418" s="12"/>
      <c r="BO418" s="12"/>
      <c r="BP418" s="12"/>
      <c r="BQ418" s="12"/>
      <c r="BR418" s="12"/>
      <c r="BS418" s="12"/>
      <c r="BT418" s="12"/>
      <c r="BU418" s="12"/>
      <c r="BV418" s="12"/>
      <c r="BW418" s="12"/>
      <c r="BX418" s="12"/>
      <c r="BY418" s="12"/>
      <c r="BZ418" s="12"/>
      <c r="CA418" s="12"/>
      <c r="CB418" s="12"/>
      <c r="CC418" s="12"/>
      <c r="CD418" s="12"/>
      <c r="CE418" s="12"/>
      <c r="CF418" s="12"/>
      <c r="CG418" s="12"/>
      <c r="CH418" s="12"/>
    </row>
    <row r="419" spans="1:86">
      <c r="A419" s="14"/>
      <c r="B419" s="14"/>
      <c r="C419" s="14"/>
      <c r="D419" s="14"/>
      <c r="E419" s="14"/>
      <c r="F419" s="14"/>
      <c r="G419" s="14"/>
      <c r="H419" s="14"/>
      <c r="I419" s="14"/>
      <c r="J419" s="14"/>
      <c r="K419" s="14"/>
      <c r="L419" s="14"/>
      <c r="M419" s="14"/>
      <c r="N419" s="14"/>
      <c r="O419" s="14"/>
      <c r="P419" s="14"/>
      <c r="Q419" s="14"/>
      <c r="R419" s="14"/>
      <c r="S419" s="14"/>
      <c r="T419" s="14"/>
      <c r="U419" s="14"/>
      <c r="V419" s="14"/>
      <c r="W419" s="14"/>
      <c r="X419" s="14"/>
      <c r="Z419" s="14"/>
      <c r="AA419" s="14"/>
      <c r="AB419" s="14"/>
      <c r="AC419" s="14"/>
      <c r="AD419" s="14"/>
      <c r="AE419" s="14"/>
      <c r="AF419" s="14"/>
      <c r="AG419" s="14"/>
      <c r="AH419" s="14"/>
      <c r="AI419" s="14"/>
      <c r="AJ419" s="14"/>
      <c r="AK419" s="14"/>
      <c r="AL419" s="14"/>
      <c r="AM419" s="12"/>
      <c r="AN419" s="12"/>
      <c r="AO419" s="12"/>
      <c r="AP419" s="12"/>
      <c r="AQ419" s="12"/>
      <c r="AR419" s="12"/>
      <c r="AS419" s="12"/>
      <c r="AT419" s="12"/>
      <c r="AU419" s="12"/>
      <c r="AV419" s="12"/>
      <c r="AW419" s="12"/>
      <c r="AX419" s="12"/>
      <c r="AY419" s="12"/>
      <c r="AZ419" s="12"/>
      <c r="BA419" s="12"/>
      <c r="BB419" s="12"/>
      <c r="BC419" s="12"/>
      <c r="BD419" s="12"/>
      <c r="BE419" s="12"/>
      <c r="BF419" s="12"/>
      <c r="BG419" s="12"/>
      <c r="BH419" s="12"/>
      <c r="BI419" s="12"/>
      <c r="BJ419" s="12"/>
      <c r="BK419" s="12"/>
      <c r="BL419" s="12"/>
      <c r="BM419" s="12"/>
      <c r="BN419" s="12"/>
      <c r="BO419" s="12"/>
      <c r="BP419" s="12"/>
      <c r="BQ419" s="12"/>
      <c r="BR419" s="12"/>
      <c r="BS419" s="12"/>
      <c r="BT419" s="12"/>
      <c r="BU419" s="12"/>
      <c r="BV419" s="12"/>
      <c r="BW419" s="12"/>
      <c r="BX419" s="12"/>
      <c r="BY419" s="12"/>
      <c r="BZ419" s="12"/>
      <c r="CA419" s="12"/>
      <c r="CB419" s="12"/>
      <c r="CC419" s="12"/>
      <c r="CD419" s="12"/>
      <c r="CE419" s="12"/>
      <c r="CF419" s="12"/>
      <c r="CG419" s="12"/>
      <c r="CH419" s="12"/>
    </row>
    <row r="420" spans="1:86">
      <c r="A420" s="14"/>
      <c r="B420" s="14"/>
      <c r="C420" s="14"/>
      <c r="D420" s="14"/>
      <c r="E420" s="14"/>
      <c r="F420" s="14"/>
      <c r="G420" s="14"/>
      <c r="H420" s="14"/>
      <c r="I420" s="14"/>
      <c r="J420" s="14"/>
      <c r="K420" s="14"/>
      <c r="L420" s="14"/>
      <c r="M420" s="14"/>
      <c r="N420" s="14"/>
      <c r="O420" s="14"/>
      <c r="P420" s="14"/>
      <c r="Q420" s="14"/>
      <c r="R420" s="14"/>
      <c r="S420" s="14"/>
      <c r="T420" s="14"/>
      <c r="U420" s="14"/>
      <c r="V420" s="14"/>
      <c r="W420" s="14"/>
      <c r="X420" s="14"/>
      <c r="Z420" s="14"/>
      <c r="AA420" s="14"/>
      <c r="AB420" s="14"/>
      <c r="AC420" s="14"/>
      <c r="AD420" s="14"/>
      <c r="AE420" s="14"/>
      <c r="AF420" s="14"/>
      <c r="AG420" s="14"/>
      <c r="AH420" s="14"/>
      <c r="AI420" s="14"/>
      <c r="AJ420" s="14"/>
      <c r="AK420" s="14"/>
      <c r="AL420" s="14"/>
      <c r="AM420" s="12"/>
      <c r="AN420" s="12"/>
      <c r="AO420" s="12"/>
      <c r="AP420" s="12"/>
      <c r="AQ420" s="12"/>
      <c r="AR420" s="12"/>
      <c r="AS420" s="12"/>
      <c r="AT420" s="12"/>
      <c r="AU420" s="12"/>
      <c r="AV420" s="12"/>
      <c r="AW420" s="12"/>
      <c r="AX420" s="12"/>
      <c r="AY420" s="12"/>
      <c r="AZ420" s="12"/>
      <c r="BA420" s="12"/>
      <c r="BB420" s="12"/>
      <c r="BC420" s="12"/>
      <c r="BD420" s="12"/>
      <c r="BE420" s="12"/>
      <c r="BF420" s="12"/>
      <c r="BG420" s="12"/>
      <c r="BH420" s="12"/>
      <c r="BI420" s="12"/>
      <c r="BJ420" s="12"/>
      <c r="BK420" s="12"/>
      <c r="BL420" s="12"/>
      <c r="BM420" s="12"/>
      <c r="BN420" s="12"/>
      <c r="BO420" s="12"/>
      <c r="BP420" s="12"/>
      <c r="BQ420" s="12"/>
      <c r="BR420" s="12"/>
      <c r="BS420" s="12"/>
      <c r="BT420" s="12"/>
      <c r="BU420" s="12"/>
      <c r="BV420" s="12"/>
      <c r="BW420" s="12"/>
      <c r="BX420" s="12"/>
      <c r="BY420" s="12"/>
      <c r="BZ420" s="12"/>
      <c r="CA420" s="12"/>
      <c r="CB420" s="12"/>
      <c r="CC420" s="12"/>
      <c r="CD420" s="12"/>
      <c r="CE420" s="12"/>
      <c r="CF420" s="12"/>
      <c r="CG420" s="12"/>
      <c r="CH420" s="12"/>
    </row>
    <row r="421" spans="1:86">
      <c r="A421" s="14"/>
      <c r="B421" s="14"/>
      <c r="C421" s="14"/>
      <c r="D421" s="14"/>
      <c r="E421" s="14"/>
      <c r="F421" s="14"/>
      <c r="G421" s="14"/>
      <c r="H421" s="14"/>
      <c r="I421" s="14"/>
      <c r="J421" s="14"/>
      <c r="K421" s="14"/>
      <c r="L421" s="14"/>
      <c r="M421" s="14"/>
      <c r="N421" s="14"/>
      <c r="O421" s="14"/>
      <c r="P421" s="14"/>
      <c r="Q421" s="14"/>
      <c r="R421" s="14"/>
      <c r="S421" s="14"/>
      <c r="T421" s="14"/>
      <c r="U421" s="14"/>
      <c r="V421" s="14"/>
      <c r="W421" s="14"/>
      <c r="X421" s="14"/>
      <c r="Z421" s="14"/>
      <c r="AA421" s="14"/>
      <c r="AB421" s="14"/>
      <c r="AC421" s="14"/>
      <c r="AD421" s="14"/>
      <c r="AE421" s="14"/>
      <c r="AF421" s="14"/>
      <c r="AG421" s="14"/>
      <c r="AH421" s="14"/>
      <c r="AI421" s="14"/>
      <c r="AJ421" s="14"/>
      <c r="AK421" s="14"/>
      <c r="AL421" s="14"/>
      <c r="AM421" s="12"/>
      <c r="AN421" s="12"/>
      <c r="AO421" s="12"/>
      <c r="AP421" s="12"/>
      <c r="AQ421" s="12"/>
      <c r="AR421" s="12"/>
      <c r="AS421" s="12"/>
      <c r="AT421" s="12"/>
      <c r="AU421" s="12"/>
      <c r="AV421" s="12"/>
      <c r="AW421" s="12"/>
      <c r="AX421" s="12"/>
      <c r="AY421" s="12"/>
      <c r="AZ421" s="12"/>
      <c r="BA421" s="12"/>
      <c r="BB421" s="12"/>
      <c r="BC421" s="12"/>
      <c r="BD421" s="12"/>
      <c r="BE421" s="12"/>
      <c r="BF421" s="12"/>
      <c r="BG421" s="12"/>
      <c r="BH421" s="12"/>
      <c r="BI421" s="12"/>
      <c r="BJ421" s="12"/>
      <c r="BK421" s="12"/>
      <c r="BL421" s="12"/>
      <c r="BM421" s="12"/>
      <c r="BN421" s="12"/>
      <c r="BO421" s="12"/>
      <c r="BP421" s="12"/>
      <c r="BQ421" s="12"/>
      <c r="BR421" s="12"/>
      <c r="BS421" s="12"/>
      <c r="BT421" s="12"/>
      <c r="BU421" s="12"/>
      <c r="BV421" s="12"/>
      <c r="BW421" s="12"/>
      <c r="BX421" s="12"/>
      <c r="BY421" s="12"/>
      <c r="BZ421" s="12"/>
      <c r="CA421" s="12"/>
      <c r="CB421" s="12"/>
      <c r="CC421" s="12"/>
      <c r="CD421" s="12"/>
      <c r="CE421" s="12"/>
      <c r="CF421" s="12"/>
      <c r="CG421" s="12"/>
      <c r="CH421" s="12"/>
    </row>
    <row r="422" spans="1:86">
      <c r="A422" s="14"/>
      <c r="B422" s="14"/>
      <c r="C422" s="14"/>
      <c r="D422" s="14"/>
      <c r="E422" s="14"/>
      <c r="F422" s="14"/>
      <c r="G422" s="14"/>
      <c r="H422" s="14"/>
      <c r="I422" s="14"/>
      <c r="J422" s="14"/>
      <c r="K422" s="14"/>
      <c r="L422" s="14"/>
      <c r="M422" s="14"/>
      <c r="N422" s="14"/>
      <c r="O422" s="14"/>
      <c r="P422" s="14"/>
      <c r="Q422" s="14"/>
      <c r="R422" s="14"/>
      <c r="S422" s="14"/>
      <c r="T422" s="14"/>
      <c r="U422" s="14"/>
      <c r="V422" s="14"/>
      <c r="W422" s="14"/>
      <c r="X422" s="14"/>
      <c r="Z422" s="14"/>
      <c r="AA422" s="14"/>
      <c r="AB422" s="14"/>
      <c r="AC422" s="14"/>
      <c r="AD422" s="14"/>
      <c r="AE422" s="14"/>
      <c r="AF422" s="14"/>
      <c r="AG422" s="14"/>
      <c r="AH422" s="14"/>
      <c r="AI422" s="14"/>
      <c r="AJ422" s="14"/>
      <c r="AK422" s="14"/>
      <c r="AL422" s="14"/>
      <c r="AM422" s="12"/>
      <c r="AN422" s="12"/>
      <c r="AO422" s="12"/>
      <c r="AP422" s="12"/>
      <c r="AQ422" s="12"/>
      <c r="AR422" s="12"/>
      <c r="AS422" s="12"/>
      <c r="AT422" s="12"/>
      <c r="AU422" s="12"/>
      <c r="AV422" s="12"/>
      <c r="AW422" s="12"/>
      <c r="AX422" s="12"/>
      <c r="AY422" s="12"/>
      <c r="AZ422" s="12"/>
      <c r="BA422" s="12"/>
      <c r="BB422" s="12"/>
      <c r="BC422" s="12"/>
      <c r="BD422" s="12"/>
      <c r="BE422" s="12"/>
      <c r="BF422" s="12"/>
      <c r="BG422" s="12"/>
      <c r="BH422" s="12"/>
      <c r="BI422" s="12"/>
      <c r="BJ422" s="12"/>
      <c r="BK422" s="12"/>
      <c r="BL422" s="12"/>
      <c r="BM422" s="12"/>
      <c r="BN422" s="12"/>
      <c r="BO422" s="12"/>
      <c r="BP422" s="12"/>
      <c r="BQ422" s="12"/>
      <c r="BR422" s="12"/>
      <c r="BS422" s="12"/>
      <c r="BT422" s="12"/>
      <c r="BU422" s="12"/>
      <c r="BV422" s="12"/>
      <c r="BW422" s="12"/>
      <c r="BX422" s="12"/>
      <c r="BY422" s="12"/>
      <c r="BZ422" s="12"/>
      <c r="CA422" s="12"/>
      <c r="CB422" s="12"/>
      <c r="CC422" s="12"/>
      <c r="CD422" s="12"/>
      <c r="CE422" s="12"/>
      <c r="CF422" s="12"/>
      <c r="CG422" s="12"/>
      <c r="CH422" s="12"/>
    </row>
    <row r="423" spans="1:86">
      <c r="A423" s="14"/>
      <c r="B423" s="14"/>
      <c r="C423" s="14"/>
      <c r="D423" s="14"/>
      <c r="E423" s="14"/>
      <c r="F423" s="14"/>
      <c r="G423" s="14"/>
      <c r="H423" s="14"/>
      <c r="I423" s="14"/>
      <c r="J423" s="14"/>
      <c r="K423" s="14"/>
      <c r="L423" s="14"/>
      <c r="M423" s="14"/>
      <c r="N423" s="14"/>
      <c r="O423" s="14"/>
      <c r="P423" s="14"/>
      <c r="Q423" s="14"/>
      <c r="R423" s="14"/>
      <c r="S423" s="14"/>
      <c r="T423" s="14"/>
      <c r="U423" s="14"/>
      <c r="V423" s="14"/>
      <c r="W423" s="14"/>
      <c r="X423" s="14"/>
      <c r="Z423" s="14"/>
      <c r="AA423" s="14"/>
      <c r="AB423" s="14"/>
      <c r="AC423" s="14"/>
      <c r="AD423" s="14"/>
      <c r="AE423" s="14"/>
      <c r="AF423" s="14"/>
      <c r="AG423" s="14"/>
      <c r="AH423" s="14"/>
      <c r="AI423" s="14"/>
      <c r="AJ423" s="14"/>
      <c r="AK423" s="14"/>
      <c r="AL423" s="14"/>
      <c r="AM423" s="12"/>
      <c r="AN423" s="12"/>
      <c r="AO423" s="12"/>
      <c r="AP423" s="12"/>
      <c r="AQ423" s="12"/>
      <c r="AR423" s="12"/>
      <c r="AS423" s="12"/>
      <c r="AT423" s="12"/>
      <c r="AU423" s="12"/>
      <c r="AV423" s="12"/>
      <c r="AW423" s="12"/>
      <c r="AX423" s="12"/>
      <c r="AY423" s="12"/>
      <c r="AZ423" s="12"/>
      <c r="BA423" s="12"/>
      <c r="BB423" s="12"/>
      <c r="BC423" s="12"/>
      <c r="BD423" s="12"/>
      <c r="BE423" s="12"/>
      <c r="BF423" s="12"/>
      <c r="BG423" s="12"/>
      <c r="BH423" s="12"/>
      <c r="BI423" s="12"/>
      <c r="BJ423" s="12"/>
      <c r="BK423" s="12"/>
      <c r="BL423" s="12"/>
      <c r="BM423" s="12"/>
      <c r="BN423" s="12"/>
      <c r="BO423" s="12"/>
      <c r="BP423" s="12"/>
      <c r="BQ423" s="12"/>
      <c r="BR423" s="12"/>
      <c r="BS423" s="12"/>
      <c r="BT423" s="12"/>
      <c r="BU423" s="12"/>
      <c r="BV423" s="12"/>
      <c r="BW423" s="12"/>
      <c r="BX423" s="12"/>
      <c r="BY423" s="12"/>
      <c r="BZ423" s="12"/>
      <c r="CA423" s="12"/>
      <c r="CB423" s="12"/>
      <c r="CC423" s="12"/>
      <c r="CD423" s="12"/>
      <c r="CE423" s="12"/>
      <c r="CF423" s="12"/>
      <c r="CG423" s="12"/>
      <c r="CH423" s="12"/>
    </row>
    <row r="424" spans="1:86">
      <c r="A424" s="14"/>
      <c r="B424" s="14"/>
      <c r="C424" s="14"/>
      <c r="D424" s="14"/>
      <c r="E424" s="14"/>
      <c r="F424" s="14"/>
      <c r="G424" s="14"/>
      <c r="H424" s="14"/>
      <c r="I424" s="14"/>
      <c r="J424" s="14"/>
      <c r="K424" s="14"/>
      <c r="L424" s="14"/>
      <c r="M424" s="14"/>
      <c r="N424" s="14"/>
      <c r="O424" s="14"/>
      <c r="P424" s="14"/>
      <c r="Q424" s="14"/>
      <c r="R424" s="14"/>
      <c r="S424" s="14"/>
      <c r="T424" s="14"/>
      <c r="U424" s="14"/>
      <c r="V424" s="14"/>
      <c r="W424" s="14"/>
      <c r="X424" s="14"/>
      <c r="Z424" s="14"/>
      <c r="AA424" s="14"/>
      <c r="AB424" s="14"/>
      <c r="AC424" s="14"/>
      <c r="AD424" s="14"/>
      <c r="AE424" s="14"/>
      <c r="AF424" s="14"/>
      <c r="AG424" s="14"/>
      <c r="AH424" s="14"/>
      <c r="AI424" s="14"/>
      <c r="AJ424" s="14"/>
      <c r="AK424" s="14"/>
      <c r="AL424" s="14"/>
      <c r="AM424" s="12"/>
      <c r="AN424" s="12"/>
      <c r="AO424" s="12"/>
      <c r="AP424" s="12"/>
      <c r="AQ424" s="12"/>
      <c r="AR424" s="12"/>
      <c r="AS424" s="12"/>
      <c r="AT424" s="12"/>
      <c r="AU424" s="12"/>
      <c r="AV424" s="12"/>
      <c r="AW424" s="12"/>
      <c r="AX424" s="12"/>
      <c r="AY424" s="12"/>
      <c r="AZ424" s="12"/>
      <c r="BA424" s="12"/>
      <c r="BB424" s="12"/>
      <c r="BC424" s="12"/>
      <c r="BD424" s="12"/>
      <c r="BE424" s="12"/>
      <c r="BF424" s="12"/>
      <c r="BG424" s="12"/>
      <c r="BH424" s="12"/>
      <c r="BI424" s="12"/>
      <c r="BJ424" s="12"/>
      <c r="BK424" s="12"/>
      <c r="BL424" s="12"/>
      <c r="BM424" s="12"/>
      <c r="BN424" s="12"/>
      <c r="BO424" s="12"/>
      <c r="BP424" s="12"/>
      <c r="BQ424" s="12"/>
      <c r="BR424" s="12"/>
      <c r="BS424" s="12"/>
      <c r="BT424" s="12"/>
      <c r="BU424" s="12"/>
      <c r="BV424" s="12"/>
      <c r="BW424" s="12"/>
      <c r="BX424" s="12"/>
      <c r="BY424" s="12"/>
      <c r="BZ424" s="12"/>
      <c r="CA424" s="12"/>
      <c r="CB424" s="12"/>
      <c r="CC424" s="12"/>
      <c r="CD424" s="12"/>
      <c r="CE424" s="12"/>
      <c r="CF424" s="12"/>
      <c r="CG424" s="12"/>
      <c r="CH424" s="12"/>
    </row>
    <row r="425" spans="1:86">
      <c r="A425" s="14"/>
      <c r="B425" s="14"/>
      <c r="C425" s="14"/>
      <c r="D425" s="14"/>
      <c r="E425" s="14"/>
      <c r="F425" s="14"/>
      <c r="G425" s="14"/>
      <c r="H425" s="14"/>
      <c r="I425" s="14"/>
      <c r="J425" s="14"/>
      <c r="K425" s="14"/>
      <c r="L425" s="14"/>
      <c r="M425" s="14"/>
      <c r="N425" s="14"/>
      <c r="O425" s="14"/>
      <c r="P425" s="14"/>
      <c r="Q425" s="14"/>
      <c r="R425" s="14"/>
      <c r="S425" s="14"/>
      <c r="T425" s="14"/>
      <c r="U425" s="14"/>
      <c r="V425" s="14"/>
      <c r="W425" s="14"/>
      <c r="X425" s="14"/>
      <c r="Z425" s="14"/>
      <c r="AA425" s="14"/>
      <c r="AB425" s="14"/>
      <c r="AC425" s="14"/>
      <c r="AD425" s="14"/>
      <c r="AE425" s="14"/>
      <c r="AF425" s="14"/>
      <c r="AG425" s="14"/>
      <c r="AH425" s="14"/>
      <c r="AI425" s="14"/>
      <c r="AJ425" s="14"/>
      <c r="AK425" s="14"/>
      <c r="AL425" s="14"/>
      <c r="AM425" s="12"/>
      <c r="AN425" s="12"/>
      <c r="AO425" s="12"/>
      <c r="AP425" s="12"/>
      <c r="AQ425" s="12"/>
      <c r="AR425" s="12"/>
      <c r="AS425" s="12"/>
      <c r="AT425" s="12"/>
      <c r="AU425" s="12"/>
      <c r="AV425" s="12"/>
      <c r="AW425" s="12"/>
      <c r="AX425" s="12"/>
      <c r="AY425" s="12"/>
      <c r="AZ425" s="12"/>
      <c r="BA425" s="12"/>
      <c r="BB425" s="12"/>
      <c r="BC425" s="12"/>
      <c r="BD425" s="12"/>
      <c r="BE425" s="12"/>
      <c r="BF425" s="12"/>
      <c r="BG425" s="12"/>
      <c r="BH425" s="12"/>
      <c r="BI425" s="12"/>
      <c r="BJ425" s="12"/>
      <c r="BK425" s="12"/>
      <c r="BL425" s="12"/>
      <c r="BM425" s="12"/>
      <c r="BN425" s="12"/>
      <c r="BO425" s="12"/>
      <c r="BP425" s="12"/>
      <c r="BQ425" s="12"/>
      <c r="BR425" s="12"/>
      <c r="BS425" s="12"/>
      <c r="BT425" s="12"/>
      <c r="BU425" s="12"/>
      <c r="BV425" s="12"/>
      <c r="BW425" s="12"/>
      <c r="BX425" s="12"/>
      <c r="BY425" s="12"/>
      <c r="BZ425" s="12"/>
      <c r="CA425" s="12"/>
      <c r="CB425" s="12"/>
      <c r="CC425" s="12"/>
      <c r="CD425" s="12"/>
      <c r="CE425" s="12"/>
      <c r="CF425" s="12"/>
      <c r="CG425" s="12"/>
      <c r="CH425" s="12"/>
    </row>
    <row r="426" spans="1:86">
      <c r="A426" s="14"/>
      <c r="B426" s="14"/>
      <c r="C426" s="14"/>
      <c r="D426" s="14"/>
      <c r="E426" s="14"/>
      <c r="F426" s="14"/>
      <c r="G426" s="14"/>
      <c r="H426" s="14"/>
      <c r="I426" s="14"/>
      <c r="J426" s="14"/>
      <c r="K426" s="14"/>
      <c r="L426" s="14"/>
      <c r="M426" s="14"/>
      <c r="N426" s="14"/>
      <c r="O426" s="14"/>
      <c r="P426" s="14"/>
      <c r="Q426" s="14"/>
      <c r="R426" s="14"/>
      <c r="S426" s="14"/>
      <c r="T426" s="14"/>
      <c r="U426" s="14"/>
      <c r="V426" s="14"/>
      <c r="W426" s="14"/>
      <c r="X426" s="14"/>
      <c r="Z426" s="14"/>
      <c r="AA426" s="14"/>
      <c r="AB426" s="14"/>
      <c r="AC426" s="14"/>
      <c r="AD426" s="14"/>
      <c r="AE426" s="14"/>
      <c r="AF426" s="14"/>
      <c r="AG426" s="14"/>
      <c r="AH426" s="14"/>
      <c r="AI426" s="14"/>
      <c r="AJ426" s="14"/>
      <c r="AK426" s="14"/>
      <c r="AL426" s="14"/>
      <c r="AM426" s="12"/>
      <c r="AN426" s="12"/>
      <c r="AO426" s="12"/>
      <c r="AP426" s="12"/>
      <c r="AQ426" s="12"/>
      <c r="AR426" s="12"/>
      <c r="AS426" s="12"/>
      <c r="AT426" s="12"/>
      <c r="AU426" s="12"/>
      <c r="AV426" s="12"/>
      <c r="AW426" s="12"/>
      <c r="AX426" s="12"/>
      <c r="AY426" s="12"/>
      <c r="AZ426" s="12"/>
      <c r="BA426" s="12"/>
      <c r="BB426" s="12"/>
      <c r="BC426" s="12"/>
      <c r="BD426" s="12"/>
      <c r="BE426" s="12"/>
      <c r="BF426" s="12"/>
      <c r="BG426" s="12"/>
      <c r="BH426" s="12"/>
      <c r="BI426" s="12"/>
      <c r="BJ426" s="12"/>
      <c r="BK426" s="12"/>
      <c r="BL426" s="12"/>
      <c r="BM426" s="12"/>
      <c r="BN426" s="12"/>
      <c r="BO426" s="12"/>
      <c r="BP426" s="12"/>
      <c r="BQ426" s="12"/>
      <c r="BR426" s="12"/>
      <c r="BS426" s="12"/>
      <c r="BT426" s="12"/>
      <c r="BU426" s="12"/>
      <c r="BV426" s="12"/>
      <c r="BW426" s="12"/>
      <c r="BX426" s="12"/>
      <c r="BY426" s="12"/>
      <c r="BZ426" s="12"/>
      <c r="CA426" s="12"/>
      <c r="CB426" s="12"/>
      <c r="CC426" s="12"/>
      <c r="CD426" s="12"/>
      <c r="CE426" s="12"/>
      <c r="CF426" s="12"/>
      <c r="CG426" s="12"/>
      <c r="CH426" s="12"/>
    </row>
    <row r="427" spans="1:86">
      <c r="A427" s="14"/>
      <c r="B427" s="14"/>
      <c r="C427" s="14"/>
      <c r="D427" s="14"/>
      <c r="E427" s="14"/>
      <c r="F427" s="14"/>
      <c r="G427" s="14"/>
      <c r="H427" s="14"/>
      <c r="I427" s="14"/>
      <c r="J427" s="14"/>
      <c r="K427" s="14"/>
      <c r="L427" s="14"/>
      <c r="M427" s="14"/>
      <c r="N427" s="14"/>
      <c r="O427" s="14"/>
      <c r="P427" s="14"/>
      <c r="Q427" s="14"/>
      <c r="R427" s="14"/>
      <c r="S427" s="14"/>
      <c r="T427" s="14"/>
      <c r="U427" s="14"/>
      <c r="V427" s="14"/>
      <c r="W427" s="14"/>
      <c r="X427" s="14"/>
      <c r="Z427" s="14"/>
      <c r="AA427" s="14"/>
      <c r="AB427" s="14"/>
      <c r="AC427" s="14"/>
      <c r="AD427" s="14"/>
      <c r="AE427" s="14"/>
      <c r="AF427" s="14"/>
      <c r="AG427" s="14"/>
      <c r="AH427" s="14"/>
      <c r="AI427" s="14"/>
      <c r="AJ427" s="14"/>
      <c r="AK427" s="14"/>
      <c r="AL427" s="14"/>
      <c r="AM427" s="12"/>
      <c r="AN427" s="12"/>
      <c r="AO427" s="12"/>
      <c r="AP427" s="12"/>
      <c r="AQ427" s="12"/>
      <c r="AR427" s="12"/>
      <c r="AS427" s="12"/>
      <c r="AT427" s="12"/>
      <c r="AU427" s="12"/>
      <c r="AV427" s="12"/>
      <c r="AW427" s="12"/>
      <c r="AX427" s="12"/>
      <c r="AY427" s="12"/>
      <c r="AZ427" s="12"/>
      <c r="BA427" s="12"/>
      <c r="BB427" s="12"/>
      <c r="BC427" s="12"/>
      <c r="BD427" s="12"/>
      <c r="BE427" s="12"/>
      <c r="BF427" s="12"/>
      <c r="BG427" s="12"/>
      <c r="BH427" s="12"/>
      <c r="BI427" s="12"/>
      <c r="BJ427" s="12"/>
      <c r="BK427" s="12"/>
      <c r="BL427" s="12"/>
      <c r="BM427" s="12"/>
      <c r="BN427" s="12"/>
      <c r="BO427" s="12"/>
      <c r="BP427" s="12"/>
      <c r="BQ427" s="12"/>
      <c r="BR427" s="12"/>
      <c r="BS427" s="12"/>
      <c r="BT427" s="12"/>
      <c r="BU427" s="12"/>
      <c r="BV427" s="12"/>
      <c r="BW427" s="12"/>
      <c r="BX427" s="12"/>
      <c r="BY427" s="12"/>
      <c r="BZ427" s="12"/>
      <c r="CA427" s="12"/>
      <c r="CB427" s="12"/>
      <c r="CC427" s="12"/>
      <c r="CD427" s="12"/>
      <c r="CE427" s="12"/>
      <c r="CF427" s="12"/>
      <c r="CG427" s="12"/>
      <c r="CH427" s="12"/>
    </row>
    <row r="428" spans="1:86">
      <c r="A428" s="14"/>
      <c r="B428" s="14"/>
      <c r="C428" s="14"/>
      <c r="D428" s="14"/>
      <c r="E428" s="14"/>
      <c r="F428" s="14"/>
      <c r="G428" s="14"/>
      <c r="H428" s="14"/>
      <c r="I428" s="14"/>
      <c r="J428" s="14"/>
      <c r="K428" s="14"/>
      <c r="L428" s="14"/>
      <c r="M428" s="14"/>
      <c r="N428" s="14"/>
      <c r="O428" s="14"/>
      <c r="P428" s="14"/>
      <c r="Q428" s="14"/>
      <c r="R428" s="14"/>
      <c r="S428" s="14"/>
      <c r="T428" s="14"/>
      <c r="U428" s="14"/>
      <c r="V428" s="14"/>
      <c r="W428" s="14"/>
      <c r="X428" s="14"/>
      <c r="Z428" s="14"/>
      <c r="AA428" s="14"/>
      <c r="AB428" s="14"/>
      <c r="AC428" s="14"/>
      <c r="AD428" s="14"/>
      <c r="AE428" s="14"/>
      <c r="AF428" s="14"/>
      <c r="AG428" s="14"/>
      <c r="AH428" s="14"/>
      <c r="AI428" s="14"/>
      <c r="AJ428" s="14"/>
      <c r="AK428" s="14"/>
      <c r="AL428" s="14"/>
      <c r="AM428" s="12"/>
      <c r="AN428" s="12"/>
      <c r="AO428" s="12"/>
      <c r="AP428" s="12"/>
      <c r="AQ428" s="12"/>
      <c r="AR428" s="12"/>
      <c r="AS428" s="12"/>
      <c r="AT428" s="12"/>
      <c r="AU428" s="12"/>
      <c r="AV428" s="12"/>
      <c r="AW428" s="12"/>
      <c r="AX428" s="12"/>
      <c r="AY428" s="12"/>
      <c r="AZ428" s="12"/>
      <c r="BA428" s="12"/>
      <c r="BB428" s="12"/>
      <c r="BC428" s="12"/>
      <c r="BD428" s="12"/>
      <c r="BE428" s="12"/>
      <c r="BF428" s="12"/>
      <c r="BG428" s="12"/>
      <c r="BH428" s="12"/>
      <c r="BI428" s="12"/>
      <c r="BJ428" s="12"/>
      <c r="BK428" s="12"/>
      <c r="BL428" s="12"/>
      <c r="BM428" s="12"/>
      <c r="BN428" s="12"/>
      <c r="BO428" s="12"/>
      <c r="BP428" s="12"/>
      <c r="BQ428" s="12"/>
      <c r="BR428" s="12"/>
      <c r="BS428" s="12"/>
      <c r="BT428" s="12"/>
      <c r="BU428" s="12"/>
      <c r="BV428" s="12"/>
      <c r="BW428" s="12"/>
      <c r="BX428" s="12"/>
      <c r="BY428" s="12"/>
      <c r="BZ428" s="12"/>
      <c r="CA428" s="12"/>
      <c r="CB428" s="12"/>
      <c r="CC428" s="12"/>
      <c r="CD428" s="12"/>
      <c r="CE428" s="12"/>
      <c r="CF428" s="12"/>
      <c r="CG428" s="12"/>
      <c r="CH428" s="12"/>
    </row>
    <row r="429" spans="1:86">
      <c r="A429" s="14"/>
      <c r="B429" s="14"/>
      <c r="C429" s="14"/>
      <c r="D429" s="14"/>
      <c r="E429" s="14"/>
      <c r="F429" s="14"/>
      <c r="G429" s="14"/>
      <c r="H429" s="14"/>
      <c r="I429" s="14"/>
      <c r="J429" s="14"/>
      <c r="K429" s="14"/>
      <c r="L429" s="14"/>
      <c r="M429" s="14"/>
      <c r="N429" s="14"/>
      <c r="O429" s="14"/>
      <c r="P429" s="14"/>
      <c r="Q429" s="14"/>
      <c r="R429" s="14"/>
      <c r="S429" s="14"/>
      <c r="T429" s="14"/>
      <c r="U429" s="14"/>
      <c r="V429" s="14"/>
      <c r="W429" s="14"/>
      <c r="X429" s="14"/>
      <c r="Z429" s="14"/>
      <c r="AA429" s="14"/>
      <c r="AB429" s="14"/>
      <c r="AC429" s="14"/>
      <c r="AD429" s="14"/>
      <c r="AE429" s="14"/>
      <c r="AF429" s="14"/>
      <c r="AG429" s="14"/>
      <c r="AH429" s="14"/>
      <c r="AI429" s="14"/>
      <c r="AJ429" s="14"/>
      <c r="AK429" s="14"/>
      <c r="AL429" s="14"/>
      <c r="AM429" s="12"/>
      <c r="AN429" s="12"/>
      <c r="AO429" s="12"/>
      <c r="AP429" s="12"/>
      <c r="AQ429" s="12"/>
      <c r="AR429" s="12"/>
      <c r="AS429" s="12"/>
      <c r="AT429" s="12"/>
      <c r="AU429" s="12"/>
      <c r="AV429" s="12"/>
      <c r="AW429" s="12"/>
      <c r="AX429" s="12"/>
      <c r="AY429" s="12"/>
      <c r="AZ429" s="12"/>
      <c r="BA429" s="12"/>
      <c r="BB429" s="12"/>
      <c r="BC429" s="12"/>
      <c r="BD429" s="12"/>
      <c r="BE429" s="12"/>
      <c r="BF429" s="12"/>
      <c r="BG429" s="12"/>
      <c r="BH429" s="12"/>
      <c r="BI429" s="12"/>
      <c r="BJ429" s="12"/>
      <c r="BK429" s="12"/>
      <c r="BL429" s="12"/>
      <c r="BM429" s="12"/>
      <c r="BN429" s="12"/>
      <c r="BO429" s="12"/>
      <c r="BP429" s="12"/>
      <c r="BQ429" s="12"/>
      <c r="BR429" s="12"/>
      <c r="BS429" s="12"/>
      <c r="BT429" s="12"/>
      <c r="BU429" s="12"/>
      <c r="BV429" s="12"/>
      <c r="BW429" s="12"/>
      <c r="BX429" s="12"/>
      <c r="BY429" s="12"/>
      <c r="BZ429" s="12"/>
      <c r="CA429" s="12"/>
      <c r="CB429" s="12"/>
      <c r="CC429" s="12"/>
      <c r="CD429" s="12"/>
      <c r="CE429" s="12"/>
      <c r="CF429" s="12"/>
      <c r="CG429" s="12"/>
      <c r="CH429" s="12"/>
    </row>
    <row r="430" spans="1:86">
      <c r="A430" s="14"/>
      <c r="B430" s="14"/>
      <c r="C430" s="14"/>
      <c r="D430" s="14"/>
      <c r="E430" s="14"/>
      <c r="F430" s="14"/>
      <c r="G430" s="14"/>
      <c r="H430" s="14"/>
      <c r="I430" s="14"/>
      <c r="J430" s="14"/>
      <c r="K430" s="14"/>
      <c r="L430" s="14"/>
      <c r="M430" s="14"/>
      <c r="N430" s="14"/>
      <c r="O430" s="14"/>
      <c r="P430" s="14"/>
      <c r="Q430" s="14"/>
      <c r="R430" s="14"/>
      <c r="S430" s="14"/>
      <c r="T430" s="14"/>
      <c r="U430" s="14"/>
      <c r="V430" s="14"/>
      <c r="W430" s="14"/>
      <c r="X430" s="14"/>
      <c r="Z430" s="14"/>
      <c r="AA430" s="14"/>
      <c r="AB430" s="14"/>
      <c r="AC430" s="14"/>
      <c r="AD430" s="14"/>
      <c r="AE430" s="14"/>
      <c r="AF430" s="14"/>
      <c r="AG430" s="14"/>
      <c r="AH430" s="14"/>
      <c r="AI430" s="14"/>
      <c r="AJ430" s="14"/>
      <c r="AK430" s="14"/>
      <c r="AL430" s="14"/>
      <c r="AM430" s="12"/>
      <c r="AN430" s="12"/>
      <c r="AO430" s="12"/>
      <c r="AP430" s="12"/>
      <c r="AQ430" s="12"/>
      <c r="AR430" s="12"/>
      <c r="AS430" s="12"/>
      <c r="AT430" s="12"/>
      <c r="AU430" s="12"/>
      <c r="AV430" s="12"/>
      <c r="AW430" s="12"/>
      <c r="AX430" s="12"/>
      <c r="AY430" s="12"/>
      <c r="AZ430" s="12"/>
      <c r="BA430" s="12"/>
      <c r="BB430" s="12"/>
      <c r="BC430" s="12"/>
      <c r="BD430" s="12"/>
      <c r="BE430" s="12"/>
      <c r="BF430" s="12"/>
      <c r="BG430" s="12"/>
      <c r="BH430" s="12"/>
      <c r="BI430" s="12"/>
      <c r="BJ430" s="12"/>
      <c r="BK430" s="12"/>
      <c r="BL430" s="12"/>
      <c r="BM430" s="12"/>
      <c r="BN430" s="12"/>
      <c r="BO430" s="12"/>
      <c r="BP430" s="12"/>
      <c r="BQ430" s="12"/>
      <c r="BR430" s="12"/>
      <c r="BS430" s="12"/>
      <c r="BT430" s="12"/>
      <c r="BU430" s="12"/>
      <c r="BV430" s="12"/>
      <c r="BW430" s="12"/>
      <c r="BX430" s="12"/>
      <c r="BY430" s="12"/>
      <c r="BZ430" s="12"/>
      <c r="CA430" s="12"/>
      <c r="CB430" s="12"/>
      <c r="CC430" s="12"/>
      <c r="CD430" s="12"/>
      <c r="CE430" s="12"/>
      <c r="CF430" s="12"/>
      <c r="CG430" s="12"/>
      <c r="CH430" s="12"/>
    </row>
    <row r="431" spans="1:86">
      <c r="A431" s="14"/>
      <c r="B431" s="14"/>
      <c r="C431" s="14"/>
      <c r="D431" s="14"/>
      <c r="E431" s="14"/>
      <c r="F431" s="14"/>
      <c r="G431" s="14"/>
      <c r="H431" s="14"/>
      <c r="I431" s="14"/>
      <c r="J431" s="14"/>
      <c r="K431" s="14"/>
      <c r="L431" s="14"/>
      <c r="M431" s="14"/>
      <c r="N431" s="14"/>
      <c r="O431" s="14"/>
      <c r="P431" s="14"/>
      <c r="Q431" s="14"/>
      <c r="R431" s="14"/>
      <c r="S431" s="14"/>
      <c r="T431" s="14"/>
      <c r="U431" s="14"/>
      <c r="V431" s="14"/>
      <c r="W431" s="14"/>
      <c r="X431" s="14"/>
      <c r="Z431" s="14"/>
      <c r="AA431" s="14"/>
      <c r="AB431" s="14"/>
      <c r="AC431" s="14"/>
      <c r="AD431" s="14"/>
      <c r="AE431" s="14"/>
      <c r="AF431" s="14"/>
      <c r="AG431" s="14"/>
      <c r="AH431" s="14"/>
      <c r="AI431" s="14"/>
      <c r="AJ431" s="14"/>
      <c r="AK431" s="14"/>
      <c r="AL431" s="14"/>
      <c r="AM431" s="12"/>
      <c r="AN431" s="12"/>
      <c r="AO431" s="12"/>
      <c r="AP431" s="12"/>
      <c r="AQ431" s="12"/>
      <c r="AR431" s="12"/>
      <c r="AS431" s="12"/>
      <c r="AT431" s="12"/>
      <c r="AU431" s="12"/>
      <c r="AV431" s="12"/>
      <c r="AW431" s="12"/>
      <c r="AX431" s="12"/>
      <c r="AY431" s="12"/>
      <c r="AZ431" s="12"/>
      <c r="BA431" s="12"/>
      <c r="BB431" s="12"/>
      <c r="BC431" s="12"/>
      <c r="BD431" s="12"/>
      <c r="BE431" s="12"/>
      <c r="BF431" s="12"/>
      <c r="BG431" s="12"/>
      <c r="BH431" s="12"/>
      <c r="BI431" s="12"/>
      <c r="BJ431" s="12"/>
      <c r="BK431" s="12"/>
      <c r="BL431" s="12"/>
      <c r="BM431" s="12"/>
      <c r="BN431" s="12"/>
      <c r="BO431" s="12"/>
      <c r="BP431" s="12"/>
      <c r="BQ431" s="12"/>
      <c r="BR431" s="12"/>
      <c r="BS431" s="12"/>
      <c r="BT431" s="12"/>
      <c r="BU431" s="12"/>
      <c r="BV431" s="12"/>
      <c r="BW431" s="12"/>
      <c r="BX431" s="12"/>
      <c r="BY431" s="12"/>
      <c r="BZ431" s="12"/>
      <c r="CA431" s="12"/>
      <c r="CB431" s="12"/>
      <c r="CC431" s="12"/>
      <c r="CD431" s="12"/>
      <c r="CE431" s="12"/>
      <c r="CF431" s="12"/>
      <c r="CG431" s="12"/>
      <c r="CH431" s="12"/>
    </row>
    <row r="432" spans="1:86">
      <c r="A432" s="14"/>
      <c r="B432" s="14"/>
      <c r="C432" s="14"/>
      <c r="D432" s="14"/>
      <c r="E432" s="14"/>
      <c r="F432" s="14"/>
      <c r="G432" s="14"/>
      <c r="H432" s="14"/>
      <c r="I432" s="14"/>
      <c r="J432" s="14"/>
      <c r="K432" s="14"/>
      <c r="L432" s="14"/>
      <c r="M432" s="14"/>
      <c r="N432" s="14"/>
      <c r="O432" s="14"/>
      <c r="P432" s="14"/>
      <c r="Q432" s="14"/>
      <c r="R432" s="14"/>
      <c r="S432" s="14"/>
      <c r="T432" s="14"/>
      <c r="U432" s="14"/>
      <c r="V432" s="14"/>
      <c r="W432" s="14"/>
      <c r="X432" s="14"/>
      <c r="Z432" s="14"/>
      <c r="AA432" s="14"/>
      <c r="AB432" s="14"/>
      <c r="AC432" s="14"/>
      <c r="AD432" s="14"/>
      <c r="AE432" s="14"/>
      <c r="AF432" s="14"/>
      <c r="AG432" s="14"/>
      <c r="AH432" s="14"/>
      <c r="AI432" s="14"/>
      <c r="AJ432" s="14"/>
      <c r="AK432" s="14"/>
      <c r="AL432" s="14"/>
      <c r="AM432" s="12"/>
      <c r="AN432" s="12"/>
      <c r="AO432" s="12"/>
      <c r="AP432" s="12"/>
      <c r="AQ432" s="12"/>
      <c r="AR432" s="12"/>
      <c r="AS432" s="12"/>
      <c r="AT432" s="12"/>
      <c r="AU432" s="12"/>
      <c r="AV432" s="12"/>
      <c r="AW432" s="12"/>
      <c r="AX432" s="12"/>
      <c r="AY432" s="12"/>
      <c r="AZ432" s="12"/>
      <c r="BA432" s="12"/>
      <c r="BB432" s="12"/>
      <c r="BC432" s="12"/>
      <c r="BD432" s="12"/>
      <c r="BE432" s="12"/>
      <c r="BF432" s="12"/>
      <c r="BG432" s="12"/>
      <c r="BH432" s="12"/>
      <c r="BI432" s="12"/>
      <c r="BJ432" s="12"/>
      <c r="BK432" s="12"/>
      <c r="BL432" s="12"/>
      <c r="BM432" s="12"/>
      <c r="BN432" s="12"/>
      <c r="BO432" s="12"/>
      <c r="BP432" s="12"/>
      <c r="BQ432" s="12"/>
      <c r="BR432" s="12"/>
      <c r="BS432" s="12"/>
      <c r="BT432" s="12"/>
      <c r="BU432" s="12"/>
      <c r="BV432" s="12"/>
      <c r="BW432" s="12"/>
      <c r="BX432" s="12"/>
      <c r="BY432" s="12"/>
      <c r="BZ432" s="12"/>
      <c r="CA432" s="12"/>
      <c r="CB432" s="12"/>
      <c r="CC432" s="12"/>
      <c r="CD432" s="12"/>
      <c r="CE432" s="12"/>
      <c r="CF432" s="12"/>
      <c r="CG432" s="12"/>
      <c r="CH432" s="12"/>
    </row>
    <row r="433" spans="1:86">
      <c r="A433" s="14"/>
      <c r="B433" s="14"/>
      <c r="C433" s="14"/>
      <c r="D433" s="14"/>
      <c r="E433" s="14"/>
      <c r="F433" s="14"/>
      <c r="G433" s="14"/>
      <c r="H433" s="14"/>
      <c r="I433" s="14"/>
      <c r="J433" s="14"/>
      <c r="K433" s="14"/>
      <c r="L433" s="14"/>
      <c r="M433" s="14"/>
      <c r="N433" s="14"/>
      <c r="O433" s="14"/>
      <c r="P433" s="14"/>
      <c r="Q433" s="14"/>
      <c r="R433" s="14"/>
      <c r="S433" s="14"/>
      <c r="T433" s="14"/>
      <c r="U433" s="14"/>
      <c r="V433" s="14"/>
      <c r="W433" s="14"/>
      <c r="X433" s="14"/>
      <c r="Z433" s="14"/>
      <c r="AA433" s="14"/>
      <c r="AB433" s="14"/>
      <c r="AC433" s="14"/>
      <c r="AD433" s="14"/>
      <c r="AE433" s="14"/>
      <c r="AF433" s="14"/>
      <c r="AG433" s="14"/>
      <c r="AH433" s="14"/>
      <c r="AI433" s="14"/>
      <c r="AJ433" s="14"/>
      <c r="AK433" s="14"/>
      <c r="AL433" s="14"/>
      <c r="AM433" s="12"/>
      <c r="AN433" s="12"/>
      <c r="AO433" s="12"/>
      <c r="AP433" s="12"/>
      <c r="AQ433" s="12"/>
      <c r="AR433" s="12"/>
      <c r="AS433" s="12"/>
      <c r="AT433" s="12"/>
      <c r="AU433" s="12"/>
      <c r="AV433" s="12"/>
      <c r="AW433" s="12"/>
      <c r="AX433" s="12"/>
      <c r="AY433" s="12"/>
      <c r="AZ433" s="12"/>
      <c r="BA433" s="12"/>
      <c r="BB433" s="12"/>
      <c r="BC433" s="12"/>
      <c r="BD433" s="12"/>
      <c r="BE433" s="12"/>
      <c r="BF433" s="12"/>
      <c r="BG433" s="12"/>
      <c r="BH433" s="12"/>
      <c r="BI433" s="12"/>
      <c r="BJ433" s="12"/>
      <c r="BK433" s="12"/>
      <c r="BL433" s="12"/>
      <c r="BM433" s="12"/>
      <c r="BN433" s="12"/>
      <c r="BO433" s="12"/>
      <c r="BP433" s="12"/>
      <c r="BQ433" s="12"/>
      <c r="BR433" s="12"/>
      <c r="BS433" s="12"/>
      <c r="BT433" s="12"/>
      <c r="BU433" s="12"/>
      <c r="BV433" s="12"/>
      <c r="BW433" s="12"/>
      <c r="BX433" s="12"/>
      <c r="BY433" s="12"/>
      <c r="BZ433" s="12"/>
      <c r="CA433" s="12"/>
      <c r="CB433" s="12"/>
      <c r="CC433" s="12"/>
      <c r="CD433" s="12"/>
      <c r="CE433" s="12"/>
      <c r="CF433" s="12"/>
      <c r="CG433" s="12"/>
      <c r="CH433" s="12"/>
    </row>
    <row r="434" spans="1:86">
      <c r="A434" s="14"/>
      <c r="B434" s="14"/>
      <c r="C434" s="14"/>
      <c r="D434" s="14"/>
      <c r="E434" s="14"/>
      <c r="F434" s="14"/>
      <c r="G434" s="14"/>
      <c r="H434" s="14"/>
      <c r="I434" s="14"/>
      <c r="J434" s="14"/>
      <c r="K434" s="14"/>
      <c r="L434" s="14"/>
      <c r="M434" s="14"/>
      <c r="N434" s="14"/>
      <c r="O434" s="14"/>
      <c r="P434" s="14"/>
      <c r="Q434" s="14"/>
      <c r="R434" s="14"/>
      <c r="S434" s="14"/>
      <c r="T434" s="14"/>
      <c r="U434" s="14"/>
      <c r="V434" s="14"/>
      <c r="W434" s="14"/>
      <c r="X434" s="14"/>
      <c r="Z434" s="14"/>
      <c r="AA434" s="14"/>
      <c r="AB434" s="14"/>
      <c r="AC434" s="14"/>
      <c r="AD434" s="14"/>
      <c r="AE434" s="14"/>
      <c r="AF434" s="14"/>
      <c r="AG434" s="14"/>
      <c r="AH434" s="14"/>
      <c r="AI434" s="14"/>
      <c r="AJ434" s="14"/>
      <c r="AK434" s="14"/>
      <c r="AL434" s="14"/>
      <c r="AM434" s="12"/>
      <c r="AN434" s="12"/>
      <c r="AO434" s="12"/>
      <c r="AP434" s="12"/>
      <c r="AQ434" s="12"/>
      <c r="AR434" s="12"/>
      <c r="AS434" s="12"/>
      <c r="AT434" s="12"/>
      <c r="AU434" s="12"/>
      <c r="AV434" s="12"/>
      <c r="AW434" s="12"/>
      <c r="AX434" s="12"/>
      <c r="AY434" s="12"/>
      <c r="AZ434" s="12"/>
      <c r="BA434" s="12"/>
      <c r="BB434" s="12"/>
      <c r="BC434" s="12"/>
      <c r="BD434" s="12"/>
      <c r="BE434" s="12"/>
      <c r="BF434" s="12"/>
      <c r="BG434" s="12"/>
      <c r="BH434" s="12"/>
      <c r="BI434" s="12"/>
      <c r="BJ434" s="12"/>
      <c r="BK434" s="12"/>
      <c r="BL434" s="12"/>
      <c r="BM434" s="12"/>
      <c r="BN434" s="12"/>
      <c r="BO434" s="12"/>
      <c r="BP434" s="12"/>
      <c r="BQ434" s="12"/>
      <c r="BR434" s="12"/>
      <c r="BS434" s="12"/>
      <c r="BT434" s="12"/>
      <c r="BU434" s="12"/>
      <c r="BV434" s="12"/>
      <c r="BW434" s="12"/>
      <c r="BX434" s="12"/>
      <c r="BY434" s="12"/>
      <c r="BZ434" s="12"/>
      <c r="CA434" s="12"/>
      <c r="CB434" s="12"/>
      <c r="CC434" s="12"/>
      <c r="CD434" s="12"/>
      <c r="CE434" s="12"/>
      <c r="CF434" s="12"/>
      <c r="CG434" s="12"/>
      <c r="CH434" s="12"/>
    </row>
    <row r="435" spans="1:86">
      <c r="A435" s="14"/>
      <c r="B435" s="14"/>
      <c r="C435" s="14"/>
      <c r="D435" s="14"/>
      <c r="E435" s="14"/>
      <c r="F435" s="14"/>
      <c r="G435" s="14"/>
      <c r="H435" s="14"/>
      <c r="I435" s="14"/>
      <c r="J435" s="14"/>
      <c r="K435" s="14"/>
      <c r="L435" s="14"/>
      <c r="M435" s="14"/>
      <c r="N435" s="14"/>
      <c r="O435" s="14"/>
      <c r="P435" s="14"/>
      <c r="Q435" s="14"/>
      <c r="R435" s="14"/>
      <c r="S435" s="14"/>
      <c r="T435" s="14"/>
      <c r="U435" s="14"/>
      <c r="V435" s="14"/>
      <c r="W435" s="14"/>
      <c r="X435" s="14"/>
      <c r="Z435" s="14"/>
      <c r="AA435" s="14"/>
      <c r="AB435" s="14"/>
      <c r="AC435" s="14"/>
      <c r="AD435" s="14"/>
      <c r="AE435" s="14"/>
      <c r="AF435" s="14"/>
      <c r="AG435" s="14"/>
      <c r="AH435" s="14"/>
      <c r="AI435" s="14"/>
      <c r="AJ435" s="14"/>
      <c r="AK435" s="14"/>
      <c r="AL435" s="14"/>
      <c r="AM435" s="12"/>
      <c r="AN435" s="12"/>
      <c r="AO435" s="12"/>
      <c r="AP435" s="12"/>
      <c r="AQ435" s="12"/>
      <c r="AR435" s="12"/>
      <c r="AS435" s="12"/>
      <c r="AT435" s="12"/>
      <c r="AU435" s="12"/>
      <c r="AV435" s="12"/>
      <c r="AW435" s="12"/>
      <c r="AX435" s="12"/>
      <c r="AY435" s="12"/>
      <c r="AZ435" s="12"/>
      <c r="BA435" s="12"/>
      <c r="BB435" s="12"/>
      <c r="BC435" s="12"/>
      <c r="BD435" s="12"/>
      <c r="BE435" s="12"/>
      <c r="BF435" s="12"/>
      <c r="BG435" s="12"/>
      <c r="BH435" s="12"/>
      <c r="BI435" s="12"/>
      <c r="BJ435" s="12"/>
      <c r="BK435" s="12"/>
      <c r="BL435" s="12"/>
      <c r="BM435" s="12"/>
      <c r="BN435" s="12"/>
      <c r="BO435" s="12"/>
      <c r="BP435" s="12"/>
      <c r="BQ435" s="12"/>
      <c r="BR435" s="12"/>
      <c r="BS435" s="12"/>
      <c r="BT435" s="12"/>
      <c r="BU435" s="12"/>
      <c r="BV435" s="12"/>
      <c r="BW435" s="12"/>
      <c r="BX435" s="12"/>
      <c r="BY435" s="12"/>
      <c r="BZ435" s="12"/>
      <c r="CA435" s="12"/>
      <c r="CB435" s="12"/>
      <c r="CC435" s="12"/>
      <c r="CD435" s="12"/>
      <c r="CE435" s="12"/>
      <c r="CF435" s="12"/>
      <c r="CG435" s="12"/>
      <c r="CH435" s="12"/>
    </row>
    <row r="436" spans="1:86">
      <c r="A436" s="14"/>
      <c r="B436" s="14"/>
      <c r="C436" s="14"/>
      <c r="D436" s="14"/>
      <c r="E436" s="14"/>
      <c r="F436" s="14"/>
      <c r="G436" s="14"/>
      <c r="H436" s="14"/>
      <c r="I436" s="14"/>
      <c r="J436" s="14"/>
      <c r="K436" s="14"/>
      <c r="L436" s="14"/>
      <c r="M436" s="14"/>
      <c r="N436" s="14"/>
      <c r="O436" s="14"/>
      <c r="P436" s="14"/>
      <c r="Q436" s="14"/>
      <c r="R436" s="14"/>
      <c r="S436" s="14"/>
      <c r="T436" s="14"/>
      <c r="U436" s="14"/>
      <c r="V436" s="14"/>
      <c r="W436" s="14"/>
      <c r="X436" s="14"/>
      <c r="Z436" s="14"/>
      <c r="AA436" s="14"/>
      <c r="AB436" s="14"/>
      <c r="AC436" s="14"/>
      <c r="AD436" s="14"/>
      <c r="AE436" s="14"/>
      <c r="AF436" s="14"/>
      <c r="AG436" s="14"/>
      <c r="AH436" s="14"/>
      <c r="AI436" s="14"/>
      <c r="AJ436" s="14"/>
      <c r="AK436" s="14"/>
      <c r="AL436" s="14"/>
      <c r="AM436" s="12"/>
      <c r="AN436" s="12"/>
      <c r="AO436" s="12"/>
      <c r="AP436" s="12"/>
      <c r="AQ436" s="12"/>
      <c r="AR436" s="12"/>
      <c r="AS436" s="12"/>
      <c r="AT436" s="12"/>
      <c r="AU436" s="12"/>
      <c r="AV436" s="12"/>
      <c r="AW436" s="12"/>
      <c r="AX436" s="12"/>
      <c r="AY436" s="12"/>
      <c r="AZ436" s="12"/>
      <c r="BA436" s="12"/>
      <c r="BB436" s="12"/>
      <c r="BC436" s="12"/>
      <c r="BD436" s="12"/>
      <c r="BE436" s="12"/>
      <c r="BF436" s="12"/>
      <c r="BG436" s="12"/>
      <c r="BH436" s="12"/>
      <c r="BI436" s="12"/>
      <c r="BJ436" s="12"/>
      <c r="BK436" s="12"/>
      <c r="BL436" s="12"/>
      <c r="BM436" s="12"/>
      <c r="BN436" s="12"/>
      <c r="BO436" s="12"/>
      <c r="BP436" s="12"/>
      <c r="BQ436" s="12"/>
      <c r="BR436" s="12"/>
      <c r="BS436" s="12"/>
      <c r="BT436" s="12"/>
      <c r="BU436" s="12"/>
      <c r="BV436" s="12"/>
      <c r="BW436" s="12"/>
      <c r="BX436" s="12"/>
      <c r="BY436" s="12"/>
      <c r="BZ436" s="12"/>
      <c r="CA436" s="12"/>
      <c r="CB436" s="12"/>
      <c r="CC436" s="12"/>
      <c r="CD436" s="12"/>
      <c r="CE436" s="12"/>
      <c r="CF436" s="12"/>
      <c r="CG436" s="12"/>
      <c r="CH436" s="12"/>
    </row>
    <row r="437" spans="1:86">
      <c r="A437" s="14"/>
      <c r="B437" s="14"/>
      <c r="C437" s="14"/>
      <c r="D437" s="14"/>
      <c r="E437" s="14"/>
      <c r="F437" s="14"/>
      <c r="G437" s="14"/>
      <c r="H437" s="14"/>
      <c r="I437" s="14"/>
      <c r="J437" s="14"/>
      <c r="K437" s="14"/>
      <c r="L437" s="14"/>
      <c r="M437" s="14"/>
      <c r="N437" s="14"/>
      <c r="O437" s="14"/>
      <c r="P437" s="14"/>
      <c r="Q437" s="14"/>
      <c r="R437" s="14"/>
      <c r="S437" s="14"/>
      <c r="T437" s="14"/>
      <c r="U437" s="14"/>
      <c r="V437" s="14"/>
      <c r="W437" s="14"/>
      <c r="X437" s="14"/>
      <c r="Z437" s="14"/>
      <c r="AA437" s="14"/>
      <c r="AB437" s="14"/>
      <c r="AC437" s="14"/>
      <c r="AD437" s="14"/>
      <c r="AE437" s="14"/>
      <c r="AF437" s="14"/>
      <c r="AG437" s="14"/>
      <c r="AH437" s="14"/>
      <c r="AI437" s="14"/>
      <c r="AJ437" s="14"/>
      <c r="AK437" s="14"/>
      <c r="AL437" s="14"/>
      <c r="AM437" s="12"/>
      <c r="AN437" s="12"/>
      <c r="AO437" s="12"/>
      <c r="AP437" s="12"/>
      <c r="AQ437" s="12"/>
      <c r="AR437" s="12"/>
      <c r="AS437" s="12"/>
      <c r="AT437" s="12"/>
      <c r="AU437" s="12"/>
      <c r="AV437" s="12"/>
      <c r="AW437" s="12"/>
      <c r="AX437" s="12"/>
      <c r="AY437" s="12"/>
      <c r="AZ437" s="12"/>
      <c r="BA437" s="12"/>
      <c r="BB437" s="12"/>
      <c r="BC437" s="12"/>
      <c r="BD437" s="12"/>
      <c r="BE437" s="12"/>
      <c r="BF437" s="12"/>
      <c r="BG437" s="12"/>
      <c r="BH437" s="12"/>
      <c r="BI437" s="12"/>
      <c r="BJ437" s="12"/>
      <c r="BK437" s="12"/>
      <c r="BL437" s="12"/>
      <c r="BM437" s="12"/>
      <c r="BN437" s="12"/>
      <c r="BO437" s="12"/>
      <c r="BP437" s="12"/>
      <c r="BQ437" s="12"/>
      <c r="BR437" s="12"/>
      <c r="BS437" s="12"/>
      <c r="BT437" s="12"/>
      <c r="BU437" s="12"/>
      <c r="BV437" s="12"/>
      <c r="BW437" s="12"/>
      <c r="BX437" s="12"/>
      <c r="BY437" s="12"/>
      <c r="BZ437" s="12"/>
      <c r="CA437" s="12"/>
      <c r="CB437" s="12"/>
      <c r="CC437" s="12"/>
      <c r="CD437" s="12"/>
      <c r="CE437" s="12"/>
      <c r="CF437" s="12"/>
      <c r="CG437" s="12"/>
      <c r="CH437" s="12"/>
    </row>
    <row r="438" spans="1:86">
      <c r="A438" s="14"/>
      <c r="B438" s="14"/>
      <c r="C438" s="14"/>
      <c r="D438" s="14"/>
      <c r="E438" s="14"/>
      <c r="F438" s="14"/>
      <c r="G438" s="14"/>
      <c r="H438" s="14"/>
      <c r="I438" s="14"/>
      <c r="J438" s="14"/>
      <c r="K438" s="14"/>
      <c r="L438" s="14"/>
      <c r="M438" s="14"/>
      <c r="N438" s="14"/>
      <c r="O438" s="14"/>
      <c r="P438" s="14"/>
      <c r="Q438" s="14"/>
      <c r="R438" s="14"/>
      <c r="S438" s="14"/>
      <c r="T438" s="14"/>
      <c r="U438" s="14"/>
      <c r="V438" s="14"/>
      <c r="W438" s="14"/>
      <c r="X438" s="14"/>
      <c r="Z438" s="14"/>
      <c r="AA438" s="14"/>
      <c r="AB438" s="14"/>
      <c r="AC438" s="14"/>
      <c r="AD438" s="14"/>
      <c r="AE438" s="14"/>
      <c r="AF438" s="14"/>
      <c r="AG438" s="14"/>
      <c r="AH438" s="14"/>
      <c r="AI438" s="14"/>
      <c r="AJ438" s="14"/>
      <c r="AK438" s="14"/>
      <c r="AL438" s="14"/>
      <c r="AM438" s="12"/>
      <c r="AN438" s="12"/>
      <c r="AO438" s="12"/>
      <c r="AP438" s="12"/>
      <c r="AQ438" s="12"/>
      <c r="AR438" s="12"/>
      <c r="AS438" s="12"/>
      <c r="AT438" s="12"/>
      <c r="AU438" s="12"/>
      <c r="AV438" s="12"/>
      <c r="AW438" s="12"/>
      <c r="AX438" s="12"/>
      <c r="AY438" s="12"/>
      <c r="AZ438" s="12"/>
      <c r="BA438" s="12"/>
      <c r="BB438" s="12"/>
      <c r="BC438" s="12"/>
      <c r="BD438" s="12"/>
      <c r="BE438" s="12"/>
      <c r="BF438" s="12"/>
      <c r="BG438" s="12"/>
      <c r="BH438" s="12"/>
      <c r="BI438" s="12"/>
      <c r="BJ438" s="12"/>
      <c r="BK438" s="12"/>
      <c r="BL438" s="12"/>
      <c r="BM438" s="12"/>
      <c r="BN438" s="12"/>
      <c r="BO438" s="12"/>
      <c r="BP438" s="12"/>
      <c r="BQ438" s="12"/>
      <c r="BR438" s="12"/>
      <c r="BS438" s="12"/>
      <c r="BT438" s="12"/>
      <c r="BU438" s="12"/>
      <c r="BV438" s="12"/>
      <c r="BW438" s="12"/>
      <c r="BX438" s="12"/>
      <c r="BY438" s="12"/>
      <c r="BZ438" s="12"/>
      <c r="CA438" s="12"/>
      <c r="CB438" s="12"/>
      <c r="CC438" s="12"/>
      <c r="CD438" s="12"/>
      <c r="CE438" s="12"/>
      <c r="CF438" s="12"/>
      <c r="CG438" s="12"/>
      <c r="CH438" s="12"/>
    </row>
    <row r="439" spans="1:86">
      <c r="A439" s="14"/>
      <c r="B439" s="14"/>
      <c r="C439" s="14"/>
      <c r="D439" s="14"/>
      <c r="E439" s="14"/>
      <c r="F439" s="14"/>
      <c r="G439" s="14"/>
      <c r="H439" s="14"/>
      <c r="I439" s="14"/>
      <c r="J439" s="14"/>
      <c r="K439" s="14"/>
      <c r="L439" s="14"/>
      <c r="M439" s="14"/>
      <c r="N439" s="14"/>
      <c r="O439" s="14"/>
      <c r="P439" s="14"/>
      <c r="Q439" s="14"/>
      <c r="R439" s="14"/>
      <c r="S439" s="14"/>
      <c r="T439" s="14"/>
      <c r="U439" s="14"/>
      <c r="V439" s="14"/>
      <c r="W439" s="14"/>
      <c r="X439" s="14"/>
      <c r="Z439" s="14"/>
      <c r="AA439" s="14"/>
      <c r="AB439" s="14"/>
      <c r="AC439" s="14"/>
      <c r="AD439" s="14"/>
      <c r="AE439" s="14"/>
      <c r="AF439" s="14"/>
      <c r="AG439" s="14"/>
      <c r="AH439" s="14"/>
      <c r="AI439" s="14"/>
      <c r="AJ439" s="14"/>
      <c r="AK439" s="14"/>
      <c r="AL439" s="14"/>
      <c r="AM439" s="12"/>
      <c r="AN439" s="12"/>
      <c r="AO439" s="12"/>
      <c r="AP439" s="12"/>
      <c r="AQ439" s="12"/>
      <c r="AR439" s="12"/>
      <c r="AS439" s="12"/>
      <c r="AT439" s="12"/>
      <c r="AU439" s="12"/>
      <c r="AV439" s="12"/>
      <c r="AW439" s="12"/>
      <c r="AX439" s="12"/>
      <c r="AY439" s="12"/>
      <c r="AZ439" s="12"/>
      <c r="BA439" s="12"/>
      <c r="BB439" s="12"/>
      <c r="BC439" s="12"/>
      <c r="BD439" s="12"/>
      <c r="BE439" s="12"/>
      <c r="BF439" s="12"/>
      <c r="BG439" s="12"/>
      <c r="BH439" s="12"/>
      <c r="BI439" s="12"/>
      <c r="BJ439" s="12"/>
      <c r="BK439" s="12"/>
      <c r="BL439" s="12"/>
      <c r="BM439" s="12"/>
      <c r="BN439" s="12"/>
      <c r="BO439" s="12"/>
      <c r="BP439" s="12"/>
      <c r="BQ439" s="12"/>
      <c r="BR439" s="12"/>
      <c r="BS439" s="12"/>
      <c r="BT439" s="12"/>
      <c r="BU439" s="12"/>
      <c r="BV439" s="12"/>
      <c r="BW439" s="12"/>
      <c r="BX439" s="12"/>
      <c r="BY439" s="12"/>
      <c r="BZ439" s="12"/>
      <c r="CA439" s="12"/>
      <c r="CB439" s="12"/>
      <c r="CC439" s="12"/>
      <c r="CD439" s="12"/>
      <c r="CE439" s="12"/>
      <c r="CF439" s="12"/>
      <c r="CG439" s="12"/>
      <c r="CH439" s="12"/>
    </row>
    <row r="440" spans="1:86">
      <c r="A440" s="14"/>
      <c r="B440" s="14"/>
      <c r="C440" s="14"/>
      <c r="D440" s="14"/>
      <c r="E440" s="14"/>
      <c r="F440" s="14"/>
      <c r="G440" s="14"/>
      <c r="H440" s="14"/>
      <c r="I440" s="14"/>
      <c r="J440" s="14"/>
      <c r="K440" s="14"/>
      <c r="L440" s="14"/>
      <c r="M440" s="14"/>
      <c r="N440" s="14"/>
      <c r="O440" s="14"/>
      <c r="P440" s="14"/>
      <c r="Q440" s="14"/>
      <c r="R440" s="14"/>
      <c r="S440" s="14"/>
      <c r="T440" s="14"/>
      <c r="U440" s="14"/>
      <c r="V440" s="14"/>
      <c r="W440" s="14"/>
      <c r="X440" s="14"/>
      <c r="Z440" s="14"/>
      <c r="AA440" s="14"/>
      <c r="AB440" s="14"/>
      <c r="AC440" s="14"/>
      <c r="AD440" s="14"/>
      <c r="AE440" s="14"/>
      <c r="AF440" s="14"/>
      <c r="AG440" s="14"/>
      <c r="AH440" s="14"/>
      <c r="AI440" s="14"/>
      <c r="AJ440" s="14"/>
      <c r="AK440" s="14"/>
      <c r="AL440" s="14"/>
      <c r="AM440" s="12"/>
      <c r="AN440" s="12"/>
      <c r="AO440" s="12"/>
      <c r="AP440" s="12"/>
      <c r="AQ440" s="12"/>
      <c r="AR440" s="12"/>
      <c r="AS440" s="12"/>
      <c r="AT440" s="12"/>
      <c r="AU440" s="12"/>
      <c r="AV440" s="12"/>
      <c r="AW440" s="12"/>
      <c r="AX440" s="12"/>
      <c r="AY440" s="12"/>
      <c r="AZ440" s="12"/>
      <c r="BA440" s="12"/>
      <c r="BB440" s="12"/>
      <c r="BC440" s="12"/>
      <c r="BD440" s="12"/>
      <c r="BE440" s="12"/>
      <c r="BF440" s="12"/>
      <c r="BG440" s="12"/>
      <c r="BH440" s="12"/>
      <c r="BI440" s="12"/>
      <c r="BJ440" s="12"/>
      <c r="BK440" s="12"/>
      <c r="BL440" s="12"/>
      <c r="BM440" s="12"/>
      <c r="BN440" s="12"/>
      <c r="BO440" s="12"/>
      <c r="BP440" s="12"/>
      <c r="BQ440" s="12"/>
      <c r="BR440" s="12"/>
      <c r="BS440" s="12"/>
      <c r="BT440" s="12"/>
      <c r="BU440" s="12"/>
      <c r="BV440" s="12"/>
      <c r="BW440" s="12"/>
      <c r="BX440" s="12"/>
      <c r="BY440" s="12"/>
      <c r="BZ440" s="12"/>
      <c r="CA440" s="12"/>
      <c r="CB440" s="12"/>
      <c r="CC440" s="12"/>
      <c r="CD440" s="12"/>
      <c r="CE440" s="12"/>
      <c r="CF440" s="12"/>
      <c r="CG440" s="12"/>
      <c r="CH440" s="12"/>
    </row>
    <row r="441" spans="1:86">
      <c r="A441" s="14"/>
      <c r="B441" s="14"/>
      <c r="C441" s="14"/>
      <c r="D441" s="14"/>
      <c r="E441" s="14"/>
      <c r="F441" s="14"/>
      <c r="G441" s="14"/>
      <c r="H441" s="14"/>
      <c r="I441" s="14"/>
      <c r="J441" s="14"/>
      <c r="K441" s="14"/>
      <c r="L441" s="14"/>
      <c r="M441" s="14"/>
      <c r="N441" s="14"/>
      <c r="O441" s="14"/>
      <c r="P441" s="14"/>
      <c r="Q441" s="14"/>
      <c r="R441" s="14"/>
      <c r="S441" s="14"/>
      <c r="T441" s="14"/>
      <c r="U441" s="14"/>
      <c r="V441" s="14"/>
      <c r="W441" s="14"/>
      <c r="X441" s="14"/>
      <c r="Z441" s="14"/>
      <c r="AA441" s="14"/>
      <c r="AB441" s="14"/>
      <c r="AC441" s="14"/>
      <c r="AD441" s="14"/>
      <c r="AE441" s="14"/>
      <c r="AF441" s="14"/>
      <c r="AG441" s="14"/>
      <c r="AH441" s="14"/>
      <c r="AI441" s="14"/>
      <c r="AJ441" s="14"/>
      <c r="AK441" s="14"/>
      <c r="AL441" s="14"/>
      <c r="AM441" s="12"/>
      <c r="AN441" s="12"/>
      <c r="AO441" s="12"/>
      <c r="AP441" s="12"/>
      <c r="AQ441" s="12"/>
      <c r="AR441" s="12"/>
      <c r="AS441" s="12"/>
      <c r="AT441" s="12"/>
      <c r="AU441" s="12"/>
      <c r="AV441" s="12"/>
      <c r="AW441" s="12"/>
      <c r="AX441" s="12"/>
      <c r="AY441" s="12"/>
      <c r="AZ441" s="12"/>
      <c r="BA441" s="12"/>
      <c r="BB441" s="12"/>
      <c r="BC441" s="12"/>
      <c r="BD441" s="12"/>
      <c r="BE441" s="12"/>
      <c r="BF441" s="12"/>
      <c r="BG441" s="12"/>
      <c r="BH441" s="12"/>
      <c r="BI441" s="12"/>
      <c r="BJ441" s="12"/>
      <c r="BK441" s="12"/>
      <c r="BL441" s="12"/>
      <c r="BM441" s="12"/>
      <c r="BN441" s="12"/>
      <c r="BO441" s="12"/>
      <c r="BP441" s="12"/>
      <c r="BQ441" s="12"/>
      <c r="BR441" s="12"/>
      <c r="BS441" s="12"/>
      <c r="BT441" s="12"/>
      <c r="BU441" s="12"/>
      <c r="BV441" s="12"/>
      <c r="BW441" s="12"/>
      <c r="BX441" s="12"/>
      <c r="BY441" s="12"/>
      <c r="BZ441" s="12"/>
      <c r="CA441" s="12"/>
      <c r="CB441" s="12"/>
      <c r="CC441" s="12"/>
      <c r="CD441" s="12"/>
      <c r="CE441" s="12"/>
      <c r="CF441" s="12"/>
      <c r="CG441" s="12"/>
      <c r="CH441" s="12"/>
    </row>
    <row r="442" spans="1:86">
      <c r="A442" s="14"/>
      <c r="B442" s="14"/>
      <c r="C442" s="14"/>
      <c r="D442" s="14"/>
      <c r="E442" s="14"/>
      <c r="F442" s="14"/>
      <c r="G442" s="14"/>
      <c r="H442" s="14"/>
      <c r="I442" s="14"/>
      <c r="J442" s="14"/>
      <c r="K442" s="14"/>
      <c r="L442" s="14"/>
      <c r="M442" s="14"/>
      <c r="N442" s="14"/>
      <c r="O442" s="14"/>
      <c r="P442" s="14"/>
      <c r="Q442" s="14"/>
      <c r="R442" s="14"/>
      <c r="S442" s="14"/>
      <c r="T442" s="14"/>
      <c r="U442" s="14"/>
      <c r="V442" s="14"/>
      <c r="W442" s="14"/>
      <c r="X442" s="14"/>
      <c r="Z442" s="14"/>
      <c r="AA442" s="14"/>
      <c r="AB442" s="14"/>
      <c r="AC442" s="14"/>
      <c r="AD442" s="14"/>
      <c r="AE442" s="14"/>
      <c r="AF442" s="14"/>
      <c r="AG442" s="14"/>
      <c r="AH442" s="14"/>
      <c r="AI442" s="14"/>
      <c r="AJ442" s="14"/>
      <c r="AK442" s="14"/>
      <c r="AL442" s="14"/>
      <c r="AM442" s="12"/>
      <c r="AN442" s="12"/>
      <c r="AO442" s="12"/>
      <c r="AP442" s="12"/>
      <c r="AQ442" s="12"/>
      <c r="AR442" s="12"/>
      <c r="AS442" s="12"/>
      <c r="AT442" s="12"/>
      <c r="AU442" s="12"/>
      <c r="AV442" s="12"/>
      <c r="AW442" s="12"/>
      <c r="AX442" s="12"/>
      <c r="AY442" s="12"/>
      <c r="AZ442" s="12"/>
      <c r="BA442" s="12"/>
      <c r="BB442" s="12"/>
      <c r="BC442" s="12"/>
      <c r="BD442" s="12"/>
      <c r="BE442" s="12"/>
      <c r="BF442" s="12"/>
      <c r="BG442" s="12"/>
      <c r="BH442" s="12"/>
      <c r="BI442" s="12"/>
      <c r="BJ442" s="12"/>
      <c r="BK442" s="12"/>
      <c r="BL442" s="12"/>
      <c r="BM442" s="12"/>
      <c r="BN442" s="12"/>
      <c r="BO442" s="12"/>
      <c r="BP442" s="12"/>
      <c r="BQ442" s="12"/>
      <c r="BR442" s="12"/>
      <c r="BS442" s="12"/>
      <c r="BT442" s="12"/>
      <c r="BU442" s="12"/>
      <c r="BV442" s="12"/>
      <c r="BW442" s="12"/>
      <c r="BX442" s="12"/>
      <c r="BY442" s="12"/>
      <c r="BZ442" s="12"/>
      <c r="CA442" s="12"/>
      <c r="CB442" s="12"/>
      <c r="CC442" s="12"/>
      <c r="CD442" s="12"/>
      <c r="CE442" s="12"/>
      <c r="CF442" s="12"/>
      <c r="CG442" s="12"/>
      <c r="CH442" s="12"/>
    </row>
    <row r="443" spans="1:86">
      <c r="A443" s="14"/>
      <c r="B443" s="14"/>
      <c r="C443" s="14"/>
      <c r="D443" s="14"/>
      <c r="E443" s="14"/>
      <c r="F443" s="14"/>
      <c r="G443" s="14"/>
      <c r="H443" s="14"/>
      <c r="I443" s="14"/>
      <c r="J443" s="14"/>
      <c r="K443" s="14"/>
      <c r="L443" s="14"/>
      <c r="M443" s="14"/>
      <c r="N443" s="14"/>
      <c r="O443" s="14"/>
      <c r="P443" s="14"/>
      <c r="Q443" s="14"/>
      <c r="R443" s="14"/>
      <c r="S443" s="14"/>
      <c r="T443" s="14"/>
      <c r="U443" s="14"/>
      <c r="V443" s="14"/>
      <c r="W443" s="14"/>
      <c r="X443" s="14"/>
      <c r="Z443" s="14"/>
      <c r="AA443" s="14"/>
      <c r="AB443" s="14"/>
      <c r="AC443" s="14"/>
      <c r="AD443" s="14"/>
      <c r="AE443" s="14"/>
      <c r="AF443" s="14"/>
      <c r="AG443" s="14"/>
      <c r="AH443" s="14"/>
      <c r="AI443" s="14"/>
      <c r="AJ443" s="14"/>
      <c r="AK443" s="14"/>
      <c r="AL443" s="14"/>
      <c r="AM443" s="12"/>
      <c r="AN443" s="12"/>
      <c r="AO443" s="12"/>
      <c r="AP443" s="12"/>
      <c r="AQ443" s="12"/>
      <c r="AR443" s="12"/>
      <c r="AS443" s="12"/>
      <c r="AT443" s="12"/>
      <c r="AU443" s="12"/>
      <c r="AV443" s="12"/>
      <c r="AW443" s="12"/>
      <c r="AX443" s="12"/>
      <c r="AY443" s="12"/>
      <c r="AZ443" s="12"/>
      <c r="BA443" s="12"/>
      <c r="BB443" s="12"/>
      <c r="BC443" s="12"/>
      <c r="BD443" s="12"/>
      <c r="BE443" s="12"/>
      <c r="BF443" s="12"/>
      <c r="BG443" s="12"/>
      <c r="BH443" s="12"/>
      <c r="BI443" s="12"/>
      <c r="BJ443" s="12"/>
      <c r="BK443" s="12"/>
      <c r="BL443" s="12"/>
      <c r="BM443" s="12"/>
      <c r="BN443" s="12"/>
      <c r="BO443" s="12"/>
      <c r="BP443" s="12"/>
      <c r="BQ443" s="12"/>
      <c r="BR443" s="12"/>
      <c r="BS443" s="12"/>
      <c r="BT443" s="12"/>
      <c r="BU443" s="12"/>
      <c r="BV443" s="12"/>
      <c r="BW443" s="12"/>
      <c r="BX443" s="12"/>
      <c r="BY443" s="12"/>
      <c r="BZ443" s="12"/>
      <c r="CA443" s="12"/>
      <c r="CB443" s="12"/>
      <c r="CC443" s="12"/>
      <c r="CD443" s="12"/>
      <c r="CE443" s="12"/>
      <c r="CF443" s="12"/>
      <c r="CG443" s="12"/>
      <c r="CH443" s="12"/>
    </row>
    <row r="444" spans="1:86">
      <c r="A444" s="14"/>
      <c r="B444" s="14"/>
      <c r="C444" s="14"/>
      <c r="D444" s="14"/>
      <c r="E444" s="14"/>
      <c r="F444" s="14"/>
      <c r="G444" s="14"/>
      <c r="H444" s="14"/>
      <c r="I444" s="14"/>
      <c r="J444" s="14"/>
      <c r="K444" s="14"/>
      <c r="L444" s="14"/>
      <c r="M444" s="14"/>
      <c r="N444" s="14"/>
      <c r="O444" s="14"/>
      <c r="P444" s="14"/>
      <c r="Q444" s="14"/>
      <c r="R444" s="14"/>
      <c r="S444" s="14"/>
      <c r="T444" s="14"/>
      <c r="U444" s="14"/>
      <c r="V444" s="14"/>
      <c r="W444" s="14"/>
      <c r="X444" s="14"/>
      <c r="Z444" s="14"/>
      <c r="AA444" s="14"/>
      <c r="AB444" s="14"/>
      <c r="AC444" s="14"/>
      <c r="AD444" s="14"/>
      <c r="AE444" s="14"/>
      <c r="AF444" s="14"/>
      <c r="AG444" s="14"/>
      <c r="AH444" s="14"/>
      <c r="AI444" s="14"/>
      <c r="AJ444" s="14"/>
      <c r="AK444" s="14"/>
      <c r="AL444" s="14"/>
      <c r="AM444" s="12"/>
      <c r="AN444" s="12"/>
      <c r="AO444" s="12"/>
      <c r="AP444" s="12"/>
      <c r="AQ444" s="12"/>
      <c r="AR444" s="12"/>
      <c r="AS444" s="12"/>
      <c r="AT444" s="12"/>
      <c r="AU444" s="12"/>
      <c r="AV444" s="12"/>
      <c r="AW444" s="12"/>
      <c r="AX444" s="12"/>
      <c r="AY444" s="12"/>
      <c r="AZ444" s="12"/>
      <c r="BA444" s="12"/>
      <c r="BB444" s="12"/>
      <c r="BC444" s="12"/>
      <c r="BD444" s="12"/>
      <c r="BE444" s="12"/>
      <c r="BF444" s="12"/>
      <c r="BG444" s="12"/>
      <c r="BH444" s="12"/>
      <c r="BI444" s="12"/>
      <c r="BJ444" s="12"/>
      <c r="BK444" s="12"/>
      <c r="BL444" s="12"/>
      <c r="BM444" s="12"/>
      <c r="BN444" s="12"/>
      <c r="BO444" s="12"/>
      <c r="BP444" s="12"/>
      <c r="BQ444" s="12"/>
      <c r="BR444" s="12"/>
      <c r="BS444" s="12"/>
      <c r="BT444" s="12"/>
      <c r="BU444" s="12"/>
      <c r="BV444" s="12"/>
      <c r="BW444" s="12"/>
      <c r="BX444" s="12"/>
      <c r="BY444" s="12"/>
      <c r="BZ444" s="12"/>
      <c r="CA444" s="12"/>
      <c r="CB444" s="12"/>
      <c r="CC444" s="12"/>
      <c r="CD444" s="12"/>
      <c r="CE444" s="12"/>
      <c r="CF444" s="12"/>
      <c r="CG444" s="12"/>
      <c r="CH444" s="12"/>
    </row>
    <row r="445" spans="1:86">
      <c r="A445" s="14"/>
      <c r="B445" s="14"/>
      <c r="C445" s="14"/>
      <c r="D445" s="14"/>
      <c r="E445" s="14"/>
      <c r="F445" s="14"/>
      <c r="G445" s="14"/>
      <c r="H445" s="14"/>
      <c r="I445" s="14"/>
      <c r="J445" s="14"/>
      <c r="K445" s="14"/>
      <c r="L445" s="14"/>
      <c r="M445" s="14"/>
      <c r="N445" s="14"/>
      <c r="O445" s="14"/>
      <c r="P445" s="14"/>
      <c r="Q445" s="14"/>
      <c r="R445" s="14"/>
      <c r="S445" s="14"/>
      <c r="T445" s="14"/>
      <c r="U445" s="14"/>
      <c r="V445" s="14"/>
      <c r="W445" s="14"/>
      <c r="X445" s="14"/>
      <c r="Z445" s="14"/>
      <c r="AA445" s="14"/>
      <c r="AB445" s="14"/>
      <c r="AC445" s="14"/>
      <c r="AD445" s="14"/>
      <c r="AE445" s="14"/>
      <c r="AF445" s="14"/>
      <c r="AG445" s="14"/>
      <c r="AH445" s="14"/>
      <c r="AI445" s="14"/>
      <c r="AJ445" s="14"/>
      <c r="AK445" s="14"/>
      <c r="AL445" s="14"/>
      <c r="AM445" s="12"/>
      <c r="AN445" s="12"/>
      <c r="AO445" s="12"/>
      <c r="AP445" s="12"/>
      <c r="AQ445" s="12"/>
      <c r="AR445" s="12"/>
      <c r="AS445" s="12"/>
      <c r="AT445" s="12"/>
      <c r="AU445" s="12"/>
      <c r="AV445" s="12"/>
      <c r="AW445" s="12"/>
      <c r="AX445" s="12"/>
      <c r="AY445" s="12"/>
      <c r="AZ445" s="12"/>
      <c r="BA445" s="12"/>
      <c r="BB445" s="12"/>
      <c r="BC445" s="12"/>
      <c r="BD445" s="12"/>
      <c r="BE445" s="12"/>
      <c r="BF445" s="12"/>
      <c r="BG445" s="12"/>
      <c r="BH445" s="12"/>
      <c r="BI445" s="12"/>
      <c r="BJ445" s="12"/>
      <c r="BK445" s="12"/>
      <c r="BL445" s="12"/>
      <c r="BM445" s="12"/>
      <c r="BN445" s="12"/>
      <c r="BO445" s="12"/>
      <c r="BP445" s="12"/>
      <c r="BQ445" s="12"/>
      <c r="BR445" s="12"/>
      <c r="BS445" s="12"/>
      <c r="BT445" s="12"/>
      <c r="BU445" s="12"/>
      <c r="BV445" s="12"/>
      <c r="BW445" s="12"/>
      <c r="BX445" s="12"/>
      <c r="BY445" s="12"/>
      <c r="BZ445" s="12"/>
      <c r="CA445" s="12"/>
      <c r="CB445" s="12"/>
      <c r="CC445" s="12"/>
      <c r="CD445" s="12"/>
      <c r="CE445" s="12"/>
      <c r="CF445" s="12"/>
      <c r="CG445" s="12"/>
      <c r="CH445" s="12"/>
    </row>
    <row r="446" spans="1:86">
      <c r="A446" s="14"/>
      <c r="B446" s="14"/>
      <c r="C446" s="14"/>
      <c r="D446" s="14"/>
      <c r="E446" s="14"/>
      <c r="F446" s="14"/>
      <c r="G446" s="14"/>
      <c r="H446" s="14"/>
      <c r="I446" s="14"/>
      <c r="J446" s="14"/>
      <c r="K446" s="14"/>
      <c r="L446" s="14"/>
      <c r="M446" s="14"/>
      <c r="N446" s="14"/>
      <c r="O446" s="14"/>
      <c r="P446" s="14"/>
      <c r="Q446" s="14"/>
      <c r="R446" s="14"/>
      <c r="S446" s="14"/>
      <c r="T446" s="14"/>
      <c r="U446" s="14"/>
      <c r="V446" s="14"/>
      <c r="W446" s="14"/>
      <c r="X446" s="14"/>
      <c r="Z446" s="14"/>
      <c r="AA446" s="14"/>
      <c r="AB446" s="14"/>
      <c r="AC446" s="14"/>
      <c r="AD446" s="14"/>
      <c r="AE446" s="14"/>
      <c r="AF446" s="14"/>
      <c r="AG446" s="14"/>
      <c r="AH446" s="14"/>
      <c r="AI446" s="14"/>
      <c r="AJ446" s="14"/>
      <c r="AK446" s="14"/>
      <c r="AL446" s="14"/>
      <c r="AM446" s="12"/>
      <c r="AN446" s="12"/>
      <c r="AO446" s="12"/>
      <c r="AP446" s="12"/>
      <c r="AQ446" s="12"/>
      <c r="AR446" s="12"/>
      <c r="AS446" s="12"/>
      <c r="AT446" s="12"/>
      <c r="AU446" s="12"/>
      <c r="AV446" s="12"/>
      <c r="AW446" s="12"/>
      <c r="AX446" s="12"/>
      <c r="AY446" s="12"/>
      <c r="AZ446" s="12"/>
      <c r="BA446" s="12"/>
      <c r="BB446" s="12"/>
      <c r="BC446" s="12"/>
      <c r="BD446" s="12"/>
      <c r="BE446" s="12"/>
      <c r="BF446" s="12"/>
      <c r="BG446" s="12"/>
      <c r="BH446" s="12"/>
      <c r="BI446" s="12"/>
      <c r="BJ446" s="12"/>
      <c r="BK446" s="12"/>
      <c r="BL446" s="12"/>
      <c r="BM446" s="12"/>
      <c r="BN446" s="12"/>
      <c r="BO446" s="12"/>
      <c r="BP446" s="12"/>
      <c r="BQ446" s="12"/>
      <c r="BR446" s="12"/>
      <c r="BS446" s="12"/>
      <c r="BT446" s="12"/>
      <c r="BU446" s="12"/>
      <c r="BV446" s="12"/>
      <c r="BW446" s="12"/>
      <c r="BX446" s="12"/>
      <c r="BY446" s="12"/>
      <c r="BZ446" s="12"/>
      <c r="CA446" s="12"/>
      <c r="CB446" s="12"/>
      <c r="CC446" s="12"/>
      <c r="CD446" s="12"/>
      <c r="CE446" s="12"/>
      <c r="CF446" s="12"/>
      <c r="CG446" s="12"/>
      <c r="CH446" s="12"/>
    </row>
    <row r="447" spans="1:86">
      <c r="A447" s="14"/>
      <c r="B447" s="14"/>
      <c r="C447" s="14"/>
      <c r="D447" s="14"/>
      <c r="E447" s="14"/>
      <c r="F447" s="14"/>
      <c r="G447" s="14"/>
      <c r="H447" s="14"/>
      <c r="I447" s="14"/>
      <c r="J447" s="14"/>
      <c r="K447" s="14"/>
      <c r="L447" s="14"/>
      <c r="M447" s="14"/>
      <c r="N447" s="14"/>
      <c r="O447" s="14"/>
      <c r="P447" s="14"/>
      <c r="Q447" s="14"/>
      <c r="R447" s="14"/>
      <c r="S447" s="14"/>
      <c r="T447" s="14"/>
      <c r="U447" s="14"/>
      <c r="V447" s="14"/>
      <c r="W447" s="14"/>
      <c r="X447" s="14"/>
      <c r="Z447" s="14"/>
      <c r="AA447" s="14"/>
      <c r="AB447" s="14"/>
      <c r="AC447" s="14"/>
      <c r="AD447" s="14"/>
      <c r="AE447" s="14"/>
      <c r="AF447" s="14"/>
      <c r="AG447" s="14"/>
      <c r="AH447" s="14"/>
      <c r="AI447" s="14"/>
      <c r="AJ447" s="14"/>
      <c r="AK447" s="14"/>
      <c r="AL447" s="14"/>
      <c r="AM447" s="12"/>
      <c r="AN447" s="12"/>
      <c r="AO447" s="12"/>
      <c r="AP447" s="12"/>
      <c r="AQ447" s="12"/>
      <c r="AR447" s="12"/>
      <c r="AS447" s="12"/>
      <c r="AT447" s="12"/>
      <c r="AU447" s="12"/>
      <c r="AV447" s="12"/>
      <c r="AW447" s="12"/>
      <c r="AX447" s="12"/>
      <c r="AY447" s="12"/>
      <c r="AZ447" s="12"/>
      <c r="BA447" s="12"/>
      <c r="BB447" s="12"/>
      <c r="BC447" s="12"/>
      <c r="BD447" s="12"/>
      <c r="BE447" s="12"/>
      <c r="BF447" s="12"/>
      <c r="BG447" s="12"/>
      <c r="BH447" s="12"/>
      <c r="BI447" s="12"/>
      <c r="BJ447" s="12"/>
      <c r="BK447" s="12"/>
      <c r="BL447" s="12"/>
      <c r="BM447" s="12"/>
      <c r="BN447" s="12"/>
      <c r="BO447" s="12"/>
      <c r="BP447" s="12"/>
      <c r="BQ447" s="12"/>
      <c r="BR447" s="12"/>
      <c r="BS447" s="12"/>
      <c r="BT447" s="12"/>
      <c r="BU447" s="12"/>
      <c r="BV447" s="12"/>
      <c r="BW447" s="12"/>
      <c r="BX447" s="12"/>
      <c r="BY447" s="12"/>
      <c r="BZ447" s="12"/>
      <c r="CA447" s="12"/>
      <c r="CB447" s="12"/>
      <c r="CC447" s="12"/>
      <c r="CD447" s="12"/>
      <c r="CE447" s="12"/>
      <c r="CF447" s="12"/>
      <c r="CG447" s="12"/>
      <c r="CH447" s="12"/>
    </row>
    <row r="448" spans="1:86">
      <c r="A448" s="14"/>
      <c r="B448" s="14"/>
      <c r="C448" s="14"/>
      <c r="D448" s="14"/>
      <c r="E448" s="14"/>
      <c r="F448" s="14"/>
      <c r="G448" s="14"/>
      <c r="H448" s="14"/>
      <c r="I448" s="14"/>
      <c r="J448" s="14"/>
      <c r="K448" s="14"/>
      <c r="L448" s="14"/>
      <c r="M448" s="14"/>
      <c r="N448" s="14"/>
      <c r="O448" s="14"/>
      <c r="P448" s="14"/>
      <c r="Q448" s="14"/>
      <c r="R448" s="14"/>
      <c r="S448" s="14"/>
      <c r="T448" s="14"/>
      <c r="U448" s="14"/>
      <c r="V448" s="14"/>
      <c r="W448" s="14"/>
      <c r="X448" s="14"/>
      <c r="Z448" s="14"/>
      <c r="AA448" s="14"/>
      <c r="AB448" s="14"/>
      <c r="AC448" s="14"/>
      <c r="AD448" s="14"/>
      <c r="AE448" s="14"/>
      <c r="AF448" s="14"/>
      <c r="AG448" s="14"/>
      <c r="AH448" s="14"/>
      <c r="AI448" s="14"/>
      <c r="AJ448" s="14"/>
      <c r="AK448" s="14"/>
      <c r="AL448" s="14"/>
      <c r="AM448" s="12"/>
      <c r="AN448" s="12"/>
      <c r="AO448" s="12"/>
      <c r="AP448" s="12"/>
      <c r="AQ448" s="12"/>
      <c r="AR448" s="12"/>
      <c r="AS448" s="12"/>
      <c r="AT448" s="12"/>
      <c r="AU448" s="12"/>
      <c r="AV448" s="12"/>
      <c r="AW448" s="12"/>
      <c r="AX448" s="12"/>
      <c r="AY448" s="12"/>
      <c r="AZ448" s="12"/>
      <c r="BA448" s="12"/>
      <c r="BB448" s="12"/>
      <c r="BC448" s="12"/>
      <c r="BD448" s="12"/>
      <c r="BE448" s="12"/>
      <c r="BF448" s="12"/>
      <c r="BG448" s="12"/>
      <c r="BH448" s="12"/>
      <c r="BI448" s="12"/>
      <c r="BJ448" s="12"/>
      <c r="BK448" s="12"/>
      <c r="BL448" s="12"/>
      <c r="BM448" s="12"/>
      <c r="BN448" s="12"/>
      <c r="BO448" s="12"/>
      <c r="BP448" s="12"/>
      <c r="BQ448" s="12"/>
      <c r="BR448" s="12"/>
      <c r="BS448" s="12"/>
      <c r="BT448" s="12"/>
      <c r="BU448" s="12"/>
      <c r="BV448" s="12"/>
      <c r="BW448" s="12"/>
      <c r="BX448" s="12"/>
      <c r="BY448" s="12"/>
      <c r="BZ448" s="12"/>
      <c r="CA448" s="12"/>
      <c r="CB448" s="12"/>
      <c r="CC448" s="12"/>
      <c r="CD448" s="12"/>
      <c r="CE448" s="12"/>
      <c r="CF448" s="12"/>
      <c r="CG448" s="12"/>
      <c r="CH448" s="12"/>
    </row>
    <row r="449" spans="1:86">
      <c r="A449" s="14"/>
      <c r="B449" s="14"/>
      <c r="C449" s="14"/>
      <c r="D449" s="14"/>
      <c r="E449" s="14"/>
      <c r="F449" s="14"/>
      <c r="G449" s="14"/>
      <c r="H449" s="14"/>
      <c r="I449" s="14"/>
      <c r="J449" s="14"/>
      <c r="K449" s="14"/>
      <c r="L449" s="14"/>
      <c r="M449" s="14"/>
      <c r="N449" s="14"/>
      <c r="O449" s="14"/>
      <c r="P449" s="14"/>
      <c r="Q449" s="14"/>
      <c r="R449" s="14"/>
      <c r="S449" s="14"/>
      <c r="T449" s="14"/>
      <c r="U449" s="14"/>
      <c r="V449" s="14"/>
      <c r="W449" s="14"/>
      <c r="X449" s="14"/>
      <c r="Z449" s="14"/>
      <c r="AA449" s="14"/>
      <c r="AB449" s="14"/>
      <c r="AC449" s="14"/>
      <c r="AD449" s="14"/>
      <c r="AE449" s="14"/>
      <c r="AF449" s="14"/>
      <c r="AG449" s="14"/>
      <c r="AH449" s="14"/>
      <c r="AI449" s="14"/>
      <c r="AJ449" s="14"/>
      <c r="AK449" s="14"/>
      <c r="AL449" s="14"/>
      <c r="AM449" s="12"/>
      <c r="AN449" s="12"/>
      <c r="AO449" s="12"/>
      <c r="AP449" s="12"/>
      <c r="AQ449" s="12"/>
      <c r="AR449" s="12"/>
      <c r="AS449" s="12"/>
      <c r="AT449" s="12"/>
      <c r="AU449" s="12"/>
      <c r="AV449" s="12"/>
      <c r="AW449" s="12"/>
      <c r="AX449" s="12"/>
      <c r="AY449" s="12"/>
      <c r="AZ449" s="12"/>
      <c r="BA449" s="12"/>
      <c r="BB449" s="12"/>
      <c r="BC449" s="12"/>
      <c r="BD449" s="12"/>
      <c r="BE449" s="12"/>
      <c r="BF449" s="12"/>
      <c r="BG449" s="12"/>
      <c r="BH449" s="12"/>
      <c r="BI449" s="12"/>
      <c r="BJ449" s="12"/>
      <c r="BK449" s="12"/>
      <c r="BL449" s="12"/>
      <c r="BM449" s="12"/>
      <c r="BN449" s="12"/>
      <c r="BO449" s="12"/>
      <c r="BP449" s="12"/>
      <c r="BQ449" s="12"/>
      <c r="BR449" s="12"/>
      <c r="BS449" s="12"/>
      <c r="BT449" s="12"/>
      <c r="BU449" s="12"/>
      <c r="BV449" s="12"/>
      <c r="BW449" s="12"/>
      <c r="BX449" s="12"/>
      <c r="BY449" s="12"/>
      <c r="BZ449" s="12"/>
      <c r="CA449" s="12"/>
      <c r="CB449" s="12"/>
      <c r="CC449" s="12"/>
      <c r="CD449" s="12"/>
      <c r="CE449" s="12"/>
      <c r="CF449" s="12"/>
      <c r="CG449" s="12"/>
      <c r="CH449" s="12"/>
    </row>
    <row r="450" spans="1:86">
      <c r="A450" s="14"/>
      <c r="B450" s="14"/>
      <c r="C450" s="14"/>
      <c r="D450" s="14"/>
      <c r="E450" s="14"/>
      <c r="F450" s="14"/>
      <c r="G450" s="14"/>
      <c r="H450" s="14"/>
      <c r="I450" s="14"/>
      <c r="J450" s="14"/>
      <c r="K450" s="14"/>
      <c r="L450" s="14"/>
      <c r="M450" s="14"/>
      <c r="N450" s="14"/>
      <c r="O450" s="14"/>
      <c r="P450" s="14"/>
      <c r="Q450" s="14"/>
      <c r="R450" s="14"/>
      <c r="S450" s="14"/>
      <c r="T450" s="14"/>
      <c r="U450" s="14"/>
      <c r="V450" s="14"/>
      <c r="W450" s="14"/>
      <c r="X450" s="14"/>
      <c r="Z450" s="14"/>
      <c r="AA450" s="14"/>
      <c r="AB450" s="14"/>
      <c r="AC450" s="14"/>
      <c r="AD450" s="14"/>
      <c r="AE450" s="14"/>
      <c r="AF450" s="14"/>
      <c r="AG450" s="14"/>
      <c r="AH450" s="14"/>
      <c r="AI450" s="14"/>
      <c r="AJ450" s="14"/>
      <c r="AK450" s="14"/>
      <c r="AL450" s="14"/>
      <c r="AM450" s="12"/>
      <c r="AN450" s="12"/>
      <c r="AO450" s="12"/>
      <c r="AP450" s="12"/>
      <c r="AQ450" s="12"/>
      <c r="AR450" s="12"/>
      <c r="AS450" s="12"/>
      <c r="AT450" s="12"/>
      <c r="AU450" s="12"/>
      <c r="AV450" s="12"/>
      <c r="AW450" s="12"/>
      <c r="AX450" s="12"/>
      <c r="AY450" s="12"/>
      <c r="AZ450" s="12"/>
      <c r="BA450" s="12"/>
      <c r="BB450" s="12"/>
      <c r="BC450" s="12"/>
      <c r="BD450" s="12"/>
      <c r="BE450" s="12"/>
      <c r="BF450" s="12"/>
      <c r="BG450" s="12"/>
      <c r="BH450" s="12"/>
      <c r="BI450" s="12"/>
      <c r="BJ450" s="12"/>
      <c r="BK450" s="12"/>
      <c r="BL450" s="12"/>
      <c r="BM450" s="12"/>
      <c r="BN450" s="12"/>
      <c r="BO450" s="12"/>
      <c r="BP450" s="12"/>
      <c r="BQ450" s="12"/>
      <c r="BR450" s="12"/>
      <c r="BS450" s="12"/>
      <c r="BT450" s="12"/>
      <c r="BU450" s="12"/>
      <c r="BV450" s="12"/>
      <c r="BW450" s="12"/>
      <c r="BX450" s="12"/>
      <c r="BY450" s="12"/>
      <c r="BZ450" s="12"/>
      <c r="CA450" s="12"/>
      <c r="CB450" s="12"/>
      <c r="CC450" s="12"/>
      <c r="CD450" s="12"/>
      <c r="CE450" s="12"/>
      <c r="CF450" s="12"/>
      <c r="CG450" s="12"/>
      <c r="CH450" s="12"/>
    </row>
    <row r="451" spans="1:86">
      <c r="A451" s="14"/>
      <c r="B451" s="14"/>
      <c r="C451" s="14"/>
      <c r="D451" s="14"/>
      <c r="E451" s="14"/>
      <c r="F451" s="14"/>
      <c r="G451" s="14"/>
      <c r="H451" s="14"/>
      <c r="I451" s="14"/>
      <c r="J451" s="14"/>
      <c r="K451" s="14"/>
      <c r="L451" s="14"/>
      <c r="M451" s="14"/>
      <c r="N451" s="14"/>
      <c r="O451" s="14"/>
      <c r="P451" s="14"/>
      <c r="Q451" s="14"/>
      <c r="R451" s="14"/>
      <c r="S451" s="14"/>
      <c r="T451" s="14"/>
      <c r="U451" s="14"/>
      <c r="V451" s="14"/>
      <c r="W451" s="14"/>
      <c r="X451" s="14"/>
      <c r="Z451" s="14"/>
      <c r="AA451" s="14"/>
      <c r="AB451" s="14"/>
      <c r="AC451" s="14"/>
      <c r="AD451" s="14"/>
      <c r="AE451" s="14"/>
      <c r="AF451" s="14"/>
      <c r="AG451" s="14"/>
      <c r="AH451" s="14"/>
      <c r="AI451" s="14"/>
      <c r="AJ451" s="14"/>
      <c r="AK451" s="14"/>
      <c r="AL451" s="14"/>
      <c r="AM451" s="12"/>
      <c r="AN451" s="12"/>
      <c r="AO451" s="12"/>
      <c r="AP451" s="12"/>
      <c r="AQ451" s="12"/>
      <c r="AR451" s="12"/>
      <c r="AS451" s="12"/>
      <c r="AT451" s="12"/>
      <c r="AU451" s="12"/>
      <c r="AV451" s="12"/>
      <c r="AW451" s="12"/>
      <c r="AX451" s="12"/>
      <c r="AY451" s="12"/>
      <c r="AZ451" s="12"/>
      <c r="BA451" s="12"/>
      <c r="BB451" s="12"/>
      <c r="BC451" s="12"/>
      <c r="BD451" s="12"/>
      <c r="BE451" s="12"/>
      <c r="BF451" s="12"/>
      <c r="BG451" s="12"/>
      <c r="BH451" s="12"/>
      <c r="BI451" s="12"/>
      <c r="BJ451" s="12"/>
      <c r="BK451" s="12"/>
      <c r="BL451" s="12"/>
      <c r="BM451" s="12"/>
      <c r="BN451" s="12"/>
      <c r="BO451" s="12"/>
      <c r="BP451" s="12"/>
      <c r="BQ451" s="12"/>
      <c r="BR451" s="12"/>
      <c r="BS451" s="12"/>
      <c r="BT451" s="12"/>
      <c r="BU451" s="12"/>
      <c r="BV451" s="12"/>
      <c r="BW451" s="12"/>
      <c r="BX451" s="12"/>
      <c r="BY451" s="12"/>
      <c r="BZ451" s="12"/>
      <c r="CA451" s="12"/>
      <c r="CB451" s="12"/>
      <c r="CC451" s="12"/>
      <c r="CD451" s="12"/>
      <c r="CE451" s="12"/>
      <c r="CF451" s="12"/>
      <c r="CG451" s="12"/>
      <c r="CH451" s="12"/>
    </row>
    <row r="452" spans="1:86">
      <c r="A452" s="14"/>
      <c r="B452" s="14"/>
      <c r="C452" s="14"/>
      <c r="D452" s="14"/>
      <c r="E452" s="14"/>
      <c r="F452" s="14"/>
      <c r="G452" s="14"/>
      <c r="H452" s="14"/>
      <c r="I452" s="14"/>
      <c r="J452" s="14"/>
      <c r="K452" s="14"/>
      <c r="L452" s="14"/>
      <c r="M452" s="14"/>
      <c r="N452" s="14"/>
      <c r="O452" s="14"/>
      <c r="P452" s="14"/>
      <c r="Q452" s="14"/>
      <c r="R452" s="14"/>
      <c r="S452" s="14"/>
      <c r="T452" s="14"/>
      <c r="U452" s="14"/>
      <c r="V452" s="14"/>
      <c r="W452" s="14"/>
      <c r="X452" s="14"/>
      <c r="Z452" s="14"/>
      <c r="AA452" s="14"/>
      <c r="AB452" s="14"/>
      <c r="AC452" s="14"/>
      <c r="AD452" s="14"/>
      <c r="AE452" s="14"/>
      <c r="AF452" s="14"/>
      <c r="AG452" s="14"/>
      <c r="AH452" s="14"/>
      <c r="AI452" s="14"/>
      <c r="AJ452" s="14"/>
      <c r="AK452" s="14"/>
      <c r="AL452" s="14"/>
      <c r="AM452" s="12"/>
      <c r="AN452" s="12"/>
      <c r="AO452" s="12"/>
      <c r="AP452" s="12"/>
      <c r="AQ452" s="12"/>
      <c r="AR452" s="12"/>
      <c r="AS452" s="12"/>
      <c r="AT452" s="12"/>
      <c r="AU452" s="12"/>
      <c r="AV452" s="12"/>
      <c r="AW452" s="12"/>
      <c r="AX452" s="12"/>
      <c r="AY452" s="12"/>
      <c r="AZ452" s="12"/>
      <c r="BA452" s="12"/>
      <c r="BB452" s="12"/>
      <c r="BC452" s="12"/>
      <c r="BD452" s="12"/>
      <c r="BE452" s="12"/>
      <c r="BF452" s="12"/>
      <c r="BG452" s="12"/>
      <c r="BH452" s="12"/>
      <c r="BI452" s="12"/>
      <c r="BJ452" s="12"/>
      <c r="BK452" s="12"/>
      <c r="BL452" s="12"/>
      <c r="BM452" s="12"/>
      <c r="BN452" s="12"/>
      <c r="BO452" s="12"/>
      <c r="BP452" s="12"/>
      <c r="BQ452" s="12"/>
      <c r="BR452" s="12"/>
      <c r="BS452" s="12"/>
      <c r="BT452" s="12"/>
      <c r="BU452" s="12"/>
      <c r="BV452" s="12"/>
      <c r="BW452" s="12"/>
      <c r="BX452" s="12"/>
      <c r="BY452" s="12"/>
      <c r="BZ452" s="12"/>
      <c r="CA452" s="12"/>
      <c r="CB452" s="12"/>
      <c r="CC452" s="12"/>
      <c r="CD452" s="12"/>
      <c r="CE452" s="12"/>
      <c r="CF452" s="12"/>
      <c r="CG452" s="12"/>
      <c r="CH452" s="12"/>
    </row>
    <row r="453" spans="1:86">
      <c r="A453" s="14"/>
      <c r="B453" s="14"/>
      <c r="C453" s="14"/>
      <c r="D453" s="14"/>
      <c r="E453" s="14"/>
      <c r="F453" s="14"/>
      <c r="G453" s="14"/>
      <c r="H453" s="14"/>
      <c r="I453" s="14"/>
      <c r="J453" s="14"/>
      <c r="K453" s="14"/>
      <c r="L453" s="14"/>
      <c r="M453" s="14"/>
      <c r="N453" s="14"/>
      <c r="O453" s="14"/>
      <c r="P453" s="14"/>
      <c r="Q453" s="14"/>
      <c r="R453" s="14"/>
      <c r="S453" s="14"/>
      <c r="T453" s="14"/>
      <c r="U453" s="14"/>
      <c r="V453" s="14"/>
      <c r="W453" s="14"/>
      <c r="X453" s="14"/>
      <c r="Z453" s="14"/>
      <c r="AA453" s="14"/>
      <c r="AB453" s="14"/>
      <c r="AC453" s="14"/>
      <c r="AD453" s="14"/>
      <c r="AE453" s="14"/>
      <c r="AF453" s="14"/>
      <c r="AG453" s="14"/>
      <c r="AH453" s="14"/>
      <c r="AI453" s="14"/>
      <c r="AJ453" s="14"/>
      <c r="AK453" s="14"/>
      <c r="AL453" s="14"/>
      <c r="AM453" s="12"/>
      <c r="AN453" s="12"/>
      <c r="AO453" s="12"/>
      <c r="AP453" s="12"/>
      <c r="AQ453" s="12"/>
      <c r="AR453" s="12"/>
      <c r="AS453" s="12"/>
      <c r="AT453" s="12"/>
      <c r="AU453" s="12"/>
      <c r="AV453" s="12"/>
      <c r="AW453" s="12"/>
      <c r="AX453" s="12"/>
      <c r="AY453" s="12"/>
      <c r="AZ453" s="12"/>
      <c r="BA453" s="12"/>
      <c r="BB453" s="12"/>
      <c r="BC453" s="12"/>
      <c r="BD453" s="12"/>
      <c r="BE453" s="12"/>
      <c r="BF453" s="12"/>
      <c r="BG453" s="12"/>
      <c r="BH453" s="12"/>
      <c r="BI453" s="12"/>
      <c r="BJ453" s="12"/>
      <c r="BK453" s="12"/>
      <c r="BL453" s="12"/>
      <c r="BM453" s="12"/>
      <c r="BN453" s="12"/>
      <c r="BO453" s="12"/>
      <c r="BP453" s="12"/>
      <c r="BQ453" s="12"/>
      <c r="BR453" s="12"/>
      <c r="BS453" s="12"/>
      <c r="BT453" s="12"/>
      <c r="BU453" s="12"/>
      <c r="BV453" s="12"/>
      <c r="BW453" s="12"/>
      <c r="BX453" s="12"/>
      <c r="BY453" s="12"/>
      <c r="BZ453" s="12"/>
      <c r="CA453" s="12"/>
      <c r="CB453" s="12"/>
      <c r="CC453" s="12"/>
      <c r="CD453" s="12"/>
      <c r="CE453" s="12"/>
      <c r="CF453" s="12"/>
      <c r="CG453" s="12"/>
      <c r="CH453" s="12"/>
    </row>
    <row r="454" spans="1:86">
      <c r="A454" s="14"/>
      <c r="B454" s="14"/>
      <c r="C454" s="14"/>
      <c r="D454" s="14"/>
      <c r="E454" s="14"/>
      <c r="F454" s="14"/>
      <c r="G454" s="14"/>
      <c r="H454" s="14"/>
      <c r="I454" s="14"/>
      <c r="J454" s="14"/>
      <c r="K454" s="14"/>
      <c r="L454" s="14"/>
      <c r="M454" s="14"/>
      <c r="N454" s="14"/>
      <c r="O454" s="14"/>
      <c r="P454" s="14"/>
      <c r="Q454" s="14"/>
      <c r="R454" s="14"/>
      <c r="S454" s="14"/>
      <c r="T454" s="14"/>
      <c r="U454" s="14"/>
      <c r="V454" s="14"/>
      <c r="W454" s="14"/>
      <c r="X454" s="14"/>
      <c r="Z454" s="14"/>
      <c r="AA454" s="14"/>
      <c r="AB454" s="14"/>
      <c r="AC454" s="14"/>
      <c r="AD454" s="14"/>
      <c r="AE454" s="14"/>
      <c r="AF454" s="14"/>
      <c r="AG454" s="14"/>
      <c r="AH454" s="14"/>
      <c r="AI454" s="14"/>
      <c r="AJ454" s="14"/>
      <c r="AK454" s="14"/>
      <c r="AL454" s="14"/>
      <c r="AM454" s="12"/>
      <c r="AN454" s="12"/>
      <c r="AO454" s="12"/>
      <c r="AP454" s="12"/>
      <c r="AQ454" s="12"/>
      <c r="AR454" s="12"/>
      <c r="AS454" s="12"/>
      <c r="AT454" s="12"/>
      <c r="AU454" s="12"/>
      <c r="AV454" s="12"/>
      <c r="AW454" s="12"/>
      <c r="AX454" s="12"/>
      <c r="AY454" s="12"/>
      <c r="AZ454" s="12"/>
      <c r="BA454" s="12"/>
      <c r="BB454" s="12"/>
      <c r="BC454" s="12"/>
      <c r="BD454" s="12"/>
      <c r="BE454" s="12"/>
      <c r="BF454" s="12"/>
      <c r="BG454" s="12"/>
      <c r="BH454" s="12"/>
      <c r="BI454" s="12"/>
      <c r="BJ454" s="12"/>
      <c r="BK454" s="12"/>
      <c r="BL454" s="12"/>
      <c r="BM454" s="12"/>
      <c r="BN454" s="12"/>
      <c r="BO454" s="12"/>
      <c r="BP454" s="12"/>
      <c r="BQ454" s="12"/>
      <c r="BR454" s="12"/>
      <c r="BS454" s="12"/>
      <c r="BT454" s="12"/>
      <c r="BU454" s="12"/>
      <c r="BV454" s="12"/>
      <c r="BW454" s="12"/>
      <c r="BX454" s="12"/>
      <c r="BY454" s="12"/>
      <c r="BZ454" s="12"/>
      <c r="CA454" s="12"/>
      <c r="CB454" s="12"/>
      <c r="CC454" s="12"/>
      <c r="CD454" s="12"/>
      <c r="CE454" s="12"/>
      <c r="CF454" s="12"/>
      <c r="CG454" s="12"/>
      <c r="CH454" s="12"/>
    </row>
    <row r="455" spans="1:86">
      <c r="A455" s="14"/>
      <c r="B455" s="14"/>
      <c r="C455" s="14"/>
      <c r="D455" s="14"/>
      <c r="E455" s="14"/>
      <c r="F455" s="14"/>
      <c r="G455" s="14"/>
      <c r="H455" s="14"/>
      <c r="I455" s="14"/>
      <c r="J455" s="14"/>
      <c r="K455" s="14"/>
      <c r="L455" s="14"/>
      <c r="M455" s="14"/>
      <c r="N455" s="14"/>
      <c r="O455" s="14"/>
      <c r="P455" s="14"/>
      <c r="Q455" s="14"/>
      <c r="R455" s="14"/>
      <c r="S455" s="14"/>
      <c r="T455" s="14"/>
      <c r="U455" s="14"/>
      <c r="V455" s="14"/>
      <c r="W455" s="14"/>
      <c r="X455" s="14"/>
      <c r="Z455" s="14"/>
      <c r="AA455" s="14"/>
      <c r="AB455" s="14"/>
      <c r="AC455" s="14"/>
      <c r="AD455" s="14"/>
      <c r="AE455" s="14"/>
      <c r="AF455" s="14"/>
      <c r="AG455" s="14"/>
      <c r="AH455" s="14"/>
      <c r="AI455" s="14"/>
      <c r="AJ455" s="14"/>
      <c r="AK455" s="14"/>
      <c r="AL455" s="14"/>
      <c r="AM455" s="12"/>
      <c r="AN455" s="12"/>
      <c r="AO455" s="12"/>
      <c r="AP455" s="12"/>
      <c r="AQ455" s="12"/>
      <c r="AR455" s="12"/>
      <c r="AS455" s="12"/>
      <c r="AT455" s="12"/>
      <c r="AU455" s="12"/>
      <c r="AV455" s="12"/>
      <c r="AW455" s="12"/>
      <c r="AX455" s="12"/>
      <c r="AY455" s="12"/>
      <c r="AZ455" s="12"/>
      <c r="BA455" s="12"/>
      <c r="BB455" s="12"/>
      <c r="BC455" s="12"/>
      <c r="BD455" s="12"/>
      <c r="BE455" s="12"/>
      <c r="BF455" s="12"/>
      <c r="BG455" s="12"/>
      <c r="BH455" s="12"/>
      <c r="BI455" s="12"/>
      <c r="BJ455" s="12"/>
      <c r="BK455" s="12"/>
      <c r="BL455" s="12"/>
      <c r="BM455" s="12"/>
      <c r="BN455" s="12"/>
      <c r="BO455" s="12"/>
      <c r="BP455" s="12"/>
      <c r="BQ455" s="12"/>
      <c r="BR455" s="12"/>
      <c r="BS455" s="12"/>
      <c r="BT455" s="12"/>
      <c r="BU455" s="12"/>
      <c r="BV455" s="12"/>
      <c r="BW455" s="12"/>
      <c r="BX455" s="12"/>
      <c r="BY455" s="12"/>
      <c r="BZ455" s="12"/>
      <c r="CA455" s="12"/>
      <c r="CB455" s="12"/>
      <c r="CC455" s="12"/>
      <c r="CD455" s="12"/>
      <c r="CE455" s="12"/>
      <c r="CF455" s="12"/>
      <c r="CG455" s="12"/>
      <c r="CH455" s="12"/>
    </row>
    <row r="456" spans="1:86">
      <c r="A456" s="14"/>
      <c r="B456" s="14"/>
      <c r="C456" s="14"/>
      <c r="D456" s="14"/>
      <c r="E456" s="14"/>
      <c r="F456" s="14"/>
      <c r="G456" s="14"/>
      <c r="H456" s="14"/>
      <c r="I456" s="14"/>
      <c r="J456" s="14"/>
      <c r="K456" s="14"/>
      <c r="L456" s="14"/>
      <c r="M456" s="14"/>
      <c r="N456" s="14"/>
      <c r="O456" s="14"/>
      <c r="P456" s="14"/>
      <c r="Q456" s="14"/>
      <c r="R456" s="14"/>
      <c r="S456" s="14"/>
      <c r="T456" s="14"/>
      <c r="U456" s="14"/>
      <c r="V456" s="14"/>
      <c r="W456" s="14"/>
      <c r="X456" s="14"/>
      <c r="Z456" s="14"/>
      <c r="AA456" s="14"/>
      <c r="AB456" s="14"/>
      <c r="AC456" s="14"/>
      <c r="AD456" s="14"/>
      <c r="AE456" s="14"/>
      <c r="AF456" s="14"/>
      <c r="AG456" s="14"/>
      <c r="AH456" s="14"/>
      <c r="AI456" s="14"/>
      <c r="AJ456" s="14"/>
      <c r="AK456" s="14"/>
      <c r="AL456" s="14"/>
      <c r="AM456" s="12"/>
      <c r="AN456" s="12"/>
      <c r="AO456" s="12"/>
      <c r="AP456" s="12"/>
      <c r="AQ456" s="12"/>
      <c r="AR456" s="12"/>
      <c r="AS456" s="12"/>
      <c r="AT456" s="12"/>
      <c r="AU456" s="12"/>
      <c r="AV456" s="12"/>
      <c r="AW456" s="12"/>
      <c r="AX456" s="12"/>
      <c r="AY456" s="12"/>
      <c r="AZ456" s="12"/>
      <c r="BA456" s="12"/>
      <c r="BB456" s="12"/>
      <c r="BC456" s="12"/>
      <c r="BD456" s="12"/>
      <c r="BE456" s="12"/>
      <c r="BF456" s="12"/>
      <c r="BG456" s="12"/>
      <c r="BH456" s="12"/>
      <c r="BI456" s="12"/>
      <c r="BJ456" s="12"/>
      <c r="BK456" s="12"/>
      <c r="BL456" s="12"/>
      <c r="BM456" s="12"/>
      <c r="BN456" s="12"/>
      <c r="BO456" s="12"/>
      <c r="BP456" s="12"/>
      <c r="BQ456" s="12"/>
      <c r="BR456" s="12"/>
      <c r="BS456" s="12"/>
      <c r="BT456" s="12"/>
      <c r="BU456" s="12"/>
      <c r="BV456" s="12"/>
      <c r="BW456" s="12"/>
      <c r="BX456" s="12"/>
      <c r="BY456" s="12"/>
      <c r="BZ456" s="12"/>
      <c r="CA456" s="12"/>
      <c r="CB456" s="12"/>
      <c r="CC456" s="12"/>
      <c r="CD456" s="12"/>
      <c r="CE456" s="12"/>
      <c r="CF456" s="12"/>
      <c r="CG456" s="12"/>
      <c r="CH456" s="12"/>
    </row>
    <row r="457" spans="1:86">
      <c r="A457" s="14"/>
      <c r="B457" s="14"/>
      <c r="C457" s="14"/>
      <c r="D457" s="14"/>
      <c r="E457" s="14"/>
      <c r="F457" s="14"/>
      <c r="G457" s="14"/>
      <c r="H457" s="14"/>
      <c r="I457" s="14"/>
      <c r="J457" s="14"/>
      <c r="K457" s="14"/>
      <c r="L457" s="14"/>
      <c r="M457" s="14"/>
      <c r="N457" s="14"/>
      <c r="O457" s="14"/>
      <c r="P457" s="14"/>
      <c r="Q457" s="14"/>
      <c r="R457" s="14"/>
      <c r="S457" s="14"/>
      <c r="T457" s="14"/>
      <c r="U457" s="14"/>
      <c r="V457" s="14"/>
      <c r="W457" s="14"/>
      <c r="X457" s="14"/>
      <c r="Z457" s="14"/>
      <c r="AA457" s="14"/>
      <c r="AB457" s="14"/>
      <c r="AC457" s="14"/>
      <c r="AD457" s="14"/>
      <c r="AE457" s="14"/>
      <c r="AF457" s="14"/>
      <c r="AG457" s="14"/>
      <c r="AH457" s="14"/>
      <c r="AI457" s="14"/>
      <c r="AJ457" s="14"/>
      <c r="AK457" s="14"/>
      <c r="AL457" s="14"/>
      <c r="AM457" s="12"/>
      <c r="AN457" s="12"/>
      <c r="AO457" s="12"/>
      <c r="AP457" s="12"/>
      <c r="AQ457" s="12"/>
      <c r="AR457" s="12"/>
      <c r="AS457" s="12"/>
      <c r="AT457" s="12"/>
      <c r="AU457" s="12"/>
      <c r="AV457" s="12"/>
      <c r="AW457" s="12"/>
      <c r="AX457" s="12"/>
      <c r="AY457" s="12"/>
      <c r="AZ457" s="12"/>
      <c r="BA457" s="12"/>
      <c r="BB457" s="12"/>
      <c r="BC457" s="12"/>
      <c r="BD457" s="12"/>
      <c r="BE457" s="12"/>
      <c r="BF457" s="12"/>
      <c r="BG457" s="12"/>
      <c r="BH457" s="12"/>
      <c r="BI457" s="12"/>
      <c r="BJ457" s="12"/>
      <c r="BK457" s="12"/>
      <c r="BL457" s="12"/>
      <c r="BM457" s="12"/>
      <c r="BN457" s="12"/>
      <c r="BO457" s="12"/>
      <c r="BP457" s="12"/>
      <c r="BQ457" s="12"/>
      <c r="BR457" s="12"/>
      <c r="BS457" s="12"/>
      <c r="BT457" s="12"/>
      <c r="BU457" s="12"/>
      <c r="BV457" s="12"/>
      <c r="BW457" s="12"/>
      <c r="BX457" s="12"/>
      <c r="BY457" s="12"/>
      <c r="BZ457" s="12"/>
      <c r="CA457" s="12"/>
      <c r="CB457" s="12"/>
      <c r="CC457" s="12"/>
      <c r="CD457" s="12"/>
      <c r="CE457" s="12"/>
      <c r="CF457" s="12"/>
      <c r="CG457" s="12"/>
      <c r="CH457" s="12"/>
    </row>
    <row r="458" spans="1:86">
      <c r="A458" s="14"/>
      <c r="B458" s="14"/>
      <c r="C458" s="14"/>
      <c r="D458" s="14"/>
      <c r="E458" s="14"/>
      <c r="F458" s="14"/>
      <c r="G458" s="14"/>
      <c r="H458" s="14"/>
      <c r="I458" s="14"/>
      <c r="J458" s="14"/>
      <c r="K458" s="14"/>
      <c r="L458" s="14"/>
      <c r="M458" s="14"/>
      <c r="N458" s="14"/>
      <c r="O458" s="14"/>
      <c r="P458" s="14"/>
      <c r="Q458" s="14"/>
      <c r="R458" s="14"/>
      <c r="S458" s="14"/>
      <c r="T458" s="14"/>
      <c r="U458" s="14"/>
      <c r="V458" s="14"/>
      <c r="W458" s="14"/>
      <c r="X458" s="14"/>
      <c r="Z458" s="14"/>
      <c r="AA458" s="14"/>
      <c r="AB458" s="14"/>
      <c r="AC458" s="14"/>
      <c r="AD458" s="14"/>
      <c r="AE458" s="14"/>
      <c r="AF458" s="14"/>
      <c r="AG458" s="14"/>
      <c r="AH458" s="14"/>
      <c r="AI458" s="14"/>
      <c r="AJ458" s="14"/>
      <c r="AK458" s="14"/>
      <c r="AL458" s="14"/>
      <c r="AM458" s="12"/>
      <c r="AN458" s="12"/>
      <c r="AO458" s="12"/>
      <c r="AP458" s="12"/>
      <c r="AQ458" s="12"/>
      <c r="AR458" s="12"/>
      <c r="AS458" s="12"/>
      <c r="AT458" s="12"/>
      <c r="AU458" s="12"/>
      <c r="AV458" s="12"/>
      <c r="AW458" s="12"/>
      <c r="AX458" s="12"/>
      <c r="AY458" s="12"/>
      <c r="AZ458" s="12"/>
      <c r="BA458" s="12"/>
      <c r="BB458" s="12"/>
      <c r="BC458" s="12"/>
      <c r="BD458" s="12"/>
      <c r="BE458" s="12"/>
      <c r="BF458" s="12"/>
      <c r="BG458" s="12"/>
      <c r="BH458" s="12"/>
      <c r="BI458" s="12"/>
      <c r="BJ458" s="12"/>
      <c r="BK458" s="12"/>
      <c r="BL458" s="12"/>
      <c r="BM458" s="12"/>
      <c r="BN458" s="12"/>
      <c r="BO458" s="12"/>
      <c r="BP458" s="12"/>
      <c r="BQ458" s="12"/>
      <c r="BR458" s="12"/>
      <c r="BS458" s="12"/>
      <c r="BT458" s="12"/>
      <c r="BU458" s="12"/>
      <c r="BV458" s="12"/>
      <c r="BW458" s="12"/>
      <c r="BX458" s="12"/>
      <c r="BY458" s="12"/>
      <c r="BZ458" s="12"/>
      <c r="CA458" s="12"/>
      <c r="CB458" s="12"/>
      <c r="CC458" s="12"/>
      <c r="CD458" s="12"/>
      <c r="CE458" s="12"/>
      <c r="CF458" s="12"/>
      <c r="CG458" s="12"/>
      <c r="CH458" s="12"/>
    </row>
    <row r="459" spans="1:86">
      <c r="A459" s="14"/>
      <c r="B459" s="14"/>
      <c r="C459" s="14"/>
      <c r="D459" s="14"/>
      <c r="E459" s="14"/>
      <c r="F459" s="14"/>
      <c r="G459" s="14"/>
      <c r="H459" s="14"/>
      <c r="I459" s="14"/>
      <c r="J459" s="14"/>
      <c r="K459" s="14"/>
      <c r="L459" s="14"/>
      <c r="M459" s="14"/>
      <c r="N459" s="14"/>
      <c r="O459" s="14"/>
      <c r="P459" s="14"/>
      <c r="Q459" s="14"/>
      <c r="R459" s="14"/>
      <c r="S459" s="14"/>
      <c r="T459" s="14"/>
      <c r="U459" s="14"/>
      <c r="V459" s="14"/>
      <c r="W459" s="14"/>
      <c r="X459" s="14"/>
      <c r="Z459" s="14"/>
      <c r="AA459" s="14"/>
      <c r="AB459" s="14"/>
      <c r="AC459" s="14"/>
      <c r="AD459" s="14"/>
      <c r="AE459" s="14"/>
      <c r="AF459" s="14"/>
      <c r="AG459" s="14"/>
      <c r="AH459" s="14"/>
      <c r="AI459" s="14"/>
      <c r="AJ459" s="14"/>
      <c r="AK459" s="14"/>
      <c r="AL459" s="14"/>
      <c r="AM459" s="12"/>
      <c r="AN459" s="12"/>
      <c r="AO459" s="12"/>
      <c r="AP459" s="12"/>
      <c r="AQ459" s="12"/>
      <c r="AR459" s="12"/>
      <c r="AS459" s="12"/>
      <c r="AT459" s="12"/>
      <c r="AU459" s="12"/>
      <c r="AV459" s="12"/>
      <c r="AW459" s="12"/>
      <c r="AX459" s="12"/>
      <c r="AY459" s="12"/>
      <c r="AZ459" s="12"/>
      <c r="BA459" s="12"/>
      <c r="BB459" s="12"/>
      <c r="BC459" s="12"/>
      <c r="BD459" s="12"/>
      <c r="BE459" s="12"/>
      <c r="BF459" s="12"/>
      <c r="BG459" s="12"/>
      <c r="BH459" s="12"/>
      <c r="BI459" s="12"/>
      <c r="BJ459" s="12"/>
      <c r="BK459" s="12"/>
      <c r="BL459" s="12"/>
      <c r="BM459" s="12"/>
      <c r="BN459" s="12"/>
      <c r="BO459" s="12"/>
      <c r="BP459" s="12"/>
      <c r="BQ459" s="12"/>
      <c r="BR459" s="12"/>
      <c r="BS459" s="12"/>
      <c r="BT459" s="12"/>
      <c r="BU459" s="12"/>
      <c r="BV459" s="12"/>
      <c r="BW459" s="12"/>
      <c r="BX459" s="12"/>
      <c r="BY459" s="12"/>
      <c r="BZ459" s="12"/>
      <c r="CA459" s="12"/>
      <c r="CB459" s="12"/>
      <c r="CC459" s="12"/>
      <c r="CD459" s="12"/>
      <c r="CE459" s="12"/>
      <c r="CF459" s="12"/>
      <c r="CG459" s="12"/>
      <c r="CH459" s="12"/>
    </row>
    <row r="460" spans="1:86">
      <c r="A460" s="14"/>
      <c r="B460" s="14"/>
      <c r="C460" s="14"/>
      <c r="D460" s="14"/>
      <c r="E460" s="14"/>
      <c r="F460" s="14"/>
      <c r="G460" s="14"/>
      <c r="H460" s="14"/>
      <c r="I460" s="14"/>
      <c r="J460" s="14"/>
      <c r="K460" s="14"/>
      <c r="L460" s="14"/>
      <c r="M460" s="14"/>
      <c r="N460" s="14"/>
      <c r="O460" s="14"/>
      <c r="P460" s="14"/>
      <c r="Q460" s="14"/>
      <c r="R460" s="14"/>
      <c r="S460" s="14"/>
      <c r="T460" s="14"/>
      <c r="U460" s="14"/>
      <c r="V460" s="14"/>
      <c r="W460" s="14"/>
      <c r="X460" s="14"/>
      <c r="Z460" s="14"/>
      <c r="AA460" s="14"/>
      <c r="AB460" s="14"/>
      <c r="AC460" s="14"/>
      <c r="AD460" s="14"/>
      <c r="AE460" s="14"/>
      <c r="AF460" s="14"/>
      <c r="AG460" s="14"/>
      <c r="AH460" s="14"/>
      <c r="AI460" s="14"/>
      <c r="AJ460" s="14"/>
      <c r="AK460" s="14"/>
      <c r="AL460" s="14"/>
      <c r="AM460" s="12"/>
      <c r="AN460" s="12"/>
      <c r="AO460" s="12"/>
      <c r="AP460" s="12"/>
      <c r="AQ460" s="12"/>
      <c r="AR460" s="12"/>
      <c r="AS460" s="12"/>
      <c r="AT460" s="12"/>
      <c r="AU460" s="12"/>
      <c r="AV460" s="12"/>
      <c r="AW460" s="12"/>
      <c r="AX460" s="12"/>
      <c r="AY460" s="12"/>
      <c r="AZ460" s="12"/>
      <c r="BA460" s="12"/>
      <c r="BB460" s="12"/>
      <c r="BC460" s="12"/>
      <c r="BD460" s="12"/>
      <c r="BE460" s="12"/>
      <c r="BF460" s="12"/>
      <c r="BG460" s="12"/>
      <c r="BH460" s="12"/>
      <c r="BI460" s="12"/>
      <c r="BJ460" s="12"/>
      <c r="BK460" s="12"/>
      <c r="BL460" s="12"/>
      <c r="BM460" s="12"/>
      <c r="BN460" s="12"/>
      <c r="BO460" s="12"/>
      <c r="BP460" s="12"/>
      <c r="BQ460" s="12"/>
      <c r="BR460" s="12"/>
      <c r="BS460" s="12"/>
      <c r="BT460" s="12"/>
      <c r="BU460" s="12"/>
      <c r="BV460" s="12"/>
      <c r="BW460" s="12"/>
      <c r="BX460" s="12"/>
      <c r="BY460" s="12"/>
      <c r="BZ460" s="12"/>
      <c r="CA460" s="12"/>
      <c r="CB460" s="12"/>
      <c r="CC460" s="12"/>
      <c r="CD460" s="12"/>
      <c r="CE460" s="12"/>
      <c r="CF460" s="12"/>
      <c r="CG460" s="12"/>
      <c r="CH460" s="12"/>
    </row>
    <row r="461" spans="1:86">
      <c r="A461" s="14"/>
      <c r="B461" s="14"/>
      <c r="C461" s="14"/>
      <c r="D461" s="14"/>
      <c r="E461" s="14"/>
      <c r="F461" s="14"/>
      <c r="G461" s="14"/>
      <c r="H461" s="14"/>
      <c r="I461" s="14"/>
      <c r="J461" s="14"/>
      <c r="K461" s="14"/>
      <c r="L461" s="14"/>
      <c r="M461" s="14"/>
      <c r="N461" s="14"/>
      <c r="O461" s="14"/>
      <c r="P461" s="14"/>
      <c r="Q461" s="14"/>
      <c r="R461" s="14"/>
      <c r="S461" s="14"/>
      <c r="T461" s="14"/>
      <c r="U461" s="14"/>
      <c r="V461" s="14"/>
      <c r="W461" s="14"/>
      <c r="X461" s="14"/>
      <c r="Z461" s="14"/>
      <c r="AA461" s="14"/>
      <c r="AB461" s="14"/>
      <c r="AC461" s="14"/>
      <c r="AD461" s="14"/>
      <c r="AE461" s="14"/>
      <c r="AF461" s="14"/>
      <c r="AG461" s="14"/>
      <c r="AH461" s="14"/>
      <c r="AI461" s="14"/>
      <c r="AJ461" s="14"/>
      <c r="AK461" s="14"/>
      <c r="AL461" s="14"/>
      <c r="AM461" s="12"/>
      <c r="AN461" s="12"/>
      <c r="AO461" s="12"/>
      <c r="AP461" s="12"/>
      <c r="AQ461" s="12"/>
      <c r="AR461" s="12"/>
      <c r="AS461" s="12"/>
      <c r="AT461" s="12"/>
      <c r="AU461" s="12"/>
      <c r="AV461" s="12"/>
      <c r="AW461" s="12"/>
      <c r="AX461" s="12"/>
      <c r="AY461" s="12"/>
      <c r="AZ461" s="12"/>
      <c r="BA461" s="12"/>
      <c r="BB461" s="12"/>
      <c r="BC461" s="12"/>
      <c r="BD461" s="12"/>
      <c r="BE461" s="12"/>
      <c r="BF461" s="12"/>
      <c r="BG461" s="12"/>
      <c r="BH461" s="12"/>
      <c r="BI461" s="12"/>
      <c r="BJ461" s="12"/>
      <c r="BK461" s="12"/>
      <c r="BL461" s="12"/>
      <c r="BM461" s="12"/>
      <c r="BN461" s="12"/>
      <c r="BO461" s="12"/>
      <c r="BP461" s="12"/>
      <c r="BQ461" s="12"/>
      <c r="BR461" s="12"/>
      <c r="BS461" s="12"/>
      <c r="BT461" s="12"/>
      <c r="BU461" s="12"/>
      <c r="BV461" s="12"/>
      <c r="BW461" s="12"/>
      <c r="BX461" s="12"/>
      <c r="BY461" s="12"/>
      <c r="BZ461" s="12"/>
      <c r="CA461" s="12"/>
      <c r="CB461" s="12"/>
      <c r="CC461" s="12"/>
      <c r="CD461" s="12"/>
      <c r="CE461" s="12"/>
      <c r="CF461" s="12"/>
      <c r="CG461" s="12"/>
      <c r="CH461" s="12"/>
    </row>
    <row r="462" spans="1:86">
      <c r="A462" s="14"/>
      <c r="B462" s="14"/>
      <c r="C462" s="14"/>
      <c r="D462" s="14"/>
      <c r="E462" s="14"/>
      <c r="F462" s="14"/>
      <c r="G462" s="14"/>
      <c r="H462" s="14"/>
      <c r="I462" s="14"/>
      <c r="J462" s="14"/>
      <c r="K462" s="14"/>
      <c r="L462" s="14"/>
      <c r="M462" s="14"/>
      <c r="N462" s="14"/>
      <c r="O462" s="14"/>
      <c r="P462" s="14"/>
      <c r="Q462" s="14"/>
      <c r="R462" s="14"/>
      <c r="S462" s="14"/>
      <c r="T462" s="14"/>
      <c r="U462" s="14"/>
      <c r="V462" s="14"/>
      <c r="W462" s="14"/>
      <c r="X462" s="14"/>
      <c r="Z462" s="14"/>
      <c r="AA462" s="14"/>
      <c r="AB462" s="14"/>
      <c r="AC462" s="14"/>
      <c r="AD462" s="14"/>
      <c r="AE462" s="14"/>
      <c r="AF462" s="14"/>
      <c r="AG462" s="14"/>
      <c r="AH462" s="14"/>
      <c r="AI462" s="14"/>
      <c r="AJ462" s="14"/>
      <c r="AK462" s="14"/>
      <c r="AL462" s="14"/>
      <c r="AM462" s="12"/>
      <c r="AN462" s="12"/>
      <c r="AO462" s="12"/>
      <c r="AP462" s="12"/>
      <c r="AQ462" s="12"/>
      <c r="AR462" s="12"/>
      <c r="AS462" s="12"/>
      <c r="AT462" s="12"/>
      <c r="AU462" s="12"/>
      <c r="AV462" s="12"/>
      <c r="AW462" s="12"/>
      <c r="AX462" s="12"/>
      <c r="AY462" s="12"/>
      <c r="AZ462" s="12"/>
      <c r="BA462" s="12"/>
      <c r="BB462" s="12"/>
      <c r="BC462" s="12"/>
      <c r="BD462" s="12"/>
      <c r="BE462" s="12"/>
      <c r="BF462" s="12"/>
      <c r="BG462" s="12"/>
      <c r="BH462" s="12"/>
      <c r="BI462" s="12"/>
      <c r="BJ462" s="12"/>
      <c r="BK462" s="12"/>
      <c r="BL462" s="12"/>
      <c r="BM462" s="12"/>
      <c r="BN462" s="12"/>
      <c r="BO462" s="12"/>
      <c r="BP462" s="12"/>
      <c r="BQ462" s="12"/>
      <c r="BR462" s="12"/>
      <c r="BS462" s="12"/>
      <c r="BT462" s="12"/>
      <c r="BU462" s="12"/>
      <c r="BV462" s="12"/>
      <c r="BW462" s="12"/>
      <c r="BX462" s="12"/>
      <c r="BY462" s="12"/>
      <c r="BZ462" s="12"/>
      <c r="CA462" s="12"/>
      <c r="CB462" s="12"/>
      <c r="CC462" s="12"/>
      <c r="CD462" s="12"/>
      <c r="CE462" s="12"/>
      <c r="CF462" s="12"/>
      <c r="CG462" s="12"/>
      <c r="CH462" s="12"/>
    </row>
    <row r="463" spans="1:86">
      <c r="A463" s="14"/>
      <c r="B463" s="14"/>
      <c r="C463" s="14"/>
      <c r="D463" s="14"/>
      <c r="E463" s="14"/>
      <c r="F463" s="14"/>
      <c r="G463" s="14"/>
      <c r="H463" s="14"/>
      <c r="I463" s="14"/>
      <c r="J463" s="14"/>
      <c r="K463" s="14"/>
      <c r="L463" s="14"/>
      <c r="M463" s="14"/>
      <c r="N463" s="14"/>
      <c r="O463" s="14"/>
      <c r="P463" s="14"/>
      <c r="Q463" s="14"/>
      <c r="R463" s="14"/>
      <c r="S463" s="14"/>
      <c r="T463" s="14"/>
      <c r="U463" s="14"/>
      <c r="V463" s="14"/>
      <c r="W463" s="14"/>
      <c r="X463" s="14"/>
      <c r="Z463" s="14"/>
      <c r="AA463" s="14"/>
      <c r="AB463" s="14"/>
      <c r="AC463" s="14"/>
      <c r="AD463" s="14"/>
      <c r="AE463" s="14"/>
      <c r="AF463" s="14"/>
      <c r="AG463" s="14"/>
      <c r="AH463" s="14"/>
      <c r="AI463" s="14"/>
      <c r="AJ463" s="14"/>
      <c r="AK463" s="14"/>
      <c r="AL463" s="14"/>
      <c r="AM463" s="12"/>
      <c r="AN463" s="12"/>
      <c r="AO463" s="12"/>
      <c r="AP463" s="12"/>
      <c r="AQ463" s="12"/>
      <c r="AR463" s="12"/>
      <c r="AS463" s="12"/>
      <c r="AT463" s="12"/>
      <c r="AU463" s="12"/>
      <c r="AV463" s="12"/>
      <c r="AW463" s="12"/>
      <c r="AX463" s="12"/>
      <c r="AY463" s="12"/>
      <c r="AZ463" s="12"/>
      <c r="BA463" s="12"/>
      <c r="BB463" s="12"/>
      <c r="BC463" s="12"/>
      <c r="BD463" s="12"/>
      <c r="BE463" s="12"/>
      <c r="BF463" s="12"/>
      <c r="BG463" s="12"/>
      <c r="BH463" s="12"/>
      <c r="BI463" s="12"/>
      <c r="BJ463" s="12"/>
      <c r="BK463" s="12"/>
      <c r="BL463" s="12"/>
      <c r="BM463" s="12"/>
      <c r="BN463" s="12"/>
      <c r="BO463" s="12"/>
      <c r="BP463" s="12"/>
      <c r="BQ463" s="12"/>
      <c r="BR463" s="12"/>
      <c r="BS463" s="12"/>
      <c r="BT463" s="12"/>
      <c r="BU463" s="12"/>
      <c r="BV463" s="12"/>
      <c r="BW463" s="12"/>
      <c r="BX463" s="12"/>
      <c r="BY463" s="12"/>
      <c r="BZ463" s="12"/>
      <c r="CA463" s="12"/>
      <c r="CB463" s="12"/>
      <c r="CC463" s="12"/>
      <c r="CD463" s="12"/>
      <c r="CE463" s="12"/>
      <c r="CF463" s="12"/>
      <c r="CG463" s="12"/>
      <c r="CH463" s="12"/>
    </row>
    <row r="464" spans="1:86">
      <c r="A464" s="14"/>
      <c r="B464" s="14"/>
      <c r="C464" s="14"/>
      <c r="D464" s="14"/>
      <c r="E464" s="14"/>
      <c r="F464" s="14"/>
      <c r="G464" s="14"/>
      <c r="H464" s="14"/>
      <c r="I464" s="14"/>
      <c r="J464" s="14"/>
      <c r="K464" s="14"/>
      <c r="L464" s="14"/>
      <c r="M464" s="14"/>
      <c r="N464" s="14"/>
      <c r="O464" s="14"/>
      <c r="P464" s="14"/>
      <c r="Q464" s="14"/>
      <c r="R464" s="14"/>
      <c r="S464" s="14"/>
      <c r="T464" s="14"/>
      <c r="U464" s="14"/>
      <c r="V464" s="14"/>
      <c r="W464" s="14"/>
      <c r="X464" s="14"/>
      <c r="Z464" s="14"/>
      <c r="AA464" s="14"/>
      <c r="AB464" s="14"/>
      <c r="AC464" s="14"/>
      <c r="AD464" s="14"/>
      <c r="AE464" s="14"/>
      <c r="AF464" s="14"/>
      <c r="AG464" s="14"/>
      <c r="AH464" s="14"/>
      <c r="AI464" s="14"/>
      <c r="AJ464" s="14"/>
      <c r="AK464" s="14"/>
      <c r="AL464" s="14"/>
      <c r="AM464" s="12"/>
      <c r="AN464" s="12"/>
      <c r="AO464" s="12"/>
      <c r="AP464" s="12"/>
      <c r="AQ464" s="12"/>
      <c r="AR464" s="12"/>
      <c r="AS464" s="12"/>
      <c r="AT464" s="12"/>
      <c r="AU464" s="12"/>
      <c r="AV464" s="12"/>
      <c r="AW464" s="12"/>
      <c r="AX464" s="12"/>
      <c r="AY464" s="12"/>
      <c r="AZ464" s="12"/>
      <c r="BA464" s="12"/>
      <c r="BB464" s="12"/>
      <c r="BC464" s="12"/>
      <c r="BD464" s="12"/>
      <c r="BE464" s="12"/>
      <c r="BF464" s="12"/>
      <c r="BG464" s="12"/>
      <c r="BH464" s="12"/>
      <c r="BI464" s="12"/>
      <c r="BJ464" s="12"/>
      <c r="BK464" s="12"/>
      <c r="BL464" s="12"/>
      <c r="BM464" s="12"/>
      <c r="BN464" s="12"/>
      <c r="BO464" s="12"/>
      <c r="BP464" s="12"/>
      <c r="BQ464" s="12"/>
      <c r="BR464" s="12"/>
      <c r="BS464" s="12"/>
      <c r="BT464" s="12"/>
      <c r="BU464" s="12"/>
      <c r="BV464" s="12"/>
      <c r="BW464" s="12"/>
      <c r="BX464" s="12"/>
      <c r="BY464" s="12"/>
      <c r="BZ464" s="12"/>
      <c r="CA464" s="12"/>
      <c r="CB464" s="12"/>
      <c r="CC464" s="12"/>
      <c r="CD464" s="12"/>
      <c r="CE464" s="12"/>
      <c r="CF464" s="12"/>
      <c r="CG464" s="12"/>
      <c r="CH464" s="12"/>
    </row>
    <row r="465" spans="1:86">
      <c r="A465" s="14"/>
      <c r="B465" s="14"/>
      <c r="C465" s="14"/>
      <c r="D465" s="14"/>
      <c r="E465" s="14"/>
      <c r="F465" s="14"/>
      <c r="G465" s="14"/>
      <c r="H465" s="14"/>
      <c r="I465" s="14"/>
      <c r="J465" s="14"/>
      <c r="K465" s="14"/>
      <c r="L465" s="14"/>
      <c r="M465" s="14"/>
      <c r="N465" s="14"/>
      <c r="O465" s="14"/>
      <c r="P465" s="14"/>
      <c r="Q465" s="14"/>
      <c r="R465" s="14"/>
      <c r="S465" s="14"/>
      <c r="T465" s="14"/>
      <c r="U465" s="14"/>
      <c r="V465" s="14"/>
      <c r="W465" s="14"/>
      <c r="X465" s="14"/>
      <c r="Z465" s="14"/>
      <c r="AA465" s="14"/>
      <c r="AB465" s="14"/>
      <c r="AC465" s="14"/>
      <c r="AD465" s="14"/>
      <c r="AE465" s="14"/>
      <c r="AF465" s="14"/>
      <c r="AG465" s="14"/>
      <c r="AH465" s="14"/>
      <c r="AI465" s="14"/>
      <c r="AJ465" s="14"/>
      <c r="AK465" s="14"/>
      <c r="AL465" s="14"/>
      <c r="AM465" s="12"/>
      <c r="AN465" s="12"/>
      <c r="AO465" s="12"/>
      <c r="AP465" s="12"/>
      <c r="AQ465" s="12"/>
      <c r="AR465" s="12"/>
      <c r="AS465" s="12"/>
      <c r="AT465" s="12"/>
      <c r="AU465" s="12"/>
      <c r="AV465" s="12"/>
      <c r="AW465" s="12"/>
      <c r="AX465" s="12"/>
      <c r="AY465" s="12"/>
      <c r="AZ465" s="12"/>
      <c r="BA465" s="12"/>
      <c r="BB465" s="12"/>
      <c r="BC465" s="12"/>
      <c r="BD465" s="12"/>
      <c r="BE465" s="12"/>
      <c r="BF465" s="12"/>
      <c r="BG465" s="12"/>
      <c r="BH465" s="12"/>
      <c r="BI465" s="12"/>
      <c r="BJ465" s="12"/>
      <c r="BK465" s="12"/>
      <c r="BL465" s="12"/>
      <c r="BM465" s="12"/>
      <c r="BN465" s="12"/>
      <c r="BO465" s="12"/>
      <c r="BP465" s="12"/>
      <c r="BQ465" s="12"/>
      <c r="BR465" s="12"/>
      <c r="BS465" s="12"/>
      <c r="BT465" s="12"/>
      <c r="BU465" s="12"/>
      <c r="BV465" s="12"/>
      <c r="BW465" s="12"/>
      <c r="BX465" s="12"/>
      <c r="BY465" s="12"/>
      <c r="BZ465" s="12"/>
      <c r="CA465" s="12"/>
      <c r="CB465" s="12"/>
      <c r="CC465" s="12"/>
      <c r="CD465" s="12"/>
      <c r="CE465" s="12"/>
      <c r="CF465" s="12"/>
      <c r="CG465" s="12"/>
      <c r="CH465" s="12"/>
    </row>
    <row r="466" spans="1:86">
      <c r="A466" s="14"/>
      <c r="B466" s="14"/>
      <c r="C466" s="14"/>
      <c r="D466" s="14"/>
      <c r="E466" s="14"/>
      <c r="F466" s="14"/>
      <c r="G466" s="14"/>
      <c r="H466" s="14"/>
      <c r="I466" s="14"/>
      <c r="J466" s="14"/>
      <c r="K466" s="14"/>
      <c r="L466" s="14"/>
      <c r="M466" s="14"/>
      <c r="N466" s="14"/>
      <c r="O466" s="14"/>
      <c r="P466" s="14"/>
      <c r="Q466" s="14"/>
      <c r="R466" s="14"/>
      <c r="S466" s="14"/>
      <c r="T466" s="14"/>
      <c r="U466" s="14"/>
      <c r="V466" s="14"/>
      <c r="W466" s="14"/>
      <c r="X466" s="14"/>
      <c r="Z466" s="14"/>
      <c r="AA466" s="14"/>
      <c r="AB466" s="14"/>
      <c r="AC466" s="14"/>
      <c r="AD466" s="14"/>
      <c r="AE466" s="14"/>
      <c r="AF466" s="14"/>
      <c r="AG466" s="14"/>
      <c r="AH466" s="14"/>
      <c r="AI466" s="14"/>
      <c r="AJ466" s="14"/>
      <c r="AK466" s="14"/>
      <c r="AL466" s="14"/>
      <c r="AM466" s="12"/>
      <c r="AN466" s="12"/>
      <c r="AO466" s="12"/>
      <c r="AP466" s="12"/>
      <c r="AQ466" s="12"/>
      <c r="AR466" s="12"/>
      <c r="AS466" s="12"/>
      <c r="AT466" s="12"/>
      <c r="AU466" s="12"/>
      <c r="AV466" s="12"/>
      <c r="AW466" s="12"/>
      <c r="AX466" s="12"/>
      <c r="AY466" s="12"/>
      <c r="AZ466" s="12"/>
      <c r="BA466" s="12"/>
      <c r="BB466" s="12"/>
      <c r="BC466" s="12"/>
      <c r="BD466" s="12"/>
      <c r="BE466" s="12"/>
      <c r="BF466" s="12"/>
      <c r="BG466" s="12"/>
      <c r="BH466" s="12"/>
      <c r="BI466" s="12"/>
      <c r="BJ466" s="12"/>
      <c r="BK466" s="12"/>
      <c r="BL466" s="12"/>
      <c r="BM466" s="12"/>
      <c r="BN466" s="12"/>
      <c r="BO466" s="12"/>
      <c r="BP466" s="12"/>
      <c r="BQ466" s="12"/>
      <c r="BR466" s="12"/>
      <c r="BS466" s="12"/>
      <c r="BT466" s="12"/>
      <c r="BU466" s="12"/>
      <c r="BV466" s="12"/>
      <c r="BW466" s="12"/>
      <c r="BX466" s="12"/>
      <c r="BY466" s="12"/>
      <c r="BZ466" s="12"/>
      <c r="CA466" s="12"/>
      <c r="CB466" s="12"/>
      <c r="CC466" s="12"/>
      <c r="CD466" s="12"/>
      <c r="CE466" s="12"/>
      <c r="CF466" s="12"/>
      <c r="CG466" s="12"/>
      <c r="CH466" s="12"/>
    </row>
    <row r="467" spans="1:86">
      <c r="A467" s="14"/>
      <c r="B467" s="14"/>
      <c r="C467" s="14"/>
      <c r="D467" s="14"/>
      <c r="E467" s="14"/>
      <c r="F467" s="14"/>
      <c r="G467" s="14"/>
      <c r="H467" s="14"/>
      <c r="I467" s="14"/>
      <c r="J467" s="14"/>
      <c r="K467" s="14"/>
      <c r="L467" s="14"/>
      <c r="M467" s="14"/>
      <c r="N467" s="14"/>
      <c r="O467" s="14"/>
      <c r="P467" s="14"/>
      <c r="Q467" s="14"/>
      <c r="R467" s="14"/>
      <c r="S467" s="14"/>
      <c r="T467" s="14"/>
      <c r="U467" s="14"/>
      <c r="V467" s="14"/>
      <c r="W467" s="14"/>
      <c r="X467" s="14"/>
      <c r="Z467" s="14"/>
      <c r="AA467" s="14"/>
      <c r="AB467" s="14"/>
      <c r="AC467" s="14"/>
      <c r="AD467" s="14"/>
      <c r="AE467" s="14"/>
      <c r="AF467" s="14"/>
      <c r="AG467" s="14"/>
      <c r="AH467" s="14"/>
      <c r="AI467" s="14"/>
      <c r="AJ467" s="14"/>
      <c r="AK467" s="14"/>
      <c r="AL467" s="14"/>
      <c r="AM467" s="12"/>
      <c r="AN467" s="12"/>
      <c r="AO467" s="12"/>
      <c r="AP467" s="12"/>
      <c r="AQ467" s="12"/>
      <c r="AR467" s="12"/>
      <c r="AS467" s="12"/>
      <c r="AT467" s="12"/>
      <c r="AU467" s="12"/>
      <c r="AV467" s="12"/>
      <c r="AW467" s="12"/>
      <c r="AX467" s="12"/>
      <c r="AY467" s="12"/>
      <c r="AZ467" s="12"/>
      <c r="BA467" s="12"/>
      <c r="BB467" s="12"/>
      <c r="BC467" s="12"/>
      <c r="BD467" s="12"/>
      <c r="BE467" s="12"/>
      <c r="BF467" s="12"/>
      <c r="BG467" s="12"/>
      <c r="BH467" s="12"/>
      <c r="BI467" s="12"/>
      <c r="BJ467" s="12"/>
      <c r="BK467" s="12"/>
      <c r="BL467" s="12"/>
      <c r="BM467" s="12"/>
      <c r="BN467" s="12"/>
      <c r="BO467" s="12"/>
      <c r="BP467" s="12"/>
      <c r="BQ467" s="12"/>
      <c r="BR467" s="12"/>
      <c r="BS467" s="12"/>
      <c r="BT467" s="12"/>
      <c r="BU467" s="12"/>
      <c r="BV467" s="12"/>
      <c r="BW467" s="12"/>
      <c r="BX467" s="12"/>
      <c r="BY467" s="12"/>
      <c r="BZ467" s="12"/>
      <c r="CA467" s="12"/>
      <c r="CB467" s="12"/>
      <c r="CC467" s="12"/>
      <c r="CD467" s="12"/>
      <c r="CE467" s="12"/>
      <c r="CF467" s="12"/>
      <c r="CG467" s="12"/>
      <c r="CH467" s="12"/>
    </row>
    <row r="468" spans="1:86">
      <c r="A468" s="14"/>
      <c r="B468" s="14"/>
      <c r="C468" s="14"/>
      <c r="D468" s="14"/>
      <c r="E468" s="14"/>
      <c r="F468" s="14"/>
      <c r="G468" s="14"/>
      <c r="H468" s="14"/>
      <c r="I468" s="14"/>
      <c r="J468" s="14"/>
      <c r="K468" s="14"/>
      <c r="L468" s="14"/>
      <c r="M468" s="14"/>
      <c r="N468" s="14"/>
      <c r="O468" s="14"/>
      <c r="P468" s="14"/>
      <c r="Q468" s="14"/>
      <c r="R468" s="14"/>
      <c r="S468" s="14"/>
      <c r="T468" s="14"/>
      <c r="U468" s="14"/>
      <c r="V468" s="14"/>
      <c r="W468" s="14"/>
      <c r="X468" s="14"/>
      <c r="Z468" s="14"/>
      <c r="AA468" s="14"/>
      <c r="AB468" s="14"/>
      <c r="AC468" s="14"/>
      <c r="AD468" s="14"/>
      <c r="AE468" s="14"/>
      <c r="AF468" s="14"/>
      <c r="AG468" s="14"/>
      <c r="AH468" s="14"/>
      <c r="AI468" s="14"/>
      <c r="AJ468" s="14"/>
      <c r="AK468" s="14"/>
      <c r="AL468" s="14"/>
      <c r="AM468" s="12"/>
      <c r="AN468" s="12"/>
      <c r="AO468" s="12"/>
      <c r="AP468" s="12"/>
      <c r="AQ468" s="12"/>
      <c r="AR468" s="12"/>
      <c r="AS468" s="12"/>
      <c r="AT468" s="12"/>
      <c r="AU468" s="12"/>
      <c r="AV468" s="12"/>
      <c r="AW468" s="12"/>
      <c r="AX468" s="12"/>
      <c r="AY468" s="12"/>
      <c r="AZ468" s="12"/>
      <c r="BA468" s="12"/>
      <c r="BB468" s="12"/>
      <c r="BC468" s="12"/>
      <c r="BD468" s="12"/>
      <c r="BE468" s="12"/>
      <c r="BF468" s="12"/>
      <c r="BG468" s="12"/>
      <c r="BH468" s="12"/>
      <c r="BI468" s="12"/>
      <c r="BJ468" s="12"/>
      <c r="BK468" s="12"/>
      <c r="BL468" s="12"/>
      <c r="BM468" s="12"/>
      <c r="BN468" s="12"/>
      <c r="BO468" s="12"/>
      <c r="BP468" s="12"/>
      <c r="BQ468" s="12"/>
      <c r="BR468" s="12"/>
      <c r="BS468" s="12"/>
      <c r="BT468" s="12"/>
      <c r="BU468" s="12"/>
      <c r="BV468" s="12"/>
      <c r="BW468" s="12"/>
      <c r="BX468" s="12"/>
      <c r="BY468" s="12"/>
      <c r="BZ468" s="12"/>
      <c r="CA468" s="12"/>
      <c r="CB468" s="12"/>
      <c r="CC468" s="12"/>
      <c r="CD468" s="12"/>
      <c r="CE468" s="12"/>
      <c r="CF468" s="12"/>
      <c r="CG468" s="12"/>
      <c r="CH468" s="12"/>
    </row>
    <row r="469" spans="1:86">
      <c r="A469" s="14"/>
      <c r="B469" s="14"/>
      <c r="C469" s="14"/>
      <c r="D469" s="14"/>
      <c r="E469" s="14"/>
      <c r="F469" s="14"/>
      <c r="G469" s="14"/>
      <c r="H469" s="14"/>
      <c r="I469" s="14"/>
      <c r="J469" s="14"/>
      <c r="K469" s="14"/>
      <c r="L469" s="14"/>
      <c r="M469" s="14"/>
      <c r="N469" s="14"/>
      <c r="O469" s="14"/>
      <c r="P469" s="14"/>
      <c r="Q469" s="14"/>
      <c r="R469" s="14"/>
      <c r="S469" s="14"/>
      <c r="T469" s="14"/>
      <c r="U469" s="14"/>
      <c r="V469" s="14"/>
      <c r="W469" s="14"/>
      <c r="X469" s="14"/>
      <c r="Z469" s="14"/>
      <c r="AA469" s="14"/>
      <c r="AB469" s="14"/>
      <c r="AC469" s="14"/>
      <c r="AD469" s="14"/>
      <c r="AE469" s="14"/>
      <c r="AF469" s="14"/>
      <c r="AG469" s="14"/>
      <c r="AH469" s="14"/>
      <c r="AI469" s="14"/>
      <c r="AJ469" s="14"/>
      <c r="AK469" s="14"/>
      <c r="AL469" s="14"/>
      <c r="AM469" s="12"/>
      <c r="AN469" s="12"/>
      <c r="AO469" s="12"/>
      <c r="AP469" s="12"/>
      <c r="AQ469" s="12"/>
      <c r="AR469" s="12"/>
      <c r="AS469" s="12"/>
      <c r="AT469" s="12"/>
      <c r="AU469" s="12"/>
      <c r="AV469" s="12"/>
      <c r="AW469" s="12"/>
      <c r="AX469" s="12"/>
      <c r="AY469" s="12"/>
      <c r="AZ469" s="12"/>
      <c r="BA469" s="12"/>
      <c r="BB469" s="12"/>
      <c r="BC469" s="12"/>
      <c r="BD469" s="12"/>
      <c r="BE469" s="12"/>
      <c r="BF469" s="12"/>
      <c r="BG469" s="12"/>
      <c r="BH469" s="12"/>
      <c r="BI469" s="12"/>
      <c r="BJ469" s="12"/>
      <c r="BK469" s="12"/>
      <c r="BL469" s="12"/>
      <c r="BM469" s="12"/>
      <c r="BN469" s="12"/>
      <c r="BO469" s="12"/>
      <c r="BP469" s="12"/>
      <c r="BQ469" s="12"/>
      <c r="BR469" s="12"/>
      <c r="BS469" s="12"/>
      <c r="BT469" s="12"/>
      <c r="BU469" s="12"/>
      <c r="BV469" s="12"/>
      <c r="BW469" s="12"/>
      <c r="BX469" s="12"/>
      <c r="BY469" s="12"/>
      <c r="BZ469" s="12"/>
      <c r="CA469" s="12"/>
      <c r="CB469" s="12"/>
      <c r="CC469" s="12"/>
      <c r="CD469" s="12"/>
      <c r="CE469" s="12"/>
      <c r="CF469" s="12"/>
      <c r="CG469" s="12"/>
      <c r="CH469" s="12"/>
    </row>
    <row r="470" spans="1:86">
      <c r="A470" s="14"/>
      <c r="B470" s="14"/>
      <c r="C470" s="14"/>
      <c r="D470" s="14"/>
      <c r="E470" s="14"/>
      <c r="F470" s="14"/>
      <c r="G470" s="14"/>
      <c r="H470" s="14"/>
      <c r="I470" s="14"/>
      <c r="J470" s="14"/>
      <c r="K470" s="14"/>
      <c r="L470" s="14"/>
      <c r="M470" s="14"/>
      <c r="N470" s="14"/>
      <c r="O470" s="14"/>
      <c r="P470" s="14"/>
      <c r="Q470" s="14"/>
      <c r="R470" s="14"/>
      <c r="S470" s="14"/>
      <c r="T470" s="14"/>
      <c r="U470" s="14"/>
      <c r="V470" s="14"/>
      <c r="W470" s="14"/>
      <c r="X470" s="14"/>
      <c r="Z470" s="14"/>
      <c r="AA470" s="14"/>
      <c r="AB470" s="14"/>
      <c r="AC470" s="14"/>
      <c r="AD470" s="14"/>
      <c r="AE470" s="14"/>
      <c r="AF470" s="14"/>
      <c r="AG470" s="14"/>
      <c r="AH470" s="14"/>
      <c r="AI470" s="14"/>
      <c r="AJ470" s="14"/>
      <c r="AK470" s="14"/>
      <c r="AL470" s="14"/>
      <c r="AM470" s="12"/>
      <c r="AN470" s="12"/>
      <c r="AO470" s="12"/>
      <c r="AP470" s="12"/>
      <c r="AQ470" s="12"/>
      <c r="AR470" s="12"/>
      <c r="AS470" s="12"/>
      <c r="AT470" s="12"/>
      <c r="AU470" s="12"/>
      <c r="AV470" s="12"/>
      <c r="AW470" s="12"/>
      <c r="AX470" s="12"/>
      <c r="AY470" s="12"/>
      <c r="AZ470" s="12"/>
      <c r="BA470" s="12"/>
      <c r="BB470" s="12"/>
      <c r="BC470" s="12"/>
      <c r="BD470" s="12"/>
      <c r="BE470" s="12"/>
      <c r="BF470" s="12"/>
      <c r="BG470" s="12"/>
      <c r="BH470" s="12"/>
      <c r="BI470" s="12"/>
      <c r="BJ470" s="12"/>
      <c r="BK470" s="12"/>
      <c r="BL470" s="12"/>
      <c r="BM470" s="12"/>
      <c r="BN470" s="12"/>
      <c r="BO470" s="12"/>
      <c r="BP470" s="12"/>
      <c r="BQ470" s="12"/>
      <c r="BR470" s="12"/>
      <c r="BS470" s="12"/>
      <c r="BT470" s="12"/>
      <c r="BU470" s="12"/>
      <c r="BV470" s="12"/>
      <c r="BW470" s="12"/>
      <c r="BX470" s="12"/>
      <c r="BY470" s="12"/>
      <c r="BZ470" s="12"/>
      <c r="CA470" s="12"/>
      <c r="CB470" s="12"/>
      <c r="CC470" s="12"/>
      <c r="CD470" s="12"/>
      <c r="CE470" s="12"/>
      <c r="CF470" s="12"/>
      <c r="CG470" s="12"/>
      <c r="CH470" s="12"/>
    </row>
    <row r="471" spans="1:86">
      <c r="A471" s="14"/>
      <c r="B471" s="14"/>
      <c r="C471" s="14"/>
      <c r="D471" s="14"/>
      <c r="E471" s="14"/>
      <c r="F471" s="14"/>
      <c r="G471" s="14"/>
      <c r="H471" s="14"/>
      <c r="I471" s="14"/>
      <c r="J471" s="14"/>
      <c r="K471" s="14"/>
      <c r="L471" s="14"/>
      <c r="M471" s="14"/>
      <c r="N471" s="14"/>
      <c r="O471" s="14"/>
      <c r="P471" s="14"/>
      <c r="Q471" s="14"/>
      <c r="R471" s="14"/>
      <c r="S471" s="14"/>
      <c r="T471" s="14"/>
      <c r="U471" s="14"/>
      <c r="V471" s="14"/>
      <c r="W471" s="14"/>
      <c r="X471" s="14"/>
      <c r="Z471" s="14"/>
      <c r="AA471" s="14"/>
      <c r="AB471" s="14"/>
      <c r="AC471" s="14"/>
      <c r="AD471" s="14"/>
      <c r="AE471" s="14"/>
      <c r="AF471" s="14"/>
      <c r="AG471" s="14"/>
      <c r="AH471" s="14"/>
      <c r="AI471" s="14"/>
      <c r="AJ471" s="14"/>
      <c r="AK471" s="14"/>
      <c r="AL471" s="14"/>
      <c r="AM471" s="12"/>
      <c r="AN471" s="12"/>
      <c r="AO471" s="12"/>
      <c r="AP471" s="12"/>
      <c r="AQ471" s="12"/>
      <c r="AR471" s="12"/>
      <c r="AS471" s="12"/>
      <c r="AT471" s="12"/>
      <c r="AU471" s="12"/>
      <c r="AV471" s="12"/>
      <c r="AW471" s="12"/>
      <c r="AX471" s="12"/>
      <c r="AY471" s="12"/>
      <c r="AZ471" s="12"/>
      <c r="BA471" s="12"/>
      <c r="BB471" s="12"/>
      <c r="BC471" s="12"/>
      <c r="BD471" s="12"/>
      <c r="BE471" s="12"/>
      <c r="BF471" s="12"/>
      <c r="BG471" s="12"/>
      <c r="BH471" s="12"/>
      <c r="BI471" s="12"/>
      <c r="BJ471" s="12"/>
      <c r="BK471" s="12"/>
      <c r="BL471" s="12"/>
      <c r="BM471" s="12"/>
      <c r="BN471" s="12"/>
      <c r="BO471" s="12"/>
      <c r="BP471" s="12"/>
      <c r="BQ471" s="12"/>
      <c r="BR471" s="12"/>
      <c r="BS471" s="12"/>
      <c r="BT471" s="12"/>
      <c r="BU471" s="12"/>
      <c r="BV471" s="12"/>
      <c r="BW471" s="12"/>
      <c r="BX471" s="12"/>
      <c r="BY471" s="12"/>
      <c r="BZ471" s="12"/>
      <c r="CA471" s="12"/>
      <c r="CB471" s="12"/>
      <c r="CC471" s="12"/>
      <c r="CD471" s="12"/>
      <c r="CE471" s="12"/>
      <c r="CF471" s="12"/>
      <c r="CG471" s="12"/>
      <c r="CH471" s="12"/>
    </row>
    <row r="472" spans="1:86">
      <c r="A472" s="14"/>
      <c r="B472" s="14"/>
      <c r="C472" s="14"/>
      <c r="D472" s="14"/>
      <c r="E472" s="14"/>
      <c r="F472" s="14"/>
      <c r="G472" s="14"/>
      <c r="H472" s="14"/>
      <c r="I472" s="14"/>
      <c r="J472" s="14"/>
      <c r="K472" s="14"/>
      <c r="L472" s="14"/>
      <c r="M472" s="14"/>
      <c r="N472" s="14"/>
      <c r="O472" s="14"/>
      <c r="P472" s="14"/>
      <c r="Q472" s="14"/>
      <c r="R472" s="14"/>
      <c r="S472" s="14"/>
      <c r="T472" s="14"/>
      <c r="U472" s="14"/>
      <c r="V472" s="14"/>
      <c r="W472" s="14"/>
      <c r="X472" s="14"/>
      <c r="Z472" s="14"/>
      <c r="AA472" s="14"/>
      <c r="AB472" s="14"/>
      <c r="AC472" s="14"/>
      <c r="AD472" s="14"/>
      <c r="AE472" s="14"/>
      <c r="AF472" s="14"/>
      <c r="AG472" s="14"/>
      <c r="AH472" s="14"/>
      <c r="AI472" s="14"/>
      <c r="AJ472" s="14"/>
      <c r="AK472" s="14"/>
      <c r="AL472" s="14"/>
      <c r="AM472" s="12"/>
      <c r="AN472" s="12"/>
      <c r="AO472" s="12"/>
      <c r="AP472" s="12"/>
      <c r="AQ472" s="12"/>
      <c r="AR472" s="12"/>
      <c r="AS472" s="12"/>
      <c r="AT472" s="12"/>
      <c r="AU472" s="12"/>
      <c r="AV472" s="12"/>
      <c r="AW472" s="12"/>
      <c r="AX472" s="12"/>
      <c r="AY472" s="12"/>
      <c r="AZ472" s="12"/>
      <c r="BA472" s="12"/>
      <c r="BB472" s="12"/>
      <c r="BC472" s="12"/>
      <c r="BD472" s="12"/>
      <c r="BE472" s="12"/>
      <c r="BF472" s="12"/>
      <c r="BG472" s="12"/>
      <c r="BH472" s="12"/>
      <c r="BI472" s="12"/>
      <c r="BJ472" s="12"/>
      <c r="BK472" s="12"/>
      <c r="BL472" s="12"/>
      <c r="BM472" s="12"/>
      <c r="BN472" s="12"/>
      <c r="BO472" s="12"/>
      <c r="BP472" s="12"/>
      <c r="BQ472" s="12"/>
      <c r="BR472" s="12"/>
      <c r="BS472" s="12"/>
      <c r="BT472" s="12"/>
      <c r="BU472" s="12"/>
      <c r="BV472" s="12"/>
      <c r="BW472" s="12"/>
      <c r="BX472" s="12"/>
      <c r="BY472" s="12"/>
      <c r="BZ472" s="12"/>
      <c r="CA472" s="12"/>
      <c r="CB472" s="12"/>
      <c r="CC472" s="12"/>
      <c r="CD472" s="12"/>
      <c r="CE472" s="12"/>
      <c r="CF472" s="12"/>
      <c r="CG472" s="12"/>
      <c r="CH472" s="12"/>
    </row>
    <row r="473" spans="1:86">
      <c r="A473" s="14"/>
      <c r="B473" s="14"/>
      <c r="C473" s="14"/>
      <c r="D473" s="14"/>
      <c r="E473" s="14"/>
      <c r="F473" s="14"/>
      <c r="G473" s="14"/>
      <c r="H473" s="14"/>
      <c r="I473" s="14"/>
      <c r="J473" s="14"/>
      <c r="K473" s="14"/>
      <c r="L473" s="14"/>
      <c r="M473" s="14"/>
      <c r="N473" s="14"/>
      <c r="O473" s="14"/>
      <c r="P473" s="14"/>
      <c r="Q473" s="14"/>
      <c r="R473" s="14"/>
      <c r="S473" s="14"/>
      <c r="T473" s="14"/>
      <c r="U473" s="14"/>
      <c r="V473" s="14"/>
      <c r="W473" s="14"/>
      <c r="X473" s="14"/>
      <c r="Z473" s="14"/>
      <c r="AA473" s="14"/>
      <c r="AB473" s="14"/>
      <c r="AC473" s="14"/>
      <c r="AD473" s="14"/>
      <c r="AE473" s="14"/>
      <c r="AF473" s="14"/>
      <c r="AG473" s="14"/>
      <c r="AH473" s="14"/>
      <c r="AI473" s="14"/>
      <c r="AJ473" s="14"/>
      <c r="AK473" s="14"/>
      <c r="AL473" s="14"/>
      <c r="AM473" s="12"/>
      <c r="AN473" s="12"/>
      <c r="AO473" s="12"/>
      <c r="AP473" s="12"/>
      <c r="AQ473" s="12"/>
      <c r="AR473" s="12"/>
      <c r="AS473" s="12"/>
      <c r="AT473" s="12"/>
      <c r="AU473" s="12"/>
      <c r="AV473" s="12"/>
      <c r="AW473" s="12"/>
      <c r="AX473" s="12"/>
      <c r="AY473" s="12"/>
      <c r="AZ473" s="12"/>
      <c r="BA473" s="12"/>
      <c r="BB473" s="12"/>
      <c r="BC473" s="12"/>
      <c r="BD473" s="12"/>
      <c r="BE473" s="12"/>
      <c r="BF473" s="12"/>
      <c r="BG473" s="12"/>
      <c r="BH473" s="12"/>
      <c r="BI473" s="12"/>
      <c r="BJ473" s="12"/>
      <c r="BK473" s="12"/>
      <c r="BL473" s="12"/>
      <c r="BM473" s="12"/>
      <c r="BN473" s="12"/>
      <c r="BO473" s="12"/>
      <c r="BP473" s="12"/>
      <c r="BQ473" s="12"/>
      <c r="BR473" s="12"/>
      <c r="BS473" s="12"/>
      <c r="BT473" s="12"/>
      <c r="BU473" s="12"/>
      <c r="BV473" s="12"/>
      <c r="BW473" s="12"/>
      <c r="BX473" s="12"/>
      <c r="BY473" s="12"/>
      <c r="BZ473" s="12"/>
      <c r="CA473" s="12"/>
      <c r="CB473" s="12"/>
      <c r="CC473" s="12"/>
      <c r="CD473" s="12"/>
      <c r="CE473" s="12"/>
      <c r="CF473" s="12"/>
      <c r="CG473" s="12"/>
      <c r="CH473" s="12"/>
    </row>
    <row r="474" spans="1:86">
      <c r="A474" s="14"/>
      <c r="B474" s="14"/>
      <c r="C474" s="14"/>
      <c r="D474" s="14"/>
      <c r="E474" s="14"/>
      <c r="F474" s="14"/>
      <c r="G474" s="14"/>
      <c r="H474" s="14"/>
      <c r="I474" s="14"/>
      <c r="J474" s="14"/>
      <c r="K474" s="14"/>
      <c r="L474" s="14"/>
      <c r="M474" s="14"/>
      <c r="N474" s="14"/>
      <c r="O474" s="14"/>
      <c r="P474" s="14"/>
      <c r="Q474" s="14"/>
      <c r="R474" s="14"/>
      <c r="S474" s="14"/>
      <c r="T474" s="14"/>
      <c r="U474" s="14"/>
      <c r="V474" s="14"/>
      <c r="W474" s="14"/>
      <c r="X474" s="14"/>
      <c r="Z474" s="14"/>
      <c r="AA474" s="14"/>
      <c r="AB474" s="14"/>
      <c r="AC474" s="14"/>
      <c r="AD474" s="14"/>
      <c r="AE474" s="14"/>
      <c r="AF474" s="14"/>
      <c r="AG474" s="14"/>
      <c r="AH474" s="14"/>
      <c r="AI474" s="14"/>
      <c r="AJ474" s="14"/>
      <c r="AK474" s="14"/>
      <c r="AL474" s="14"/>
      <c r="AM474" s="12"/>
      <c r="AN474" s="12"/>
      <c r="AO474" s="12"/>
      <c r="AP474" s="12"/>
      <c r="AQ474" s="12"/>
      <c r="AR474" s="12"/>
      <c r="AS474" s="12"/>
      <c r="AT474" s="12"/>
      <c r="AU474" s="12"/>
      <c r="AV474" s="12"/>
      <c r="AW474" s="12"/>
      <c r="AX474" s="12"/>
      <c r="AY474" s="12"/>
      <c r="AZ474" s="12"/>
      <c r="BA474" s="12"/>
      <c r="BB474" s="12"/>
      <c r="BC474" s="12"/>
      <c r="BD474" s="12"/>
      <c r="BE474" s="12"/>
      <c r="BF474" s="12"/>
      <c r="BG474" s="12"/>
      <c r="BH474" s="12"/>
      <c r="BI474" s="12"/>
      <c r="BJ474" s="12"/>
      <c r="BK474" s="12"/>
      <c r="BL474" s="12"/>
      <c r="BM474" s="12"/>
      <c r="BN474" s="12"/>
      <c r="BO474" s="12"/>
      <c r="BP474" s="12"/>
      <c r="BQ474" s="12"/>
      <c r="BR474" s="12"/>
      <c r="BS474" s="12"/>
      <c r="BT474" s="12"/>
      <c r="BU474" s="12"/>
      <c r="BV474" s="12"/>
      <c r="BW474" s="12"/>
      <c r="BX474" s="12"/>
      <c r="BY474" s="12"/>
      <c r="BZ474" s="12"/>
      <c r="CA474" s="12"/>
      <c r="CB474" s="12"/>
      <c r="CC474" s="12"/>
      <c r="CD474" s="12"/>
      <c r="CE474" s="12"/>
      <c r="CF474" s="12"/>
      <c r="CG474" s="12"/>
      <c r="CH474" s="12"/>
    </row>
    <row r="475" spans="1:86">
      <c r="A475" s="14"/>
      <c r="B475" s="14"/>
      <c r="C475" s="14"/>
      <c r="D475" s="14"/>
      <c r="E475" s="14"/>
      <c r="F475" s="14"/>
      <c r="G475" s="14"/>
      <c r="H475" s="14"/>
      <c r="I475" s="14"/>
      <c r="J475" s="14"/>
      <c r="K475" s="14"/>
      <c r="L475" s="14"/>
      <c r="M475" s="14"/>
      <c r="N475" s="14"/>
      <c r="O475" s="14"/>
      <c r="P475" s="14"/>
      <c r="Q475" s="14"/>
      <c r="R475" s="14"/>
      <c r="S475" s="14"/>
      <c r="T475" s="14"/>
      <c r="U475" s="14"/>
      <c r="V475" s="14"/>
      <c r="W475" s="14"/>
      <c r="X475" s="14"/>
      <c r="Z475" s="14"/>
      <c r="AA475" s="14"/>
      <c r="AB475" s="14"/>
      <c r="AC475" s="14"/>
      <c r="AD475" s="14"/>
      <c r="AE475" s="14"/>
      <c r="AF475" s="14"/>
      <c r="AG475" s="14"/>
      <c r="AH475" s="14"/>
      <c r="AI475" s="14"/>
      <c r="AJ475" s="14"/>
      <c r="AK475" s="14"/>
      <c r="AL475" s="14"/>
      <c r="AM475" s="12"/>
      <c r="AN475" s="12"/>
      <c r="AO475" s="12"/>
      <c r="AP475" s="12"/>
      <c r="AQ475" s="12"/>
      <c r="AR475" s="12"/>
      <c r="AS475" s="12"/>
      <c r="AT475" s="12"/>
      <c r="AU475" s="12"/>
      <c r="AV475" s="12"/>
      <c r="AW475" s="12"/>
      <c r="AX475" s="12"/>
      <c r="AY475" s="12"/>
      <c r="AZ475" s="12"/>
      <c r="BA475" s="12"/>
      <c r="BB475" s="12"/>
      <c r="BC475" s="12"/>
      <c r="BD475" s="12"/>
      <c r="BE475" s="12"/>
      <c r="BF475" s="12"/>
      <c r="BG475" s="12"/>
      <c r="BH475" s="12"/>
      <c r="BI475" s="12"/>
      <c r="BJ475" s="12"/>
      <c r="BK475" s="12"/>
      <c r="BL475" s="12"/>
      <c r="BM475" s="12"/>
      <c r="BN475" s="12"/>
      <c r="BO475" s="12"/>
      <c r="BP475" s="12"/>
      <c r="BQ475" s="12"/>
      <c r="BR475" s="12"/>
      <c r="BS475" s="12"/>
      <c r="BT475" s="12"/>
      <c r="BU475" s="12"/>
      <c r="BV475" s="12"/>
      <c r="BW475" s="12"/>
      <c r="BX475" s="12"/>
      <c r="BY475" s="12"/>
      <c r="BZ475" s="12"/>
      <c r="CA475" s="12"/>
      <c r="CB475" s="12"/>
      <c r="CC475" s="12"/>
      <c r="CD475" s="12"/>
      <c r="CE475" s="12"/>
      <c r="CF475" s="12"/>
      <c r="CG475" s="12"/>
      <c r="CH475" s="12"/>
    </row>
    <row r="476" spans="1:86">
      <c r="A476" s="14"/>
      <c r="B476" s="14"/>
      <c r="C476" s="14"/>
      <c r="D476" s="14"/>
      <c r="E476" s="14"/>
      <c r="F476" s="14"/>
      <c r="G476" s="14"/>
      <c r="H476" s="14"/>
      <c r="I476" s="14"/>
      <c r="J476" s="14"/>
      <c r="K476" s="14"/>
      <c r="L476" s="14"/>
      <c r="M476" s="14"/>
      <c r="N476" s="14"/>
      <c r="O476" s="14"/>
      <c r="P476" s="14"/>
      <c r="Q476" s="14"/>
      <c r="R476" s="14"/>
      <c r="S476" s="14"/>
      <c r="T476" s="14"/>
      <c r="U476" s="14"/>
      <c r="V476" s="14"/>
      <c r="W476" s="14"/>
      <c r="X476" s="14"/>
      <c r="Z476" s="14"/>
      <c r="AA476" s="14"/>
      <c r="AB476" s="14"/>
      <c r="AC476" s="14"/>
      <c r="AD476" s="14"/>
      <c r="AE476" s="14"/>
      <c r="AF476" s="14"/>
      <c r="AG476" s="14"/>
      <c r="AH476" s="14"/>
      <c r="AI476" s="14"/>
      <c r="AJ476" s="14"/>
      <c r="AK476" s="14"/>
      <c r="AL476" s="14"/>
      <c r="AM476" s="12"/>
      <c r="AN476" s="12"/>
      <c r="AO476" s="12"/>
      <c r="AP476" s="12"/>
      <c r="AQ476" s="12"/>
      <c r="AR476" s="12"/>
      <c r="AS476" s="12"/>
      <c r="AT476" s="12"/>
      <c r="AU476" s="12"/>
      <c r="AV476" s="12"/>
      <c r="AW476" s="12"/>
      <c r="AX476" s="12"/>
      <c r="AY476" s="12"/>
      <c r="AZ476" s="12"/>
      <c r="BA476" s="12"/>
      <c r="BB476" s="12"/>
      <c r="BC476" s="12"/>
      <c r="BD476" s="12"/>
      <c r="BE476" s="12"/>
      <c r="BF476" s="12"/>
      <c r="BG476" s="12"/>
      <c r="BH476" s="12"/>
      <c r="BI476" s="12"/>
      <c r="BJ476" s="12"/>
      <c r="BK476" s="12"/>
      <c r="BL476" s="12"/>
      <c r="BM476" s="12"/>
      <c r="BN476" s="12"/>
      <c r="BO476" s="12"/>
      <c r="BP476" s="12"/>
      <c r="BQ476" s="12"/>
      <c r="BR476" s="12"/>
      <c r="BS476" s="12"/>
      <c r="BT476" s="12"/>
      <c r="BU476" s="12"/>
      <c r="BV476" s="12"/>
      <c r="BW476" s="12"/>
      <c r="BX476" s="12"/>
      <c r="BY476" s="12"/>
      <c r="BZ476" s="12"/>
      <c r="CA476" s="12"/>
      <c r="CB476" s="12"/>
      <c r="CC476" s="12"/>
      <c r="CD476" s="12"/>
      <c r="CE476" s="12"/>
      <c r="CF476" s="12"/>
      <c r="CG476" s="12"/>
      <c r="CH476" s="12"/>
    </row>
    <row r="477" spans="1:86">
      <c r="A477" s="14"/>
      <c r="B477" s="14"/>
      <c r="C477" s="14"/>
      <c r="D477" s="14"/>
      <c r="E477" s="14"/>
      <c r="F477" s="14"/>
      <c r="G477" s="14"/>
      <c r="H477" s="14"/>
      <c r="I477" s="14"/>
      <c r="J477" s="14"/>
      <c r="K477" s="14"/>
      <c r="L477" s="14"/>
      <c r="M477" s="14"/>
      <c r="N477" s="14"/>
      <c r="O477" s="14"/>
      <c r="P477" s="14"/>
      <c r="Q477" s="14"/>
      <c r="R477" s="14"/>
      <c r="S477" s="14"/>
      <c r="T477" s="14"/>
      <c r="U477" s="14"/>
      <c r="V477" s="14"/>
      <c r="W477" s="14"/>
      <c r="X477" s="14"/>
      <c r="Z477" s="14"/>
      <c r="AA477" s="14"/>
      <c r="AB477" s="14"/>
      <c r="AC477" s="14"/>
      <c r="AD477" s="14"/>
      <c r="AE477" s="14"/>
      <c r="AF477" s="14"/>
      <c r="AG477" s="14"/>
      <c r="AH477" s="14"/>
      <c r="AI477" s="14"/>
      <c r="AJ477" s="14"/>
      <c r="AK477" s="14"/>
      <c r="AL477" s="14"/>
      <c r="AM477" s="12"/>
      <c r="AN477" s="12"/>
      <c r="AO477" s="12"/>
      <c r="AP477" s="12"/>
      <c r="AQ477" s="12"/>
      <c r="AR477" s="12"/>
      <c r="AS477" s="12"/>
      <c r="AT477" s="12"/>
      <c r="AU477" s="12"/>
      <c r="AV477" s="12"/>
      <c r="AW477" s="12"/>
      <c r="AX477" s="12"/>
      <c r="AY477" s="12"/>
      <c r="AZ477" s="12"/>
      <c r="BA477" s="12"/>
      <c r="BB477" s="12"/>
      <c r="BC477" s="12"/>
      <c r="BD477" s="12"/>
      <c r="BE477" s="12"/>
      <c r="BF477" s="12"/>
      <c r="BG477" s="12"/>
      <c r="BH477" s="12"/>
      <c r="BI477" s="12"/>
      <c r="BJ477" s="12"/>
      <c r="BK477" s="12"/>
      <c r="BL477" s="12"/>
      <c r="BM477" s="12"/>
      <c r="BN477" s="12"/>
      <c r="BO477" s="12"/>
      <c r="BP477" s="12"/>
      <c r="BQ477" s="12"/>
      <c r="BR477" s="12"/>
      <c r="BS477" s="12"/>
      <c r="BT477" s="12"/>
      <c r="BU477" s="12"/>
      <c r="BV477" s="12"/>
      <c r="BW477" s="12"/>
      <c r="BX477" s="12"/>
      <c r="BY477" s="12"/>
      <c r="BZ477" s="12"/>
      <c r="CA477" s="12"/>
      <c r="CB477" s="12"/>
      <c r="CC477" s="12"/>
      <c r="CD477" s="12"/>
      <c r="CE477" s="12"/>
      <c r="CF477" s="12"/>
      <c r="CG477" s="12"/>
      <c r="CH477" s="12"/>
    </row>
    <row r="478" spans="1:86">
      <c r="A478" s="14"/>
      <c r="B478" s="14"/>
      <c r="C478" s="14"/>
      <c r="D478" s="14"/>
      <c r="E478" s="14"/>
      <c r="F478" s="14"/>
      <c r="G478" s="14"/>
      <c r="H478" s="14"/>
      <c r="I478" s="14"/>
      <c r="J478" s="14"/>
      <c r="K478" s="14"/>
      <c r="L478" s="14"/>
      <c r="M478" s="14"/>
      <c r="N478" s="14"/>
      <c r="O478" s="14"/>
      <c r="P478" s="14"/>
      <c r="Q478" s="14"/>
      <c r="R478" s="14"/>
      <c r="S478" s="14"/>
      <c r="T478" s="14"/>
      <c r="U478" s="14"/>
      <c r="V478" s="14"/>
      <c r="W478" s="14"/>
      <c r="X478" s="14"/>
      <c r="Z478" s="14"/>
      <c r="AA478" s="14"/>
      <c r="AB478" s="14"/>
      <c r="AC478" s="14"/>
      <c r="AD478" s="14"/>
      <c r="AE478" s="14"/>
      <c r="AF478" s="14"/>
      <c r="AG478" s="14"/>
      <c r="AH478" s="14"/>
      <c r="AI478" s="14"/>
      <c r="AJ478" s="14"/>
      <c r="AK478" s="14"/>
      <c r="AL478" s="14"/>
      <c r="AM478" s="12"/>
      <c r="AN478" s="12"/>
      <c r="AO478" s="12"/>
      <c r="AP478" s="12"/>
      <c r="AQ478" s="12"/>
      <c r="AR478" s="12"/>
      <c r="AS478" s="12"/>
      <c r="AT478" s="12"/>
      <c r="AU478" s="12"/>
      <c r="AV478" s="12"/>
      <c r="AW478" s="12"/>
      <c r="AX478" s="12"/>
      <c r="AY478" s="12"/>
      <c r="AZ478" s="12"/>
      <c r="BA478" s="12"/>
      <c r="BB478" s="12"/>
      <c r="BC478" s="12"/>
      <c r="BD478" s="12"/>
      <c r="BE478" s="12"/>
      <c r="BF478" s="12"/>
      <c r="BG478" s="12"/>
      <c r="BH478" s="12"/>
      <c r="BI478" s="12"/>
      <c r="BJ478" s="12"/>
      <c r="BK478" s="12"/>
      <c r="BL478" s="12"/>
      <c r="BM478" s="12"/>
      <c r="BN478" s="12"/>
      <c r="BO478" s="12"/>
      <c r="BP478" s="12"/>
      <c r="BQ478" s="12"/>
      <c r="BR478" s="12"/>
      <c r="BS478" s="12"/>
      <c r="BT478" s="12"/>
      <c r="BU478" s="12"/>
      <c r="BV478" s="12"/>
      <c r="BW478" s="12"/>
      <c r="BX478" s="12"/>
      <c r="BY478" s="12"/>
      <c r="BZ478" s="12"/>
      <c r="CA478" s="12"/>
      <c r="CB478" s="12"/>
      <c r="CC478" s="12"/>
      <c r="CD478" s="12"/>
      <c r="CE478" s="12"/>
      <c r="CF478" s="12"/>
      <c r="CG478" s="12"/>
      <c r="CH478" s="12"/>
    </row>
    <row r="479" spans="1:86">
      <c r="A479" s="14"/>
      <c r="B479" s="14"/>
      <c r="C479" s="14"/>
      <c r="D479" s="14"/>
      <c r="E479" s="14"/>
      <c r="F479" s="14"/>
      <c r="G479" s="14"/>
      <c r="H479" s="14"/>
      <c r="I479" s="14"/>
      <c r="J479" s="14"/>
      <c r="K479" s="14"/>
      <c r="L479" s="14"/>
      <c r="M479" s="14"/>
      <c r="N479" s="14"/>
      <c r="O479" s="14"/>
      <c r="P479" s="14"/>
      <c r="Q479" s="14"/>
      <c r="R479" s="14"/>
      <c r="S479" s="14"/>
      <c r="T479" s="14"/>
      <c r="U479" s="14"/>
      <c r="V479" s="14"/>
      <c r="W479" s="14"/>
      <c r="X479" s="14"/>
      <c r="Z479" s="14"/>
      <c r="AA479" s="14"/>
      <c r="AB479" s="14"/>
      <c r="AC479" s="14"/>
      <c r="AD479" s="14"/>
      <c r="AE479" s="14"/>
      <c r="AF479" s="14"/>
      <c r="AG479" s="14"/>
      <c r="AH479" s="14"/>
      <c r="AI479" s="14"/>
      <c r="AJ479" s="14"/>
      <c r="AK479" s="14"/>
      <c r="AL479" s="14"/>
      <c r="AM479" s="12"/>
      <c r="AN479" s="12"/>
      <c r="AO479" s="12"/>
      <c r="AP479" s="12"/>
      <c r="AQ479" s="12"/>
      <c r="AR479" s="12"/>
      <c r="AS479" s="12"/>
      <c r="AT479" s="12"/>
      <c r="AU479" s="12"/>
      <c r="AV479" s="12"/>
      <c r="AW479" s="12"/>
      <c r="AX479" s="12"/>
      <c r="AY479" s="12"/>
      <c r="AZ479" s="12"/>
      <c r="BA479" s="12"/>
      <c r="BB479" s="12"/>
      <c r="BC479" s="12"/>
      <c r="BD479" s="12"/>
      <c r="BE479" s="12"/>
      <c r="BF479" s="12"/>
      <c r="BG479" s="12"/>
      <c r="BH479" s="12"/>
      <c r="BI479" s="12"/>
      <c r="BJ479" s="12"/>
      <c r="BK479" s="12"/>
      <c r="BL479" s="12"/>
      <c r="BM479" s="12"/>
      <c r="BN479" s="12"/>
      <c r="BO479" s="12"/>
      <c r="BP479" s="12"/>
      <c r="BQ479" s="12"/>
      <c r="BR479" s="12"/>
      <c r="BS479" s="12"/>
      <c r="BT479" s="12"/>
      <c r="BU479" s="12"/>
      <c r="BV479" s="12"/>
      <c r="BW479" s="12"/>
      <c r="BX479" s="12"/>
      <c r="BY479" s="12"/>
      <c r="BZ479" s="12"/>
      <c r="CA479" s="12"/>
      <c r="CB479" s="12"/>
      <c r="CC479" s="12"/>
      <c r="CD479" s="12"/>
      <c r="CE479" s="12"/>
      <c r="CF479" s="12"/>
      <c r="CG479" s="12"/>
      <c r="CH479" s="12"/>
    </row>
    <row r="480" spans="1:86">
      <c r="A480" s="14"/>
      <c r="B480" s="14"/>
      <c r="C480" s="14"/>
      <c r="D480" s="14"/>
      <c r="E480" s="14"/>
      <c r="F480" s="14"/>
      <c r="G480" s="14"/>
      <c r="H480" s="14"/>
      <c r="I480" s="14"/>
      <c r="J480" s="14"/>
      <c r="K480" s="14"/>
      <c r="L480" s="14"/>
      <c r="M480" s="14"/>
      <c r="N480" s="14"/>
      <c r="O480" s="14"/>
      <c r="P480" s="14"/>
      <c r="Q480" s="14"/>
      <c r="R480" s="14"/>
      <c r="S480" s="14"/>
      <c r="T480" s="14"/>
      <c r="U480" s="14"/>
      <c r="V480" s="14"/>
      <c r="W480" s="14"/>
      <c r="X480" s="14"/>
      <c r="Z480" s="14"/>
      <c r="AA480" s="14"/>
      <c r="AB480" s="14"/>
      <c r="AC480" s="14"/>
      <c r="AD480" s="14"/>
      <c r="AE480" s="14"/>
      <c r="AF480" s="14"/>
      <c r="AG480" s="14"/>
      <c r="AH480" s="14"/>
      <c r="AI480" s="14"/>
      <c r="AJ480" s="14"/>
      <c r="AK480" s="14"/>
      <c r="AL480" s="14"/>
      <c r="AM480" s="12"/>
      <c r="AN480" s="12"/>
      <c r="AO480" s="12"/>
      <c r="AP480" s="12"/>
      <c r="AQ480" s="12"/>
      <c r="AR480" s="12"/>
      <c r="AS480" s="12"/>
      <c r="AT480" s="12"/>
      <c r="AU480" s="12"/>
      <c r="AV480" s="12"/>
      <c r="AW480" s="12"/>
      <c r="AX480" s="12"/>
      <c r="AY480" s="12"/>
      <c r="AZ480" s="12"/>
      <c r="BA480" s="12"/>
      <c r="BB480" s="12"/>
      <c r="BC480" s="12"/>
      <c r="BD480" s="12"/>
      <c r="BE480" s="12"/>
      <c r="BF480" s="12"/>
      <c r="BG480" s="12"/>
      <c r="BH480" s="12"/>
      <c r="BI480" s="12"/>
      <c r="BJ480" s="12"/>
      <c r="BK480" s="12"/>
      <c r="BL480" s="12"/>
      <c r="BM480" s="12"/>
      <c r="BN480" s="12"/>
      <c r="BO480" s="12"/>
      <c r="BP480" s="12"/>
      <c r="BQ480" s="12"/>
      <c r="BR480" s="12"/>
      <c r="BS480" s="12"/>
      <c r="BT480" s="12"/>
      <c r="BU480" s="12"/>
      <c r="BV480" s="12"/>
      <c r="BW480" s="12"/>
      <c r="BX480" s="12"/>
      <c r="BY480" s="12"/>
      <c r="BZ480" s="12"/>
      <c r="CA480" s="12"/>
      <c r="CB480" s="12"/>
      <c r="CC480" s="12"/>
      <c r="CD480" s="12"/>
      <c r="CE480" s="12"/>
      <c r="CF480" s="12"/>
      <c r="CG480" s="12"/>
      <c r="CH480" s="12"/>
    </row>
    <row r="481" spans="1:86">
      <c r="A481" s="14"/>
      <c r="B481" s="14"/>
      <c r="C481" s="14"/>
      <c r="D481" s="14"/>
      <c r="E481" s="14"/>
      <c r="F481" s="14"/>
      <c r="G481" s="14"/>
      <c r="H481" s="14"/>
      <c r="I481" s="14"/>
      <c r="J481" s="14"/>
      <c r="K481" s="14"/>
      <c r="L481" s="14"/>
      <c r="M481" s="14"/>
      <c r="N481" s="14"/>
      <c r="O481" s="14"/>
      <c r="P481" s="14"/>
      <c r="Q481" s="14"/>
      <c r="R481" s="14"/>
      <c r="S481" s="14"/>
      <c r="T481" s="14"/>
      <c r="U481" s="14"/>
      <c r="V481" s="14"/>
      <c r="W481" s="14"/>
      <c r="X481" s="14"/>
      <c r="Z481" s="14"/>
      <c r="AA481" s="14"/>
      <c r="AB481" s="14"/>
      <c r="AC481" s="14"/>
      <c r="AD481" s="14"/>
      <c r="AE481" s="14"/>
      <c r="AF481" s="14"/>
      <c r="AG481" s="14"/>
      <c r="AH481" s="14"/>
      <c r="AI481" s="14"/>
      <c r="AJ481" s="14"/>
      <c r="AK481" s="14"/>
      <c r="AL481" s="14"/>
      <c r="AM481" s="12"/>
      <c r="AN481" s="12"/>
      <c r="AO481" s="12"/>
      <c r="AP481" s="12"/>
      <c r="AQ481" s="12"/>
      <c r="AR481" s="12"/>
      <c r="AS481" s="12"/>
      <c r="AT481" s="12"/>
      <c r="AU481" s="12"/>
      <c r="AV481" s="12"/>
      <c r="AW481" s="12"/>
      <c r="AX481" s="12"/>
      <c r="AY481" s="12"/>
      <c r="AZ481" s="12"/>
      <c r="BA481" s="12"/>
      <c r="BB481" s="12"/>
      <c r="BC481" s="12"/>
      <c r="BD481" s="12"/>
      <c r="BE481" s="12"/>
      <c r="BF481" s="12"/>
      <c r="BG481" s="12"/>
      <c r="BH481" s="12"/>
      <c r="BI481" s="12"/>
      <c r="BJ481" s="12"/>
      <c r="BK481" s="12"/>
      <c r="BL481" s="12"/>
      <c r="BM481" s="12"/>
      <c r="BN481" s="12"/>
      <c r="BO481" s="12"/>
      <c r="BP481" s="12"/>
      <c r="BQ481" s="12"/>
      <c r="BR481" s="12"/>
      <c r="BS481" s="12"/>
      <c r="BT481" s="12"/>
      <c r="BU481" s="12"/>
      <c r="BV481" s="12"/>
      <c r="BW481" s="12"/>
      <c r="BX481" s="12"/>
      <c r="BY481" s="12"/>
      <c r="BZ481" s="12"/>
      <c r="CA481" s="12"/>
      <c r="CB481" s="12"/>
      <c r="CC481" s="12"/>
      <c r="CD481" s="12"/>
      <c r="CE481" s="12"/>
      <c r="CF481" s="12"/>
      <c r="CG481" s="12"/>
      <c r="CH481" s="12"/>
    </row>
    <row r="482" spans="1:86">
      <c r="A482" s="14"/>
      <c r="B482" s="14"/>
      <c r="C482" s="14"/>
      <c r="D482" s="14"/>
      <c r="E482" s="14"/>
      <c r="F482" s="14"/>
      <c r="G482" s="14"/>
      <c r="H482" s="14"/>
      <c r="I482" s="14"/>
      <c r="J482" s="14"/>
      <c r="K482" s="14"/>
      <c r="L482" s="14"/>
      <c r="M482" s="14"/>
      <c r="N482" s="14"/>
      <c r="O482" s="14"/>
      <c r="P482" s="14"/>
      <c r="Q482" s="14"/>
      <c r="R482" s="14"/>
      <c r="S482" s="14"/>
      <c r="T482" s="14"/>
      <c r="U482" s="14"/>
      <c r="V482" s="14"/>
      <c r="W482" s="14"/>
      <c r="X482" s="14"/>
      <c r="Z482" s="14"/>
      <c r="AA482" s="14"/>
      <c r="AB482" s="14"/>
      <c r="AC482" s="14"/>
      <c r="AD482" s="14"/>
      <c r="AE482" s="14"/>
      <c r="AF482" s="14"/>
      <c r="AG482" s="14"/>
      <c r="AH482" s="14"/>
      <c r="AI482" s="14"/>
      <c r="AJ482" s="14"/>
      <c r="AK482" s="14"/>
      <c r="AL482" s="14"/>
      <c r="AM482" s="12"/>
      <c r="AN482" s="12"/>
      <c r="AO482" s="12"/>
      <c r="AP482" s="12"/>
      <c r="AQ482" s="12"/>
      <c r="AR482" s="12"/>
      <c r="AS482" s="12"/>
      <c r="AT482" s="12"/>
      <c r="AU482" s="12"/>
      <c r="AV482" s="12"/>
      <c r="AW482" s="12"/>
      <c r="AX482" s="12"/>
      <c r="AY482" s="12"/>
      <c r="AZ482" s="12"/>
      <c r="BA482" s="12"/>
      <c r="BB482" s="12"/>
      <c r="BC482" s="12"/>
      <c r="BD482" s="12"/>
      <c r="BE482" s="12"/>
      <c r="BF482" s="12"/>
      <c r="BG482" s="12"/>
      <c r="BH482" s="12"/>
      <c r="BI482" s="12"/>
      <c r="BJ482" s="12"/>
      <c r="BK482" s="12"/>
      <c r="BL482" s="12"/>
      <c r="BM482" s="12"/>
      <c r="BN482" s="12"/>
      <c r="BO482" s="12"/>
      <c r="BP482" s="12"/>
      <c r="BQ482" s="12"/>
      <c r="BR482" s="12"/>
      <c r="BS482" s="12"/>
      <c r="BT482" s="12"/>
      <c r="BU482" s="12"/>
      <c r="BV482" s="12"/>
      <c r="BW482" s="12"/>
      <c r="BX482" s="12"/>
      <c r="BY482" s="12"/>
      <c r="BZ482" s="12"/>
      <c r="CA482" s="12"/>
      <c r="CB482" s="12"/>
      <c r="CC482" s="12"/>
      <c r="CD482" s="12"/>
      <c r="CE482" s="12"/>
      <c r="CF482" s="12"/>
      <c r="CG482" s="12"/>
      <c r="CH482" s="12"/>
    </row>
    <row r="483" spans="1:86">
      <c r="A483" s="14"/>
      <c r="B483" s="14"/>
      <c r="C483" s="14"/>
      <c r="D483" s="14"/>
      <c r="E483" s="14"/>
      <c r="F483" s="14"/>
      <c r="G483" s="14"/>
      <c r="H483" s="14"/>
      <c r="I483" s="14"/>
      <c r="J483" s="14"/>
      <c r="K483" s="14"/>
      <c r="L483" s="14"/>
      <c r="M483" s="14"/>
      <c r="N483" s="14"/>
      <c r="O483" s="14"/>
      <c r="P483" s="14"/>
      <c r="Q483" s="14"/>
      <c r="R483" s="14"/>
      <c r="S483" s="14"/>
      <c r="T483" s="14"/>
      <c r="U483" s="14"/>
      <c r="V483" s="14"/>
      <c r="W483" s="14"/>
      <c r="X483" s="14"/>
      <c r="Z483" s="14"/>
      <c r="AA483" s="14"/>
      <c r="AB483" s="14"/>
      <c r="AC483" s="14"/>
      <c r="AD483" s="14"/>
      <c r="AE483" s="14"/>
      <c r="AF483" s="14"/>
      <c r="AG483" s="14"/>
      <c r="AH483" s="14"/>
      <c r="AI483" s="14"/>
      <c r="AJ483" s="14"/>
      <c r="AK483" s="14"/>
      <c r="AL483" s="14"/>
      <c r="AM483" s="12"/>
      <c r="AN483" s="12"/>
      <c r="AO483" s="12"/>
      <c r="AP483" s="12"/>
      <c r="AQ483" s="12"/>
      <c r="AR483" s="12"/>
      <c r="AS483" s="12"/>
      <c r="AT483" s="12"/>
      <c r="AU483" s="12"/>
      <c r="AV483" s="12"/>
      <c r="AW483" s="12"/>
      <c r="AX483" s="12"/>
      <c r="AY483" s="12"/>
      <c r="AZ483" s="12"/>
      <c r="BA483" s="12"/>
      <c r="BB483" s="12"/>
      <c r="BC483" s="12"/>
      <c r="BD483" s="12"/>
      <c r="BE483" s="12"/>
      <c r="BF483" s="12"/>
      <c r="BG483" s="12"/>
      <c r="BH483" s="12"/>
      <c r="BI483" s="12"/>
      <c r="BJ483" s="12"/>
      <c r="BK483" s="12"/>
      <c r="BL483" s="12"/>
      <c r="BM483" s="12"/>
      <c r="BN483" s="12"/>
      <c r="BO483" s="12"/>
      <c r="BP483" s="12"/>
      <c r="BQ483" s="12"/>
      <c r="BR483" s="12"/>
      <c r="BS483" s="12"/>
      <c r="BT483" s="12"/>
      <c r="BU483" s="12"/>
      <c r="BV483" s="12"/>
      <c r="BW483" s="12"/>
      <c r="BX483" s="12"/>
      <c r="BY483" s="12"/>
      <c r="BZ483" s="12"/>
      <c r="CA483" s="12"/>
      <c r="CB483" s="12"/>
      <c r="CC483" s="12"/>
      <c r="CD483" s="12"/>
      <c r="CE483" s="12"/>
      <c r="CF483" s="12"/>
      <c r="CG483" s="12"/>
      <c r="CH483" s="12"/>
    </row>
    <row r="484" spans="1:86">
      <c r="A484" s="14"/>
      <c r="B484" s="14"/>
      <c r="C484" s="14"/>
      <c r="D484" s="14"/>
      <c r="E484" s="14"/>
      <c r="F484" s="14"/>
      <c r="G484" s="14"/>
      <c r="H484" s="14"/>
      <c r="I484" s="14"/>
      <c r="J484" s="14"/>
      <c r="K484" s="14"/>
      <c r="L484" s="14"/>
      <c r="M484" s="14"/>
      <c r="N484" s="14"/>
      <c r="O484" s="14"/>
      <c r="P484" s="14"/>
      <c r="Q484" s="14"/>
      <c r="R484" s="14"/>
      <c r="S484" s="14"/>
      <c r="T484" s="14"/>
      <c r="U484" s="14"/>
      <c r="V484" s="14"/>
      <c r="W484" s="14"/>
      <c r="X484" s="14"/>
      <c r="Z484" s="14"/>
      <c r="AA484" s="14"/>
      <c r="AB484" s="14"/>
      <c r="AC484" s="14"/>
      <c r="AD484" s="14"/>
      <c r="AE484" s="14"/>
      <c r="AF484" s="14"/>
      <c r="AG484" s="14"/>
      <c r="AH484" s="14"/>
      <c r="AI484" s="14"/>
      <c r="AJ484" s="14"/>
      <c r="AK484" s="14"/>
      <c r="AL484" s="14"/>
      <c r="AM484" s="12"/>
      <c r="AN484" s="12"/>
      <c r="AO484" s="12"/>
      <c r="AP484" s="12"/>
      <c r="AQ484" s="12"/>
      <c r="AR484" s="12"/>
      <c r="AS484" s="12"/>
      <c r="AT484" s="12"/>
      <c r="AU484" s="12"/>
      <c r="AV484" s="12"/>
      <c r="AW484" s="12"/>
      <c r="AX484" s="12"/>
      <c r="AY484" s="12"/>
      <c r="AZ484" s="12"/>
      <c r="BA484" s="12"/>
      <c r="BB484" s="12"/>
      <c r="BC484" s="12"/>
      <c r="BD484" s="12"/>
      <c r="BE484" s="12"/>
      <c r="BF484" s="12"/>
      <c r="BG484" s="12"/>
      <c r="BH484" s="12"/>
      <c r="BI484" s="12"/>
      <c r="BJ484" s="12"/>
      <c r="BK484" s="12"/>
      <c r="BL484" s="12"/>
      <c r="BM484" s="12"/>
      <c r="BN484" s="12"/>
      <c r="BO484" s="12"/>
      <c r="BP484" s="12"/>
      <c r="BQ484" s="12"/>
      <c r="BR484" s="12"/>
      <c r="BS484" s="12"/>
      <c r="BT484" s="12"/>
      <c r="BU484" s="12"/>
      <c r="BV484" s="12"/>
      <c r="BW484" s="12"/>
      <c r="BX484" s="12"/>
      <c r="BY484" s="12"/>
      <c r="BZ484" s="12"/>
      <c r="CA484" s="12"/>
      <c r="CB484" s="12"/>
      <c r="CC484" s="12"/>
      <c r="CD484" s="12"/>
      <c r="CE484" s="12"/>
      <c r="CF484" s="12"/>
      <c r="CG484" s="12"/>
      <c r="CH484" s="12"/>
    </row>
    <row r="485" spans="1:86">
      <c r="A485" s="14"/>
      <c r="B485" s="14"/>
      <c r="C485" s="14"/>
      <c r="D485" s="14"/>
      <c r="E485" s="14"/>
      <c r="F485" s="14"/>
      <c r="G485" s="14"/>
      <c r="H485" s="14"/>
      <c r="I485" s="14"/>
      <c r="J485" s="14"/>
      <c r="K485" s="14"/>
      <c r="L485" s="14"/>
      <c r="M485" s="14"/>
      <c r="N485" s="14"/>
      <c r="O485" s="14"/>
      <c r="P485" s="14"/>
      <c r="Q485" s="14"/>
      <c r="R485" s="14"/>
      <c r="S485" s="14"/>
      <c r="T485" s="14"/>
      <c r="U485" s="14"/>
      <c r="V485" s="14"/>
      <c r="W485" s="14"/>
      <c r="X485" s="14"/>
      <c r="Z485" s="14"/>
      <c r="AA485" s="14"/>
      <c r="AB485" s="14"/>
      <c r="AC485" s="14"/>
      <c r="AD485" s="14"/>
      <c r="AE485" s="14"/>
      <c r="AF485" s="14"/>
      <c r="AG485" s="14"/>
      <c r="AH485" s="14"/>
      <c r="AI485" s="14"/>
      <c r="AJ485" s="14"/>
      <c r="AK485" s="14"/>
      <c r="AL485" s="14"/>
      <c r="AM485" s="12"/>
      <c r="AN485" s="12"/>
      <c r="AO485" s="12"/>
      <c r="AP485" s="12"/>
      <c r="AQ485" s="12"/>
      <c r="AR485" s="12"/>
      <c r="AS485" s="12"/>
      <c r="AT485" s="12"/>
      <c r="AU485" s="12"/>
      <c r="AV485" s="12"/>
      <c r="AW485" s="12"/>
      <c r="AX485" s="12"/>
      <c r="AY485" s="12"/>
      <c r="AZ485" s="12"/>
      <c r="BA485" s="12"/>
      <c r="BB485" s="12"/>
      <c r="BC485" s="12"/>
      <c r="BD485" s="12"/>
      <c r="BE485" s="12"/>
      <c r="BF485" s="12"/>
      <c r="BG485" s="12"/>
      <c r="BH485" s="12"/>
      <c r="BI485" s="12"/>
      <c r="BJ485" s="12"/>
      <c r="BK485" s="12"/>
      <c r="BL485" s="12"/>
      <c r="BM485" s="12"/>
      <c r="BN485" s="12"/>
      <c r="BO485" s="12"/>
      <c r="BP485" s="12"/>
      <c r="BQ485" s="12"/>
      <c r="BR485" s="12"/>
      <c r="BS485" s="12"/>
      <c r="BT485" s="12"/>
      <c r="BU485" s="12"/>
      <c r="BV485" s="12"/>
      <c r="BW485" s="12"/>
      <c r="BX485" s="12"/>
      <c r="BY485" s="12"/>
      <c r="BZ485" s="12"/>
      <c r="CA485" s="12"/>
      <c r="CB485" s="12"/>
      <c r="CC485" s="12"/>
      <c r="CD485" s="12"/>
      <c r="CE485" s="12"/>
      <c r="CF485" s="12"/>
      <c r="CG485" s="12"/>
      <c r="CH485" s="12"/>
    </row>
    <row r="486" spans="1:86">
      <c r="A486" s="14"/>
      <c r="B486" s="14"/>
      <c r="C486" s="14"/>
      <c r="D486" s="14"/>
      <c r="E486" s="14"/>
      <c r="F486" s="14"/>
      <c r="G486" s="14"/>
      <c r="H486" s="14"/>
      <c r="I486" s="14"/>
      <c r="J486" s="14"/>
      <c r="K486" s="14"/>
      <c r="L486" s="14"/>
      <c r="M486" s="14"/>
      <c r="N486" s="14"/>
      <c r="O486" s="14"/>
      <c r="P486" s="14"/>
      <c r="Q486" s="14"/>
      <c r="R486" s="14"/>
      <c r="S486" s="14"/>
      <c r="T486" s="14"/>
      <c r="U486" s="14"/>
      <c r="V486" s="14"/>
      <c r="W486" s="14"/>
      <c r="X486" s="14"/>
      <c r="Z486" s="14"/>
      <c r="AA486" s="14"/>
      <c r="AB486" s="14"/>
      <c r="AC486" s="14"/>
      <c r="AD486" s="14"/>
      <c r="AE486" s="14"/>
      <c r="AF486" s="14"/>
      <c r="AG486" s="14"/>
      <c r="AH486" s="14"/>
      <c r="AI486" s="14"/>
      <c r="AJ486" s="14"/>
      <c r="AK486" s="14"/>
      <c r="AL486" s="14"/>
      <c r="AM486" s="12"/>
      <c r="AN486" s="12"/>
      <c r="AO486" s="12"/>
      <c r="AP486" s="12"/>
      <c r="AQ486" s="12"/>
      <c r="AR486" s="12"/>
      <c r="AS486" s="12"/>
      <c r="AT486" s="12"/>
      <c r="AU486" s="12"/>
      <c r="AV486" s="12"/>
      <c r="AW486" s="12"/>
      <c r="AX486" s="12"/>
      <c r="AY486" s="12"/>
      <c r="AZ486" s="12"/>
      <c r="BA486" s="12"/>
      <c r="BB486" s="12"/>
      <c r="BC486" s="12"/>
      <c r="BD486" s="12"/>
      <c r="BE486" s="12"/>
      <c r="BF486" s="12"/>
      <c r="BG486" s="12"/>
      <c r="BH486" s="12"/>
      <c r="BI486" s="12"/>
      <c r="BJ486" s="12"/>
      <c r="BK486" s="12"/>
      <c r="BL486" s="12"/>
      <c r="BM486" s="12"/>
      <c r="BN486" s="12"/>
      <c r="BO486" s="12"/>
      <c r="BP486" s="12"/>
      <c r="BQ486" s="12"/>
      <c r="BR486" s="12"/>
      <c r="BS486" s="12"/>
      <c r="BT486" s="12"/>
      <c r="BU486" s="12"/>
      <c r="BV486" s="12"/>
      <c r="BW486" s="12"/>
      <c r="BX486" s="12"/>
      <c r="BY486" s="12"/>
      <c r="BZ486" s="12"/>
      <c r="CA486" s="12"/>
      <c r="CB486" s="12"/>
      <c r="CC486" s="12"/>
      <c r="CD486" s="12"/>
      <c r="CE486" s="12"/>
      <c r="CF486" s="12"/>
      <c r="CG486" s="12"/>
      <c r="CH486" s="12"/>
    </row>
    <row r="487" spans="1:86">
      <c r="A487" s="14"/>
      <c r="B487" s="14"/>
      <c r="C487" s="14"/>
      <c r="D487" s="14"/>
      <c r="E487" s="14"/>
      <c r="F487" s="14"/>
      <c r="G487" s="14"/>
      <c r="H487" s="14"/>
      <c r="I487" s="14"/>
      <c r="J487" s="14"/>
      <c r="K487" s="14"/>
      <c r="L487" s="14"/>
      <c r="M487" s="14"/>
      <c r="N487" s="14"/>
      <c r="O487" s="14"/>
      <c r="P487" s="14"/>
      <c r="Q487" s="14"/>
      <c r="R487" s="14"/>
      <c r="S487" s="14"/>
      <c r="T487" s="14"/>
      <c r="U487" s="14"/>
      <c r="V487" s="14"/>
      <c r="W487" s="14"/>
      <c r="X487" s="14"/>
      <c r="Z487" s="14"/>
      <c r="AA487" s="14"/>
      <c r="AB487" s="14"/>
      <c r="AC487" s="14"/>
      <c r="AD487" s="14"/>
      <c r="AE487" s="14"/>
      <c r="AF487" s="14"/>
      <c r="AG487" s="14"/>
      <c r="AH487" s="14"/>
      <c r="AI487" s="14"/>
      <c r="AJ487" s="14"/>
      <c r="AK487" s="14"/>
      <c r="AL487" s="14"/>
      <c r="AM487" s="12"/>
      <c r="AN487" s="12"/>
      <c r="AO487" s="12"/>
      <c r="AP487" s="12"/>
      <c r="AQ487" s="12"/>
      <c r="AR487" s="12"/>
      <c r="AS487" s="12"/>
      <c r="AT487" s="12"/>
      <c r="AU487" s="12"/>
      <c r="AV487" s="12"/>
      <c r="AW487" s="12"/>
      <c r="AX487" s="12"/>
      <c r="AY487" s="12"/>
      <c r="AZ487" s="12"/>
      <c r="BA487" s="12"/>
      <c r="BB487" s="12"/>
      <c r="BC487" s="12"/>
      <c r="BD487" s="12"/>
      <c r="BE487" s="12"/>
      <c r="BF487" s="12"/>
      <c r="BG487" s="12"/>
      <c r="BH487" s="12"/>
      <c r="BI487" s="12"/>
      <c r="BJ487" s="12"/>
      <c r="BK487" s="12"/>
      <c r="BL487" s="12"/>
      <c r="BM487" s="12"/>
      <c r="BN487" s="12"/>
      <c r="BO487" s="12"/>
      <c r="BP487" s="12"/>
      <c r="BQ487" s="12"/>
      <c r="BR487" s="12"/>
      <c r="BS487" s="12"/>
      <c r="BT487" s="12"/>
      <c r="BU487" s="12"/>
      <c r="BV487" s="12"/>
      <c r="BW487" s="12"/>
      <c r="BX487" s="12"/>
      <c r="BY487" s="12"/>
      <c r="BZ487" s="12"/>
      <c r="CA487" s="12"/>
      <c r="CB487" s="12"/>
      <c r="CC487" s="12"/>
      <c r="CD487" s="12"/>
      <c r="CE487" s="12"/>
      <c r="CF487" s="12"/>
      <c r="CG487" s="12"/>
      <c r="CH487" s="12"/>
    </row>
    <row r="488" spans="1:86">
      <c r="A488" s="14"/>
      <c r="B488" s="14"/>
      <c r="C488" s="14"/>
      <c r="D488" s="14"/>
      <c r="E488" s="14"/>
      <c r="F488" s="14"/>
      <c r="G488" s="14"/>
      <c r="H488" s="14"/>
      <c r="I488" s="14"/>
      <c r="J488" s="14"/>
      <c r="K488" s="14"/>
      <c r="L488" s="14"/>
      <c r="M488" s="14"/>
      <c r="N488" s="14"/>
      <c r="O488" s="14"/>
      <c r="P488" s="14"/>
      <c r="Q488" s="14"/>
      <c r="R488" s="14"/>
      <c r="S488" s="14"/>
      <c r="T488" s="14"/>
      <c r="U488" s="14"/>
      <c r="V488" s="14"/>
      <c r="W488" s="14"/>
      <c r="X488" s="14"/>
      <c r="Z488" s="14"/>
      <c r="AA488" s="14"/>
      <c r="AB488" s="14"/>
      <c r="AC488" s="14"/>
      <c r="AD488" s="14"/>
      <c r="AE488" s="14"/>
      <c r="AF488" s="14"/>
      <c r="AG488" s="14"/>
      <c r="AH488" s="14"/>
      <c r="AI488" s="14"/>
      <c r="AJ488" s="14"/>
      <c r="AK488" s="14"/>
      <c r="AL488" s="14"/>
      <c r="AM488" s="12"/>
      <c r="AN488" s="12"/>
      <c r="AO488" s="12"/>
      <c r="AP488" s="12"/>
      <c r="AQ488" s="12"/>
      <c r="AR488" s="12"/>
      <c r="AS488" s="12"/>
      <c r="AT488" s="12"/>
      <c r="AU488" s="12"/>
      <c r="AV488" s="12"/>
      <c r="AW488" s="12"/>
      <c r="AX488" s="12"/>
      <c r="AY488" s="12"/>
      <c r="AZ488" s="12"/>
      <c r="BA488" s="12"/>
      <c r="BB488" s="12"/>
      <c r="BC488" s="12"/>
      <c r="BD488" s="12"/>
      <c r="BE488" s="12"/>
      <c r="BF488" s="12"/>
      <c r="BG488" s="12"/>
      <c r="BH488" s="12"/>
      <c r="BI488" s="12"/>
      <c r="BJ488" s="12"/>
      <c r="BK488" s="12"/>
      <c r="BL488" s="12"/>
      <c r="BM488" s="12"/>
      <c r="BN488" s="12"/>
      <c r="BO488" s="12"/>
      <c r="BP488" s="12"/>
      <c r="BQ488" s="12"/>
      <c r="BR488" s="12"/>
      <c r="BS488" s="12"/>
      <c r="BT488" s="12"/>
      <c r="BU488" s="12"/>
      <c r="BV488" s="12"/>
      <c r="BW488" s="12"/>
      <c r="BX488" s="12"/>
      <c r="BY488" s="12"/>
      <c r="BZ488" s="12"/>
      <c r="CA488" s="12"/>
      <c r="CB488" s="12"/>
      <c r="CC488" s="12"/>
      <c r="CD488" s="12"/>
      <c r="CE488" s="12"/>
      <c r="CF488" s="12"/>
      <c r="CG488" s="12"/>
      <c r="CH488" s="12"/>
    </row>
    <row r="489" spans="1:86">
      <c r="A489" s="14"/>
      <c r="B489" s="14"/>
      <c r="C489" s="14"/>
      <c r="D489" s="14"/>
      <c r="E489" s="14"/>
      <c r="F489" s="14"/>
      <c r="G489" s="14"/>
      <c r="H489" s="14"/>
      <c r="I489" s="14"/>
      <c r="J489" s="14"/>
      <c r="K489" s="14"/>
      <c r="L489" s="14"/>
      <c r="M489" s="14"/>
      <c r="N489" s="14"/>
      <c r="O489" s="14"/>
      <c r="P489" s="14"/>
      <c r="Q489" s="14"/>
      <c r="R489" s="14"/>
      <c r="S489" s="14"/>
      <c r="T489" s="14"/>
      <c r="U489" s="14"/>
      <c r="V489" s="14"/>
      <c r="W489" s="14"/>
      <c r="X489" s="14"/>
      <c r="Z489" s="14"/>
      <c r="AA489" s="14"/>
      <c r="AB489" s="14"/>
      <c r="AC489" s="14"/>
      <c r="AD489" s="14"/>
      <c r="AE489" s="14"/>
      <c r="AF489" s="14"/>
      <c r="AG489" s="14"/>
      <c r="AH489" s="14"/>
      <c r="AI489" s="14"/>
      <c r="AJ489" s="14"/>
      <c r="AK489" s="14"/>
      <c r="AL489" s="14"/>
      <c r="AM489" s="12"/>
      <c r="AN489" s="12"/>
      <c r="AO489" s="12"/>
      <c r="AP489" s="12"/>
      <c r="AQ489" s="12"/>
      <c r="AR489" s="12"/>
      <c r="AS489" s="12"/>
      <c r="AT489" s="12"/>
      <c r="AU489" s="12"/>
      <c r="AV489" s="12"/>
      <c r="AW489" s="12"/>
      <c r="AX489" s="12"/>
      <c r="AY489" s="12"/>
      <c r="AZ489" s="12"/>
      <c r="BA489" s="12"/>
      <c r="BB489" s="12"/>
      <c r="BC489" s="12"/>
      <c r="BD489" s="12"/>
      <c r="BE489" s="12"/>
      <c r="BF489" s="12"/>
      <c r="BG489" s="12"/>
      <c r="BH489" s="12"/>
      <c r="BI489" s="12"/>
      <c r="BJ489" s="12"/>
      <c r="BK489" s="12"/>
      <c r="BL489" s="12"/>
      <c r="BM489" s="12"/>
      <c r="BN489" s="12"/>
      <c r="BO489" s="12"/>
      <c r="BP489" s="12"/>
      <c r="BQ489" s="12"/>
      <c r="BR489" s="12"/>
      <c r="BS489" s="12"/>
      <c r="BT489" s="12"/>
      <c r="BU489" s="12"/>
      <c r="BV489" s="12"/>
      <c r="BW489" s="12"/>
      <c r="BX489" s="12"/>
      <c r="BY489" s="12"/>
      <c r="BZ489" s="12"/>
      <c r="CA489" s="12"/>
      <c r="CB489" s="12"/>
      <c r="CC489" s="12"/>
      <c r="CD489" s="12"/>
      <c r="CE489" s="12"/>
      <c r="CF489" s="12"/>
      <c r="CG489" s="12"/>
      <c r="CH489" s="12"/>
    </row>
    <row r="490" spans="1:86">
      <c r="A490" s="14"/>
      <c r="B490" s="14"/>
      <c r="C490" s="14"/>
      <c r="D490" s="14"/>
      <c r="E490" s="14"/>
      <c r="F490" s="14"/>
      <c r="G490" s="14"/>
      <c r="H490" s="14"/>
      <c r="I490" s="14"/>
      <c r="J490" s="14"/>
      <c r="K490" s="14"/>
      <c r="L490" s="14"/>
      <c r="M490" s="14"/>
      <c r="N490" s="14"/>
      <c r="O490" s="14"/>
      <c r="P490" s="14"/>
      <c r="Q490" s="14"/>
      <c r="R490" s="14"/>
      <c r="S490" s="14"/>
      <c r="T490" s="14"/>
      <c r="U490" s="14"/>
      <c r="V490" s="14"/>
      <c r="W490" s="14"/>
      <c r="X490" s="14"/>
      <c r="Z490" s="14"/>
      <c r="AA490" s="14"/>
      <c r="AB490" s="14"/>
      <c r="AC490" s="14"/>
      <c r="AD490" s="14"/>
      <c r="AE490" s="14"/>
      <c r="AF490" s="14"/>
      <c r="AG490" s="14"/>
      <c r="AH490" s="14"/>
      <c r="AI490" s="14"/>
      <c r="AJ490" s="14"/>
      <c r="AK490" s="14"/>
      <c r="AL490" s="14"/>
      <c r="AM490" s="12"/>
      <c r="AN490" s="12"/>
      <c r="AO490" s="12"/>
      <c r="AP490" s="12"/>
      <c r="AQ490" s="12"/>
      <c r="AR490" s="12"/>
      <c r="AS490" s="12"/>
      <c r="AT490" s="12"/>
      <c r="AU490" s="12"/>
      <c r="AV490" s="12"/>
      <c r="AW490" s="12"/>
      <c r="AX490" s="12"/>
      <c r="AY490" s="12"/>
      <c r="AZ490" s="12"/>
      <c r="BA490" s="12"/>
      <c r="BB490" s="12"/>
      <c r="BC490" s="12"/>
      <c r="BD490" s="12"/>
      <c r="BE490" s="12"/>
      <c r="BF490" s="12"/>
      <c r="BG490" s="12"/>
      <c r="BH490" s="12"/>
      <c r="BI490" s="12"/>
      <c r="BJ490" s="12"/>
      <c r="BK490" s="12"/>
      <c r="BL490" s="12"/>
      <c r="BM490" s="12"/>
      <c r="BN490" s="12"/>
      <c r="BO490" s="12"/>
      <c r="BP490" s="12"/>
      <c r="BQ490" s="12"/>
      <c r="BR490" s="12"/>
      <c r="BS490" s="12"/>
      <c r="BT490" s="12"/>
      <c r="BU490" s="12"/>
      <c r="BV490" s="12"/>
      <c r="BW490" s="12"/>
      <c r="BX490" s="12"/>
      <c r="BY490" s="12"/>
      <c r="BZ490" s="12"/>
      <c r="CA490" s="12"/>
      <c r="CB490" s="12"/>
      <c r="CC490" s="12"/>
      <c r="CD490" s="12"/>
      <c r="CE490" s="12"/>
      <c r="CF490" s="12"/>
      <c r="CG490" s="12"/>
      <c r="CH490" s="12"/>
    </row>
    <row r="491" spans="1:86">
      <c r="A491" s="14"/>
      <c r="B491" s="14"/>
      <c r="C491" s="14"/>
      <c r="D491" s="14"/>
      <c r="E491" s="14"/>
      <c r="F491" s="14"/>
      <c r="G491" s="14"/>
      <c r="H491" s="14"/>
      <c r="I491" s="14"/>
      <c r="J491" s="14"/>
      <c r="K491" s="14"/>
      <c r="L491" s="14"/>
      <c r="M491" s="14"/>
      <c r="N491" s="14"/>
      <c r="O491" s="14"/>
      <c r="P491" s="14"/>
      <c r="Q491" s="14"/>
      <c r="R491" s="14"/>
      <c r="S491" s="14"/>
      <c r="T491" s="14"/>
      <c r="U491" s="14"/>
      <c r="V491" s="14"/>
      <c r="W491" s="14"/>
      <c r="X491" s="14"/>
      <c r="Z491" s="14"/>
      <c r="AA491" s="14"/>
      <c r="AB491" s="14"/>
      <c r="AC491" s="14"/>
      <c r="AD491" s="14"/>
      <c r="AE491" s="14"/>
      <c r="AF491" s="14"/>
      <c r="AG491" s="14"/>
      <c r="AH491" s="14"/>
      <c r="AI491" s="14"/>
      <c r="AJ491" s="14"/>
      <c r="AK491" s="14"/>
      <c r="AL491" s="14"/>
      <c r="AM491" s="12"/>
      <c r="AN491" s="12"/>
      <c r="AO491" s="12"/>
      <c r="AP491" s="12"/>
      <c r="AQ491" s="12"/>
      <c r="AR491" s="12"/>
      <c r="AS491" s="12"/>
      <c r="AT491" s="12"/>
      <c r="AU491" s="12"/>
      <c r="AV491" s="12"/>
      <c r="AW491" s="12"/>
      <c r="AX491" s="12"/>
      <c r="AY491" s="12"/>
      <c r="AZ491" s="12"/>
      <c r="BA491" s="12"/>
      <c r="BB491" s="12"/>
      <c r="BC491" s="12"/>
      <c r="BD491" s="12"/>
      <c r="BE491" s="12"/>
      <c r="BF491" s="12"/>
      <c r="BG491" s="12"/>
      <c r="BH491" s="12"/>
      <c r="BI491" s="12"/>
      <c r="BJ491" s="12"/>
      <c r="BK491" s="12"/>
      <c r="BL491" s="12"/>
      <c r="BM491" s="12"/>
      <c r="BN491" s="12"/>
      <c r="BO491" s="12"/>
      <c r="BP491" s="12"/>
      <c r="BQ491" s="12"/>
      <c r="BR491" s="12"/>
      <c r="BS491" s="12"/>
      <c r="BT491" s="12"/>
      <c r="BU491" s="12"/>
      <c r="BV491" s="12"/>
      <c r="BW491" s="12"/>
      <c r="BX491" s="12"/>
      <c r="BY491" s="12"/>
      <c r="BZ491" s="12"/>
      <c r="CA491" s="12"/>
      <c r="CB491" s="12"/>
      <c r="CC491" s="12"/>
      <c r="CD491" s="12"/>
      <c r="CE491" s="12"/>
      <c r="CF491" s="12"/>
      <c r="CG491" s="12"/>
      <c r="CH491" s="12"/>
    </row>
    <row r="492" spans="1:86">
      <c r="A492" s="14"/>
      <c r="B492" s="14"/>
      <c r="C492" s="14"/>
      <c r="D492" s="14"/>
      <c r="E492" s="14"/>
      <c r="F492" s="14"/>
      <c r="G492" s="14"/>
      <c r="H492" s="14"/>
      <c r="I492" s="14"/>
      <c r="J492" s="14"/>
      <c r="K492" s="14"/>
      <c r="L492" s="14"/>
      <c r="M492" s="14"/>
      <c r="N492" s="14"/>
      <c r="O492" s="14"/>
      <c r="P492" s="14"/>
      <c r="Q492" s="14"/>
      <c r="R492" s="14"/>
      <c r="S492" s="14"/>
      <c r="T492" s="14"/>
      <c r="U492" s="14"/>
      <c r="V492" s="14"/>
      <c r="W492" s="14"/>
      <c r="X492" s="14"/>
      <c r="Z492" s="14"/>
      <c r="AA492" s="14"/>
      <c r="AB492" s="14"/>
      <c r="AC492" s="14"/>
      <c r="AD492" s="14"/>
      <c r="AE492" s="14"/>
      <c r="AF492" s="14"/>
      <c r="AG492" s="14"/>
      <c r="AH492" s="14"/>
      <c r="AI492" s="14"/>
      <c r="AJ492" s="14"/>
      <c r="AK492" s="14"/>
      <c r="AL492" s="14"/>
      <c r="AM492" s="12"/>
      <c r="AN492" s="12"/>
      <c r="AO492" s="12"/>
      <c r="AP492" s="12"/>
      <c r="AQ492" s="12"/>
      <c r="AR492" s="12"/>
      <c r="AS492" s="12"/>
      <c r="AT492" s="12"/>
      <c r="AU492" s="12"/>
      <c r="AV492" s="12"/>
      <c r="AW492" s="12"/>
      <c r="AX492" s="12"/>
      <c r="AY492" s="12"/>
      <c r="AZ492" s="12"/>
      <c r="BA492" s="12"/>
      <c r="BB492" s="12"/>
      <c r="BC492" s="12"/>
      <c r="BD492" s="12"/>
      <c r="BE492" s="12"/>
      <c r="BF492" s="12"/>
      <c r="BG492" s="12"/>
      <c r="BH492" s="12"/>
      <c r="BI492" s="12"/>
      <c r="BJ492" s="12"/>
      <c r="BK492" s="12"/>
      <c r="BL492" s="12"/>
      <c r="BM492" s="12"/>
      <c r="BN492" s="12"/>
      <c r="BO492" s="12"/>
      <c r="BP492" s="12"/>
      <c r="BQ492" s="12"/>
      <c r="BR492" s="12"/>
      <c r="BS492" s="12"/>
      <c r="BT492" s="12"/>
      <c r="BU492" s="12"/>
      <c r="BV492" s="12"/>
      <c r="BW492" s="12"/>
      <c r="BX492" s="12"/>
      <c r="BY492" s="12"/>
      <c r="BZ492" s="12"/>
      <c r="CA492" s="12"/>
      <c r="CB492" s="12"/>
      <c r="CC492" s="12"/>
      <c r="CD492" s="12"/>
      <c r="CE492" s="12"/>
      <c r="CF492" s="12"/>
      <c r="CG492" s="12"/>
      <c r="CH492" s="12"/>
    </row>
    <row r="493" spans="1:86">
      <c r="A493" s="14"/>
      <c r="B493" s="14"/>
      <c r="C493" s="14"/>
      <c r="D493" s="14"/>
      <c r="E493" s="14"/>
      <c r="F493" s="14"/>
      <c r="G493" s="14"/>
      <c r="H493" s="14"/>
      <c r="I493" s="14"/>
      <c r="J493" s="14"/>
      <c r="K493" s="14"/>
      <c r="L493" s="14"/>
      <c r="M493" s="14"/>
      <c r="N493" s="14"/>
      <c r="O493" s="14"/>
      <c r="P493" s="14"/>
      <c r="Q493" s="14"/>
      <c r="R493" s="14"/>
      <c r="S493" s="14"/>
      <c r="T493" s="14"/>
      <c r="U493" s="14"/>
      <c r="V493" s="14"/>
      <c r="W493" s="14"/>
      <c r="X493" s="14"/>
      <c r="Z493" s="14"/>
      <c r="AA493" s="14"/>
      <c r="AB493" s="14"/>
      <c r="AC493" s="14"/>
      <c r="AD493" s="14"/>
      <c r="AE493" s="14"/>
      <c r="AF493" s="14"/>
      <c r="AG493" s="14"/>
      <c r="AH493" s="14"/>
      <c r="AI493" s="14"/>
      <c r="AJ493" s="14"/>
      <c r="AK493" s="14"/>
      <c r="AL493" s="14"/>
      <c r="AM493" s="12"/>
      <c r="AN493" s="12"/>
      <c r="AO493" s="12"/>
      <c r="AP493" s="12"/>
      <c r="AQ493" s="12"/>
      <c r="AR493" s="12"/>
      <c r="AS493" s="12"/>
      <c r="AT493" s="12"/>
      <c r="AU493" s="12"/>
      <c r="AV493" s="12"/>
      <c r="AW493" s="12"/>
      <c r="AX493" s="12"/>
      <c r="AY493" s="12"/>
      <c r="AZ493" s="12"/>
      <c r="BA493" s="12"/>
      <c r="BB493" s="12"/>
      <c r="BC493" s="12"/>
      <c r="BD493" s="12"/>
      <c r="BE493" s="12"/>
      <c r="BF493" s="12"/>
      <c r="BG493" s="12"/>
      <c r="BH493" s="12"/>
      <c r="BI493" s="12"/>
      <c r="BJ493" s="12"/>
      <c r="BK493" s="12"/>
      <c r="BL493" s="12"/>
      <c r="BM493" s="12"/>
      <c r="BN493" s="12"/>
      <c r="BO493" s="12"/>
      <c r="BP493" s="12"/>
      <c r="BQ493" s="12"/>
      <c r="BR493" s="12"/>
      <c r="BS493" s="12"/>
      <c r="BT493" s="12"/>
      <c r="BU493" s="12"/>
      <c r="BV493" s="12"/>
      <c r="BW493" s="12"/>
      <c r="BX493" s="12"/>
      <c r="BY493" s="12"/>
      <c r="BZ493" s="12"/>
      <c r="CA493" s="12"/>
      <c r="CB493" s="12"/>
      <c r="CC493" s="12"/>
      <c r="CD493" s="12"/>
      <c r="CE493" s="12"/>
      <c r="CF493" s="12"/>
      <c r="CG493" s="12"/>
      <c r="CH493" s="12"/>
    </row>
    <row r="494" spans="1:86">
      <c r="A494" s="14"/>
      <c r="B494" s="14"/>
      <c r="C494" s="14"/>
      <c r="D494" s="14"/>
      <c r="E494" s="14"/>
      <c r="F494" s="14"/>
      <c r="G494" s="14"/>
      <c r="H494" s="14"/>
      <c r="I494" s="14"/>
      <c r="J494" s="14"/>
      <c r="K494" s="14"/>
      <c r="L494" s="14"/>
      <c r="M494" s="14"/>
      <c r="N494" s="14"/>
      <c r="O494" s="14"/>
      <c r="P494" s="14"/>
      <c r="Q494" s="14"/>
      <c r="R494" s="14"/>
      <c r="S494" s="14"/>
      <c r="T494" s="14"/>
      <c r="U494" s="14"/>
      <c r="V494" s="14"/>
      <c r="W494" s="14"/>
      <c r="X494" s="14"/>
      <c r="Z494" s="14"/>
      <c r="AA494" s="14"/>
      <c r="AB494" s="14"/>
      <c r="AC494" s="14"/>
      <c r="AD494" s="14"/>
      <c r="AE494" s="14"/>
      <c r="AF494" s="14"/>
      <c r="AG494" s="14"/>
      <c r="AH494" s="14"/>
      <c r="AI494" s="14"/>
      <c r="AJ494" s="14"/>
      <c r="AK494" s="14"/>
      <c r="AL494" s="14"/>
      <c r="AM494" s="12"/>
      <c r="AN494" s="12"/>
      <c r="AO494" s="12"/>
      <c r="AP494" s="12"/>
      <c r="AQ494" s="12"/>
      <c r="AR494" s="12"/>
      <c r="AS494" s="12"/>
      <c r="AT494" s="12"/>
      <c r="AU494" s="12"/>
      <c r="AV494" s="12"/>
      <c r="AW494" s="12"/>
      <c r="AX494" s="12"/>
      <c r="AY494" s="12"/>
      <c r="AZ494" s="12"/>
      <c r="BA494" s="12"/>
      <c r="BB494" s="12"/>
      <c r="BC494" s="12"/>
      <c r="BD494" s="12"/>
      <c r="BE494" s="12"/>
      <c r="BF494" s="12"/>
      <c r="BG494" s="12"/>
      <c r="BH494" s="12"/>
      <c r="BI494" s="12"/>
      <c r="BJ494" s="12"/>
      <c r="BK494" s="12"/>
      <c r="BL494" s="12"/>
      <c r="BM494" s="12"/>
      <c r="BN494" s="12"/>
      <c r="BO494" s="12"/>
      <c r="BP494" s="12"/>
      <c r="BQ494" s="12"/>
      <c r="BR494" s="12"/>
      <c r="BS494" s="12"/>
      <c r="BT494" s="12"/>
      <c r="BU494" s="12"/>
      <c r="BV494" s="12"/>
      <c r="BW494" s="12"/>
      <c r="BX494" s="12"/>
      <c r="BY494" s="12"/>
      <c r="BZ494" s="12"/>
      <c r="CA494" s="12"/>
      <c r="CB494" s="12"/>
      <c r="CC494" s="12"/>
      <c r="CD494" s="12"/>
      <c r="CE494" s="12"/>
      <c r="CF494" s="12"/>
      <c r="CG494" s="12"/>
      <c r="CH494" s="12"/>
    </row>
    <row r="495" spans="1:86">
      <c r="A495" s="14"/>
      <c r="B495" s="14"/>
      <c r="C495" s="14"/>
      <c r="D495" s="14"/>
      <c r="E495" s="14"/>
      <c r="F495" s="14"/>
      <c r="G495" s="14"/>
      <c r="H495" s="14"/>
      <c r="I495" s="14"/>
      <c r="J495" s="14"/>
      <c r="K495" s="14"/>
      <c r="L495" s="14"/>
      <c r="M495" s="14"/>
      <c r="N495" s="14"/>
      <c r="O495" s="14"/>
      <c r="P495" s="14"/>
      <c r="Q495" s="14"/>
      <c r="R495" s="14"/>
      <c r="S495" s="14"/>
      <c r="T495" s="14"/>
      <c r="U495" s="14"/>
      <c r="V495" s="14"/>
      <c r="W495" s="14"/>
      <c r="X495" s="14"/>
      <c r="Z495" s="14"/>
      <c r="AA495" s="14"/>
      <c r="AB495" s="14"/>
      <c r="AC495" s="14"/>
      <c r="AD495" s="14"/>
      <c r="AE495" s="14"/>
      <c r="AF495" s="14"/>
      <c r="AG495" s="14"/>
      <c r="AH495" s="14"/>
      <c r="AI495" s="14"/>
      <c r="AJ495" s="14"/>
      <c r="AK495" s="14"/>
      <c r="AL495" s="14"/>
      <c r="AM495" s="12"/>
      <c r="AN495" s="12"/>
      <c r="AO495" s="12"/>
      <c r="AP495" s="12"/>
      <c r="AQ495" s="12"/>
      <c r="AR495" s="12"/>
      <c r="AS495" s="12"/>
      <c r="AT495" s="12"/>
      <c r="AU495" s="12"/>
      <c r="AV495" s="12"/>
      <c r="AW495" s="12"/>
      <c r="AX495" s="12"/>
      <c r="AY495" s="12"/>
      <c r="AZ495" s="12"/>
      <c r="BA495" s="12"/>
      <c r="BB495" s="12"/>
      <c r="BC495" s="12"/>
      <c r="BD495" s="12"/>
      <c r="BE495" s="12"/>
      <c r="BF495" s="12"/>
      <c r="BG495" s="12"/>
      <c r="BH495" s="12"/>
      <c r="BI495" s="12"/>
      <c r="BJ495" s="12"/>
      <c r="BK495" s="12"/>
      <c r="BL495" s="12"/>
      <c r="BM495" s="12"/>
      <c r="BN495" s="12"/>
      <c r="BO495" s="12"/>
      <c r="BP495" s="12"/>
      <c r="BQ495" s="12"/>
      <c r="BR495" s="12"/>
      <c r="BS495" s="12"/>
      <c r="BT495" s="12"/>
      <c r="BU495" s="12"/>
      <c r="BV495" s="12"/>
      <c r="BW495" s="12"/>
      <c r="BX495" s="12"/>
      <c r="BY495" s="12"/>
      <c r="BZ495" s="12"/>
      <c r="CA495" s="12"/>
      <c r="CB495" s="12"/>
      <c r="CC495" s="12"/>
      <c r="CD495" s="12"/>
      <c r="CE495" s="12"/>
      <c r="CF495" s="12"/>
      <c r="CG495" s="12"/>
      <c r="CH495" s="12"/>
    </row>
    <row r="496" spans="1:86">
      <c r="A496" s="14"/>
      <c r="B496" s="14"/>
      <c r="C496" s="14"/>
      <c r="D496" s="14"/>
      <c r="E496" s="14"/>
      <c r="F496" s="14"/>
      <c r="G496" s="14"/>
      <c r="H496" s="14"/>
      <c r="I496" s="14"/>
      <c r="J496" s="14"/>
      <c r="K496" s="14"/>
      <c r="L496" s="14"/>
      <c r="M496" s="14"/>
      <c r="N496" s="14"/>
      <c r="O496" s="14"/>
      <c r="P496" s="14"/>
      <c r="Q496" s="14"/>
      <c r="R496" s="14"/>
      <c r="S496" s="14"/>
      <c r="T496" s="14"/>
      <c r="U496" s="14"/>
      <c r="V496" s="14"/>
      <c r="W496" s="14"/>
      <c r="X496" s="14"/>
      <c r="Z496" s="14"/>
      <c r="AA496" s="14"/>
      <c r="AB496" s="14"/>
      <c r="AC496" s="14"/>
      <c r="AD496" s="14"/>
      <c r="AE496" s="14"/>
      <c r="AF496" s="14"/>
      <c r="AG496" s="14"/>
      <c r="AH496" s="14"/>
      <c r="AI496" s="14"/>
      <c r="AJ496" s="14"/>
      <c r="AK496" s="14"/>
      <c r="AL496" s="14"/>
      <c r="AM496" s="12"/>
      <c r="AN496" s="12"/>
      <c r="AO496" s="12"/>
      <c r="AP496" s="12"/>
      <c r="AQ496" s="12"/>
      <c r="AR496" s="12"/>
      <c r="AS496" s="12"/>
      <c r="AT496" s="12"/>
      <c r="AU496" s="12"/>
      <c r="AV496" s="12"/>
      <c r="AW496" s="12"/>
      <c r="AX496" s="12"/>
      <c r="AY496" s="12"/>
      <c r="AZ496" s="12"/>
      <c r="BA496" s="12"/>
      <c r="BB496" s="12"/>
      <c r="BC496" s="12"/>
      <c r="BD496" s="12"/>
      <c r="BE496" s="12"/>
      <c r="BF496" s="12"/>
      <c r="BG496" s="12"/>
      <c r="BH496" s="12"/>
      <c r="BI496" s="12"/>
      <c r="BJ496" s="12"/>
      <c r="BK496" s="12"/>
      <c r="BL496" s="12"/>
      <c r="BM496" s="12"/>
      <c r="BN496" s="12"/>
      <c r="BO496" s="12"/>
      <c r="BP496" s="12"/>
      <c r="BQ496" s="12"/>
      <c r="BR496" s="12"/>
      <c r="BS496" s="12"/>
      <c r="BT496" s="12"/>
      <c r="BU496" s="12"/>
      <c r="BV496" s="12"/>
      <c r="BW496" s="12"/>
      <c r="BX496" s="12"/>
      <c r="BY496" s="12"/>
      <c r="BZ496" s="12"/>
      <c r="CA496" s="12"/>
      <c r="CB496" s="12"/>
      <c r="CC496" s="12"/>
      <c r="CD496" s="12"/>
      <c r="CE496" s="12"/>
      <c r="CF496" s="12"/>
      <c r="CG496" s="12"/>
      <c r="CH496" s="12"/>
    </row>
    <row r="497" spans="1:86">
      <c r="A497" s="14"/>
      <c r="B497" s="14"/>
      <c r="C497" s="14"/>
      <c r="D497" s="14"/>
      <c r="E497" s="14"/>
      <c r="F497" s="14"/>
      <c r="G497" s="14"/>
      <c r="H497" s="14"/>
      <c r="I497" s="14"/>
      <c r="J497" s="14"/>
      <c r="K497" s="14"/>
      <c r="L497" s="14"/>
      <c r="M497" s="14"/>
      <c r="N497" s="14"/>
      <c r="O497" s="14"/>
      <c r="P497" s="14"/>
      <c r="Q497" s="14"/>
      <c r="R497" s="14"/>
      <c r="S497" s="14"/>
      <c r="T497" s="14"/>
      <c r="U497" s="14"/>
      <c r="V497" s="14"/>
      <c r="W497" s="14"/>
      <c r="X497" s="14"/>
      <c r="Z497" s="14"/>
      <c r="AA497" s="14"/>
      <c r="AB497" s="14"/>
      <c r="AC497" s="14"/>
      <c r="AD497" s="14"/>
      <c r="AE497" s="14"/>
      <c r="AF497" s="14"/>
      <c r="AG497" s="14"/>
      <c r="AH497" s="14"/>
      <c r="AI497" s="14"/>
      <c r="AJ497" s="14"/>
      <c r="AK497" s="14"/>
      <c r="AL497" s="14"/>
      <c r="AM497" s="12"/>
      <c r="AN497" s="12"/>
      <c r="AO497" s="12"/>
      <c r="AP497" s="12"/>
      <c r="AQ497" s="12"/>
      <c r="AR497" s="12"/>
      <c r="AS497" s="12"/>
      <c r="AT497" s="12"/>
      <c r="AU497" s="12"/>
      <c r="AV497" s="12"/>
      <c r="AW497" s="12"/>
      <c r="AX497" s="12"/>
      <c r="AY497" s="12"/>
      <c r="AZ497" s="12"/>
      <c r="BA497" s="12"/>
      <c r="BB497" s="12"/>
      <c r="BC497" s="12"/>
      <c r="BD497" s="12"/>
      <c r="BE497" s="12"/>
      <c r="BF497" s="12"/>
      <c r="BG497" s="12"/>
      <c r="BH497" s="12"/>
      <c r="BI497" s="12"/>
      <c r="BJ497" s="12"/>
      <c r="BK497" s="12"/>
      <c r="BL497" s="12"/>
      <c r="BM497" s="12"/>
      <c r="BN497" s="12"/>
      <c r="BO497" s="12"/>
      <c r="BP497" s="12"/>
      <c r="BQ497" s="12"/>
      <c r="BR497" s="12"/>
      <c r="BS497" s="12"/>
      <c r="BT497" s="12"/>
      <c r="BU497" s="12"/>
      <c r="BV497" s="12"/>
      <c r="BW497" s="12"/>
      <c r="BX497" s="12"/>
      <c r="BY497" s="12"/>
      <c r="BZ497" s="12"/>
      <c r="CA497" s="12"/>
      <c r="CB497" s="12"/>
      <c r="CC497" s="12"/>
      <c r="CD497" s="12"/>
      <c r="CE497" s="12"/>
      <c r="CF497" s="12"/>
      <c r="CG497" s="12"/>
      <c r="CH497" s="12"/>
    </row>
    <row r="498" spans="1:86">
      <c r="A498" s="14"/>
      <c r="B498" s="14"/>
      <c r="C498" s="14"/>
      <c r="D498" s="14"/>
      <c r="E498" s="14"/>
      <c r="F498" s="14"/>
      <c r="G498" s="14"/>
      <c r="H498" s="14"/>
      <c r="I498" s="14"/>
      <c r="J498" s="14"/>
      <c r="K498" s="14"/>
      <c r="L498" s="14"/>
      <c r="M498" s="14"/>
      <c r="N498" s="14"/>
      <c r="O498" s="14"/>
      <c r="P498" s="14"/>
      <c r="Q498" s="14"/>
      <c r="R498" s="14"/>
      <c r="S498" s="14"/>
      <c r="T498" s="14"/>
      <c r="U498" s="14"/>
      <c r="V498" s="14"/>
      <c r="W498" s="14"/>
      <c r="X498" s="14"/>
      <c r="Z498" s="14"/>
      <c r="AA498" s="14"/>
      <c r="AB498" s="14"/>
      <c r="AC498" s="14"/>
      <c r="AD498" s="14"/>
      <c r="AE498" s="14"/>
      <c r="AF498" s="14"/>
      <c r="AG498" s="14"/>
      <c r="AH498" s="14"/>
      <c r="AI498" s="14"/>
      <c r="AJ498" s="14"/>
      <c r="AK498" s="14"/>
      <c r="AL498" s="14"/>
      <c r="AM498" s="12"/>
      <c r="AN498" s="12"/>
      <c r="AO498" s="12"/>
      <c r="AP498" s="12"/>
      <c r="AQ498" s="12"/>
      <c r="AR498" s="12"/>
      <c r="AS498" s="12"/>
      <c r="AT498" s="12"/>
      <c r="AU498" s="12"/>
      <c r="AV498" s="12"/>
      <c r="AW498" s="12"/>
      <c r="AX498" s="12"/>
      <c r="AY498" s="12"/>
      <c r="AZ498" s="12"/>
      <c r="BA498" s="12"/>
      <c r="BB498" s="12"/>
      <c r="BC498" s="12"/>
      <c r="BD498" s="12"/>
      <c r="BE498" s="12"/>
      <c r="BF498" s="12"/>
      <c r="BG498" s="12"/>
      <c r="BH498" s="12"/>
      <c r="BI498" s="12"/>
      <c r="BJ498" s="12"/>
      <c r="BK498" s="12"/>
      <c r="BL498" s="12"/>
      <c r="BM498" s="12"/>
      <c r="BN498" s="12"/>
      <c r="BO498" s="12"/>
      <c r="BP498" s="12"/>
      <c r="BQ498" s="12"/>
      <c r="BR498" s="12"/>
      <c r="BS498" s="12"/>
      <c r="BT498" s="12"/>
      <c r="BU498" s="12"/>
      <c r="BV498" s="12"/>
      <c r="BW498" s="12"/>
      <c r="BX498" s="12"/>
      <c r="BY498" s="12"/>
      <c r="BZ498" s="12"/>
      <c r="CA498" s="12"/>
      <c r="CB498" s="12"/>
      <c r="CC498" s="12"/>
      <c r="CD498" s="12"/>
      <c r="CE498" s="12"/>
      <c r="CF498" s="12"/>
      <c r="CG498" s="12"/>
      <c r="CH498" s="12"/>
    </row>
    <row r="499" spans="1:86">
      <c r="A499" s="14"/>
      <c r="B499" s="14"/>
      <c r="C499" s="14"/>
      <c r="D499" s="14"/>
      <c r="E499" s="14"/>
      <c r="F499" s="14"/>
      <c r="G499" s="14"/>
      <c r="H499" s="14"/>
      <c r="I499" s="14"/>
      <c r="J499" s="14"/>
      <c r="K499" s="14"/>
      <c r="L499" s="14"/>
      <c r="M499" s="14"/>
      <c r="N499" s="14"/>
      <c r="O499" s="14"/>
      <c r="P499" s="14"/>
      <c r="Q499" s="14"/>
      <c r="R499" s="14"/>
      <c r="S499" s="14"/>
      <c r="T499" s="14"/>
      <c r="U499" s="14"/>
      <c r="V499" s="14"/>
      <c r="W499" s="14"/>
      <c r="X499" s="14"/>
      <c r="Z499" s="14"/>
      <c r="AA499" s="14"/>
      <c r="AB499" s="14"/>
      <c r="AC499" s="14"/>
      <c r="AD499" s="14"/>
      <c r="AE499" s="14"/>
      <c r="AF499" s="14"/>
      <c r="AG499" s="14"/>
      <c r="AH499" s="14"/>
      <c r="AI499" s="14"/>
      <c r="AJ499" s="14"/>
      <c r="AK499" s="14"/>
      <c r="AL499" s="14"/>
      <c r="AM499" s="12"/>
      <c r="AN499" s="12"/>
      <c r="AO499" s="12"/>
      <c r="AP499" s="12"/>
      <c r="AQ499" s="12"/>
      <c r="AR499" s="12"/>
      <c r="AS499" s="12"/>
      <c r="AT499" s="12"/>
      <c r="AU499" s="12"/>
      <c r="AV499" s="12"/>
      <c r="AW499" s="12"/>
      <c r="AX499" s="12"/>
      <c r="AY499" s="12"/>
      <c r="AZ499" s="12"/>
      <c r="BA499" s="12"/>
      <c r="BB499" s="12"/>
      <c r="BC499" s="12"/>
      <c r="BD499" s="12"/>
      <c r="BE499" s="12"/>
      <c r="BF499" s="12"/>
      <c r="BG499" s="12"/>
      <c r="BH499" s="12"/>
      <c r="BI499" s="12"/>
      <c r="BJ499" s="12"/>
      <c r="BK499" s="12"/>
      <c r="BL499" s="12"/>
      <c r="BM499" s="12"/>
      <c r="BN499" s="12"/>
      <c r="BO499" s="12"/>
      <c r="BP499" s="12"/>
      <c r="BQ499" s="12"/>
      <c r="BR499" s="12"/>
      <c r="BS499" s="12"/>
      <c r="BT499" s="12"/>
      <c r="BU499" s="12"/>
      <c r="BV499" s="12"/>
      <c r="BW499" s="12"/>
      <c r="BX499" s="12"/>
      <c r="BY499" s="12"/>
      <c r="BZ499" s="12"/>
      <c r="CA499" s="12"/>
      <c r="CB499" s="12"/>
      <c r="CC499" s="12"/>
      <c r="CD499" s="12"/>
      <c r="CE499" s="12"/>
      <c r="CF499" s="12"/>
      <c r="CG499" s="12"/>
      <c r="CH499" s="12"/>
    </row>
    <row r="500" spans="1:86">
      <c r="A500" s="14"/>
      <c r="B500" s="14"/>
      <c r="C500" s="14"/>
      <c r="D500" s="14"/>
      <c r="E500" s="14"/>
      <c r="F500" s="14"/>
      <c r="G500" s="14"/>
      <c r="H500" s="14"/>
      <c r="I500" s="14"/>
      <c r="J500" s="14"/>
      <c r="K500" s="14"/>
      <c r="L500" s="14"/>
      <c r="M500" s="14"/>
      <c r="N500" s="14"/>
      <c r="O500" s="14"/>
      <c r="P500" s="14"/>
      <c r="Q500" s="14"/>
      <c r="R500" s="14"/>
      <c r="S500" s="14"/>
      <c r="T500" s="14"/>
      <c r="U500" s="14"/>
      <c r="V500" s="14"/>
      <c r="W500" s="14"/>
      <c r="X500" s="14"/>
      <c r="Z500" s="14"/>
      <c r="AA500" s="14"/>
      <c r="AB500" s="14"/>
      <c r="AC500" s="14"/>
      <c r="AD500" s="14"/>
      <c r="AE500" s="14"/>
      <c r="AF500" s="14"/>
      <c r="AG500" s="14"/>
      <c r="AH500" s="14"/>
      <c r="AI500" s="14"/>
      <c r="AJ500" s="14"/>
      <c r="AK500" s="14"/>
      <c r="AL500" s="14"/>
      <c r="AM500" s="12"/>
      <c r="AN500" s="12"/>
      <c r="AO500" s="12"/>
      <c r="AP500" s="12"/>
      <c r="AQ500" s="12"/>
      <c r="AR500" s="12"/>
      <c r="AS500" s="12"/>
      <c r="AT500" s="12"/>
      <c r="AU500" s="12"/>
      <c r="AV500" s="12"/>
      <c r="AW500" s="12"/>
      <c r="AX500" s="12"/>
      <c r="AY500" s="12"/>
      <c r="AZ500" s="12"/>
      <c r="BA500" s="12"/>
      <c r="BB500" s="12"/>
      <c r="BC500" s="12"/>
      <c r="BD500" s="12"/>
      <c r="BE500" s="12"/>
      <c r="BF500" s="12"/>
      <c r="BG500" s="12"/>
      <c r="BH500" s="12"/>
      <c r="BI500" s="12"/>
      <c r="BJ500" s="12"/>
      <c r="BK500" s="12"/>
      <c r="BL500" s="12"/>
      <c r="BM500" s="12"/>
      <c r="BN500" s="12"/>
      <c r="BO500" s="12"/>
      <c r="BP500" s="12"/>
      <c r="BQ500" s="12"/>
      <c r="BR500" s="12"/>
      <c r="BS500" s="12"/>
      <c r="BT500" s="12"/>
      <c r="BU500" s="12"/>
      <c r="BV500" s="12"/>
      <c r="BW500" s="12"/>
      <c r="BX500" s="12"/>
      <c r="BY500" s="12"/>
      <c r="BZ500" s="12"/>
      <c r="CA500" s="12"/>
      <c r="CB500" s="12"/>
      <c r="CC500" s="12"/>
      <c r="CD500" s="12"/>
      <c r="CE500" s="12"/>
      <c r="CF500" s="12"/>
      <c r="CG500" s="12"/>
      <c r="CH500" s="12"/>
    </row>
    <row r="501" spans="1:86">
      <c r="A501" s="14"/>
      <c r="B501" s="14"/>
      <c r="C501" s="14"/>
      <c r="D501" s="14"/>
      <c r="E501" s="14"/>
      <c r="F501" s="14"/>
      <c r="G501" s="14"/>
      <c r="H501" s="14"/>
      <c r="I501" s="14"/>
      <c r="J501" s="14"/>
      <c r="K501" s="14"/>
      <c r="L501" s="14"/>
      <c r="M501" s="14"/>
      <c r="N501" s="14"/>
      <c r="O501" s="14"/>
      <c r="P501" s="14"/>
      <c r="Q501" s="14"/>
      <c r="R501" s="14"/>
      <c r="S501" s="14"/>
      <c r="T501" s="14"/>
      <c r="U501" s="14"/>
      <c r="V501" s="14"/>
      <c r="W501" s="14"/>
      <c r="X501" s="14"/>
      <c r="Z501" s="14"/>
      <c r="AA501" s="14"/>
      <c r="AB501" s="14"/>
      <c r="AC501" s="14"/>
      <c r="AD501" s="14"/>
      <c r="AE501" s="14"/>
      <c r="AF501" s="14"/>
      <c r="AG501" s="14"/>
      <c r="AH501" s="14"/>
      <c r="AI501" s="14"/>
      <c r="AJ501" s="14"/>
      <c r="AK501" s="14"/>
      <c r="AL501" s="14"/>
      <c r="AM501" s="12"/>
      <c r="AN501" s="12"/>
      <c r="AO501" s="12"/>
      <c r="AP501" s="12"/>
      <c r="AQ501" s="12"/>
      <c r="AR501" s="12"/>
      <c r="AS501" s="12"/>
      <c r="AT501" s="12"/>
      <c r="AU501" s="12"/>
      <c r="AV501" s="12"/>
      <c r="AW501" s="12"/>
      <c r="AX501" s="12"/>
      <c r="AY501" s="12"/>
      <c r="AZ501" s="12"/>
      <c r="BA501" s="12"/>
      <c r="BB501" s="12"/>
      <c r="BC501" s="12"/>
      <c r="BD501" s="12"/>
      <c r="BE501" s="12"/>
      <c r="BF501" s="12"/>
      <c r="BG501" s="12"/>
      <c r="BH501" s="12"/>
      <c r="BI501" s="12"/>
      <c r="BJ501" s="12"/>
      <c r="BK501" s="12"/>
      <c r="BL501" s="12"/>
      <c r="BM501" s="12"/>
      <c r="BN501" s="12"/>
      <c r="BO501" s="12"/>
      <c r="BP501" s="12"/>
      <c r="BQ501" s="12"/>
      <c r="BR501" s="12"/>
      <c r="BS501" s="12"/>
      <c r="BT501" s="12"/>
      <c r="BU501" s="12"/>
      <c r="BV501" s="12"/>
      <c r="BW501" s="12"/>
      <c r="BX501" s="12"/>
      <c r="BY501" s="12"/>
      <c r="BZ501" s="12"/>
      <c r="CA501" s="12"/>
      <c r="CB501" s="12"/>
      <c r="CC501" s="12"/>
      <c r="CD501" s="12"/>
      <c r="CE501" s="12"/>
      <c r="CF501" s="12"/>
      <c r="CG501" s="12"/>
      <c r="CH501" s="12"/>
    </row>
    <row r="502" spans="1:86">
      <c r="A502" s="14"/>
      <c r="B502" s="14"/>
      <c r="C502" s="14"/>
      <c r="D502" s="14"/>
      <c r="E502" s="14"/>
      <c r="F502" s="14"/>
      <c r="G502" s="14"/>
      <c r="H502" s="14"/>
      <c r="I502" s="14"/>
      <c r="J502" s="14"/>
      <c r="K502" s="14"/>
      <c r="L502" s="14"/>
      <c r="M502" s="14"/>
      <c r="N502" s="14"/>
      <c r="O502" s="14"/>
      <c r="P502" s="14"/>
      <c r="Q502" s="14"/>
      <c r="R502" s="14"/>
      <c r="S502" s="14"/>
      <c r="T502" s="14"/>
      <c r="U502" s="14"/>
      <c r="V502" s="14"/>
      <c r="W502" s="14"/>
      <c r="X502" s="14"/>
      <c r="Z502" s="14"/>
      <c r="AA502" s="14"/>
      <c r="AB502" s="14"/>
      <c r="AC502" s="14"/>
      <c r="AD502" s="14"/>
      <c r="AE502" s="14"/>
      <c r="AF502" s="14"/>
      <c r="AG502" s="14"/>
      <c r="AH502" s="14"/>
      <c r="AI502" s="14"/>
      <c r="AJ502" s="14"/>
      <c r="AK502" s="14"/>
      <c r="AL502" s="14"/>
      <c r="AM502" s="12"/>
      <c r="AN502" s="12"/>
      <c r="AO502" s="12"/>
      <c r="AP502" s="12"/>
      <c r="AQ502" s="12"/>
      <c r="AR502" s="12"/>
      <c r="AS502" s="12"/>
      <c r="AT502" s="12"/>
      <c r="AU502" s="12"/>
      <c r="AV502" s="12"/>
      <c r="AW502" s="12"/>
      <c r="AX502" s="12"/>
      <c r="AY502" s="12"/>
      <c r="AZ502" s="12"/>
      <c r="BA502" s="12"/>
      <c r="BB502" s="12"/>
      <c r="BC502" s="12"/>
      <c r="BD502" s="12"/>
      <c r="BE502" s="12"/>
      <c r="BF502" s="12"/>
      <c r="BG502" s="12"/>
      <c r="BH502" s="12"/>
      <c r="BI502" s="12"/>
      <c r="BJ502" s="12"/>
      <c r="BK502" s="12"/>
      <c r="BL502" s="12"/>
      <c r="BM502" s="12"/>
      <c r="BN502" s="12"/>
      <c r="BO502" s="12"/>
      <c r="BP502" s="12"/>
      <c r="BQ502" s="12"/>
      <c r="BR502" s="12"/>
      <c r="BS502" s="12"/>
      <c r="BT502" s="12"/>
      <c r="BU502" s="12"/>
      <c r="BV502" s="12"/>
      <c r="BW502" s="12"/>
      <c r="BX502" s="12"/>
      <c r="BY502" s="12"/>
      <c r="BZ502" s="12"/>
      <c r="CA502" s="12"/>
      <c r="CB502" s="12"/>
      <c r="CC502" s="12"/>
      <c r="CD502" s="12"/>
      <c r="CE502" s="12"/>
      <c r="CF502" s="12"/>
      <c r="CG502" s="12"/>
      <c r="CH502" s="12"/>
    </row>
    <row r="503" spans="1:86">
      <c r="A503" s="14"/>
      <c r="B503" s="14"/>
      <c r="C503" s="14"/>
      <c r="D503" s="14"/>
      <c r="E503" s="14"/>
      <c r="F503" s="14"/>
      <c r="G503" s="14"/>
      <c r="H503" s="14"/>
      <c r="I503" s="14"/>
      <c r="J503" s="14"/>
      <c r="K503" s="14"/>
      <c r="L503" s="14"/>
      <c r="M503" s="14"/>
      <c r="N503" s="14"/>
      <c r="O503" s="14"/>
      <c r="P503" s="14"/>
      <c r="Q503" s="14"/>
      <c r="R503" s="14"/>
      <c r="S503" s="14"/>
      <c r="T503" s="14"/>
      <c r="U503" s="14"/>
      <c r="V503" s="14"/>
      <c r="W503" s="14"/>
      <c r="X503" s="14"/>
      <c r="Z503" s="14"/>
      <c r="AA503" s="14"/>
      <c r="AB503" s="14"/>
      <c r="AC503" s="14"/>
      <c r="AD503" s="14"/>
      <c r="AE503" s="14"/>
      <c r="AF503" s="14"/>
      <c r="AG503" s="14"/>
      <c r="AH503" s="14"/>
      <c r="AI503" s="14"/>
      <c r="AJ503" s="14"/>
      <c r="AK503" s="14"/>
      <c r="AL503" s="14"/>
      <c r="AM503" s="12"/>
      <c r="AN503" s="12"/>
      <c r="AO503" s="12"/>
      <c r="AP503" s="12"/>
      <c r="AQ503" s="12"/>
      <c r="AR503" s="12"/>
      <c r="AS503" s="12"/>
      <c r="AT503" s="12"/>
      <c r="AU503" s="12"/>
      <c r="AV503" s="12"/>
      <c r="AW503" s="12"/>
      <c r="AX503" s="12"/>
      <c r="AY503" s="12"/>
      <c r="AZ503" s="12"/>
      <c r="BA503" s="12"/>
      <c r="BB503" s="12"/>
      <c r="BC503" s="12"/>
      <c r="BD503" s="12"/>
      <c r="BE503" s="12"/>
      <c r="BF503" s="12"/>
      <c r="BG503" s="12"/>
      <c r="BH503" s="12"/>
      <c r="BI503" s="12"/>
      <c r="BJ503" s="12"/>
      <c r="BK503" s="12"/>
      <c r="BL503" s="12"/>
      <c r="BM503" s="12"/>
      <c r="BN503" s="12"/>
      <c r="BO503" s="12"/>
      <c r="BP503" s="12"/>
      <c r="BQ503" s="12"/>
      <c r="BR503" s="12"/>
      <c r="BS503" s="12"/>
      <c r="BT503" s="12"/>
      <c r="BU503" s="12"/>
      <c r="BV503" s="12"/>
      <c r="BW503" s="12"/>
      <c r="BX503" s="12"/>
      <c r="BY503" s="12"/>
      <c r="BZ503" s="12"/>
      <c r="CA503" s="12"/>
      <c r="CB503" s="12"/>
      <c r="CC503" s="12"/>
      <c r="CD503" s="12"/>
      <c r="CE503" s="12"/>
      <c r="CF503" s="12"/>
      <c r="CG503" s="12"/>
      <c r="CH503" s="12"/>
    </row>
    <row r="504" spans="1:86">
      <c r="A504" s="14"/>
      <c r="B504" s="14"/>
      <c r="C504" s="14"/>
      <c r="D504" s="14"/>
      <c r="E504" s="14"/>
      <c r="F504" s="14"/>
      <c r="G504" s="14"/>
      <c r="H504" s="14"/>
      <c r="I504" s="14"/>
      <c r="J504" s="14"/>
      <c r="K504" s="14"/>
      <c r="L504" s="14"/>
      <c r="M504" s="14"/>
      <c r="N504" s="14"/>
      <c r="O504" s="14"/>
      <c r="P504" s="14"/>
      <c r="Q504" s="14"/>
      <c r="R504" s="14"/>
      <c r="S504" s="14"/>
      <c r="T504" s="14"/>
      <c r="U504" s="14"/>
      <c r="V504" s="14"/>
      <c r="W504" s="14"/>
      <c r="X504" s="14"/>
      <c r="Z504" s="14"/>
      <c r="AA504" s="14"/>
      <c r="AB504" s="14"/>
      <c r="AC504" s="14"/>
      <c r="AD504" s="14"/>
      <c r="AE504" s="14"/>
      <c r="AF504" s="14"/>
      <c r="AG504" s="14"/>
      <c r="AH504" s="14"/>
      <c r="AI504" s="14"/>
      <c r="AJ504" s="14"/>
      <c r="AK504" s="14"/>
      <c r="AL504" s="14"/>
      <c r="AM504" s="12"/>
      <c r="AN504" s="12"/>
      <c r="AO504" s="12"/>
      <c r="AP504" s="12"/>
      <c r="AQ504" s="12"/>
      <c r="AR504" s="12"/>
      <c r="AS504" s="12"/>
      <c r="AT504" s="12"/>
      <c r="AU504" s="12"/>
      <c r="AV504" s="12"/>
      <c r="AW504" s="12"/>
      <c r="AX504" s="12"/>
      <c r="AY504" s="12"/>
      <c r="AZ504" s="12"/>
      <c r="BA504" s="12"/>
      <c r="BB504" s="12"/>
      <c r="BC504" s="12"/>
      <c r="BD504" s="12"/>
      <c r="BE504" s="12"/>
      <c r="BF504" s="12"/>
      <c r="BG504" s="12"/>
      <c r="BH504" s="12"/>
      <c r="BI504" s="12"/>
      <c r="BJ504" s="12"/>
      <c r="BK504" s="12"/>
      <c r="BL504" s="12"/>
      <c r="BM504" s="12"/>
      <c r="BN504" s="12"/>
      <c r="BO504" s="12"/>
      <c r="BP504" s="12"/>
      <c r="BQ504" s="12"/>
      <c r="BR504" s="12"/>
      <c r="BS504" s="12"/>
      <c r="BT504" s="12"/>
      <c r="BU504" s="12"/>
      <c r="BV504" s="12"/>
      <c r="BW504" s="12"/>
      <c r="BX504" s="12"/>
      <c r="BY504" s="12"/>
      <c r="BZ504" s="12"/>
      <c r="CA504" s="12"/>
      <c r="CB504" s="12"/>
      <c r="CC504" s="12"/>
      <c r="CD504" s="12"/>
      <c r="CE504" s="12"/>
      <c r="CF504" s="12"/>
      <c r="CG504" s="12"/>
      <c r="CH504" s="12"/>
    </row>
    <row r="505" spans="1:86">
      <c r="A505" s="14"/>
      <c r="B505" s="14"/>
      <c r="C505" s="14"/>
      <c r="D505" s="14"/>
      <c r="E505" s="14"/>
      <c r="F505" s="14"/>
      <c r="G505" s="14"/>
      <c r="H505" s="14"/>
      <c r="I505" s="14"/>
      <c r="J505" s="14"/>
      <c r="K505" s="14"/>
      <c r="L505" s="14"/>
      <c r="M505" s="14"/>
      <c r="N505" s="14"/>
      <c r="O505" s="14"/>
      <c r="P505" s="14"/>
      <c r="Q505" s="14"/>
      <c r="R505" s="14"/>
      <c r="S505" s="14"/>
      <c r="T505" s="14"/>
      <c r="U505" s="14"/>
      <c r="V505" s="14"/>
      <c r="W505" s="14"/>
      <c r="X505" s="14"/>
      <c r="Z505" s="14"/>
      <c r="AA505" s="14"/>
      <c r="AB505" s="14"/>
      <c r="AC505" s="14"/>
      <c r="AD505" s="14"/>
      <c r="AE505" s="14"/>
      <c r="AF505" s="14"/>
      <c r="AG505" s="14"/>
      <c r="AH505" s="14"/>
      <c r="AI505" s="14"/>
      <c r="AJ505" s="14"/>
      <c r="AK505" s="14"/>
      <c r="AL505" s="14"/>
      <c r="AM505" s="12"/>
      <c r="AN505" s="12"/>
      <c r="AO505" s="12"/>
      <c r="AP505" s="12"/>
      <c r="AQ505" s="12"/>
      <c r="AR505" s="12"/>
      <c r="AS505" s="12"/>
      <c r="AT505" s="12"/>
      <c r="AU505" s="12"/>
      <c r="AV505" s="12"/>
      <c r="AW505" s="12"/>
      <c r="AX505" s="12"/>
      <c r="AY505" s="12"/>
      <c r="AZ505" s="12"/>
      <c r="BA505" s="12"/>
      <c r="BB505" s="12"/>
      <c r="BC505" s="12"/>
      <c r="BD505" s="12"/>
      <c r="BE505" s="12"/>
      <c r="BF505" s="12"/>
      <c r="BG505" s="12"/>
      <c r="BH505" s="12"/>
      <c r="BI505" s="12"/>
      <c r="BJ505" s="12"/>
      <c r="BK505" s="12"/>
      <c r="BL505" s="12"/>
      <c r="BM505" s="12"/>
      <c r="BN505" s="12"/>
      <c r="BO505" s="12"/>
      <c r="BP505" s="12"/>
      <c r="BQ505" s="12"/>
      <c r="BR505" s="12"/>
      <c r="BS505" s="12"/>
      <c r="BT505" s="12"/>
      <c r="BU505" s="12"/>
      <c r="BV505" s="12"/>
      <c r="BW505" s="12"/>
      <c r="BX505" s="12"/>
      <c r="BY505" s="12"/>
      <c r="BZ505" s="12"/>
      <c r="CA505" s="12"/>
      <c r="CB505" s="12"/>
      <c r="CC505" s="12"/>
      <c r="CD505" s="12"/>
      <c r="CE505" s="12"/>
      <c r="CF505" s="12"/>
      <c r="CG505" s="12"/>
      <c r="CH505" s="12"/>
    </row>
    <row r="506" spans="1:86">
      <c r="A506" s="14"/>
      <c r="B506" s="14"/>
      <c r="C506" s="14"/>
      <c r="D506" s="14"/>
      <c r="E506" s="14"/>
      <c r="F506" s="14"/>
      <c r="G506" s="14"/>
      <c r="H506" s="14"/>
      <c r="I506" s="14"/>
      <c r="J506" s="14"/>
      <c r="K506" s="14"/>
      <c r="L506" s="14"/>
      <c r="M506" s="14"/>
      <c r="N506" s="14"/>
      <c r="O506" s="14"/>
      <c r="P506" s="14"/>
      <c r="Q506" s="14"/>
      <c r="R506" s="14"/>
      <c r="S506" s="14"/>
      <c r="T506" s="14"/>
      <c r="U506" s="14"/>
      <c r="V506" s="14"/>
      <c r="W506" s="14"/>
      <c r="X506" s="14"/>
      <c r="Z506" s="14"/>
      <c r="AA506" s="14"/>
      <c r="AB506" s="14"/>
      <c r="AC506" s="14"/>
      <c r="AD506" s="14"/>
      <c r="AE506" s="14"/>
      <c r="AF506" s="14"/>
      <c r="AG506" s="14"/>
      <c r="AH506" s="14"/>
      <c r="AI506" s="14"/>
      <c r="AJ506" s="14"/>
      <c r="AK506" s="14"/>
      <c r="AL506" s="14"/>
      <c r="AM506" s="12"/>
      <c r="AN506" s="12"/>
      <c r="AO506" s="12"/>
      <c r="AP506" s="12"/>
      <c r="AQ506" s="12"/>
      <c r="AR506" s="12"/>
      <c r="AS506" s="12"/>
      <c r="AT506" s="12"/>
      <c r="AU506" s="12"/>
      <c r="AV506" s="12"/>
      <c r="AW506" s="12"/>
      <c r="AX506" s="12"/>
      <c r="AY506" s="12"/>
      <c r="AZ506" s="12"/>
      <c r="BA506" s="12"/>
      <c r="BB506" s="12"/>
      <c r="BC506" s="12"/>
      <c r="BD506" s="12"/>
      <c r="BE506" s="12"/>
      <c r="BF506" s="12"/>
      <c r="BG506" s="12"/>
      <c r="BH506" s="12"/>
      <c r="BI506" s="12"/>
      <c r="BJ506" s="12"/>
      <c r="BK506" s="12"/>
      <c r="BL506" s="12"/>
      <c r="BM506" s="12"/>
      <c r="BN506" s="12"/>
      <c r="BO506" s="12"/>
      <c r="BP506" s="12"/>
      <c r="BQ506" s="12"/>
      <c r="BR506" s="12"/>
      <c r="BS506" s="12"/>
      <c r="BT506" s="12"/>
      <c r="BU506" s="12"/>
      <c r="BV506" s="12"/>
      <c r="BW506" s="12"/>
      <c r="BX506" s="12"/>
      <c r="BY506" s="12"/>
      <c r="BZ506" s="12"/>
      <c r="CA506" s="12"/>
      <c r="CB506" s="12"/>
      <c r="CC506" s="12"/>
      <c r="CD506" s="12"/>
      <c r="CE506" s="12"/>
      <c r="CF506" s="12"/>
      <c r="CG506" s="12"/>
      <c r="CH506" s="12"/>
    </row>
    <row r="507" spans="1:86">
      <c r="A507" s="14"/>
      <c r="B507" s="14"/>
      <c r="C507" s="14"/>
      <c r="D507" s="14"/>
      <c r="E507" s="14"/>
      <c r="F507" s="14"/>
      <c r="G507" s="14"/>
      <c r="H507" s="14"/>
      <c r="I507" s="14"/>
      <c r="J507" s="14"/>
      <c r="K507" s="14"/>
      <c r="L507" s="14"/>
      <c r="M507" s="14"/>
      <c r="N507" s="14"/>
      <c r="O507" s="14"/>
      <c r="P507" s="14"/>
      <c r="Q507" s="14"/>
      <c r="R507" s="14"/>
      <c r="S507" s="14"/>
      <c r="T507" s="14"/>
      <c r="U507" s="14"/>
      <c r="V507" s="14"/>
      <c r="W507" s="14"/>
      <c r="X507" s="14"/>
      <c r="Z507" s="14"/>
      <c r="AA507" s="14"/>
      <c r="AB507" s="14"/>
      <c r="AC507" s="14"/>
      <c r="AD507" s="14"/>
      <c r="AE507" s="14"/>
      <c r="AF507" s="14"/>
      <c r="AG507" s="14"/>
      <c r="AH507" s="14"/>
      <c r="AI507" s="14"/>
      <c r="AJ507" s="14"/>
      <c r="AK507" s="14"/>
      <c r="AL507" s="14"/>
      <c r="AM507" s="12"/>
      <c r="AN507" s="12"/>
      <c r="AO507" s="12"/>
      <c r="AP507" s="12"/>
      <c r="AQ507" s="12"/>
      <c r="AR507" s="12"/>
      <c r="AS507" s="12"/>
      <c r="AT507" s="12"/>
      <c r="AU507" s="12"/>
      <c r="AV507" s="12"/>
      <c r="AW507" s="12"/>
      <c r="AX507" s="12"/>
      <c r="AY507" s="12"/>
      <c r="AZ507" s="12"/>
      <c r="BA507" s="12"/>
      <c r="BB507" s="12"/>
      <c r="BC507" s="12"/>
      <c r="BD507" s="12"/>
      <c r="BE507" s="12"/>
      <c r="BF507" s="12"/>
      <c r="BG507" s="12"/>
      <c r="BH507" s="12"/>
      <c r="BI507" s="12"/>
      <c r="BJ507" s="12"/>
      <c r="BK507" s="12"/>
      <c r="BL507" s="12"/>
      <c r="BM507" s="12"/>
      <c r="BN507" s="12"/>
      <c r="BO507" s="12"/>
      <c r="BP507" s="12"/>
      <c r="BQ507" s="12"/>
      <c r="BR507" s="12"/>
      <c r="BS507" s="12"/>
      <c r="BT507" s="12"/>
      <c r="BU507" s="12"/>
      <c r="BV507" s="12"/>
      <c r="BW507" s="12"/>
      <c r="BX507" s="12"/>
      <c r="BY507" s="12"/>
      <c r="BZ507" s="12"/>
      <c r="CA507" s="12"/>
      <c r="CB507" s="12"/>
      <c r="CC507" s="12"/>
      <c r="CD507" s="12"/>
      <c r="CE507" s="12"/>
      <c r="CF507" s="12"/>
      <c r="CG507" s="12"/>
      <c r="CH507" s="12"/>
    </row>
    <row r="508" spans="1:86">
      <c r="A508" s="14"/>
      <c r="B508" s="14"/>
      <c r="C508" s="14"/>
      <c r="D508" s="14"/>
      <c r="E508" s="14"/>
      <c r="F508" s="14"/>
      <c r="G508" s="14"/>
      <c r="H508" s="14"/>
      <c r="I508" s="14"/>
      <c r="J508" s="14"/>
      <c r="K508" s="14"/>
      <c r="L508" s="14"/>
      <c r="M508" s="14"/>
      <c r="N508" s="14"/>
      <c r="O508" s="14"/>
      <c r="P508" s="14"/>
      <c r="Q508" s="14"/>
      <c r="R508" s="14"/>
      <c r="S508" s="14"/>
      <c r="T508" s="14"/>
      <c r="U508" s="14"/>
      <c r="V508" s="14"/>
      <c r="W508" s="14"/>
      <c r="X508" s="14"/>
      <c r="Z508" s="14"/>
      <c r="AA508" s="14"/>
      <c r="AB508" s="14"/>
      <c r="AC508" s="14"/>
      <c r="AD508" s="14"/>
      <c r="AE508" s="14"/>
      <c r="AF508" s="14"/>
      <c r="AG508" s="14"/>
      <c r="AH508" s="14"/>
      <c r="AI508" s="14"/>
      <c r="AJ508" s="14"/>
      <c r="AK508" s="14"/>
      <c r="AL508" s="14"/>
      <c r="AM508" s="12"/>
      <c r="AN508" s="12"/>
      <c r="AO508" s="12"/>
      <c r="AP508" s="12"/>
      <c r="AQ508" s="12"/>
      <c r="AR508" s="12"/>
      <c r="AS508" s="12"/>
      <c r="AT508" s="12"/>
      <c r="AU508" s="12"/>
      <c r="AV508" s="12"/>
      <c r="AW508" s="12"/>
      <c r="AX508" s="12"/>
      <c r="AY508" s="12"/>
      <c r="AZ508" s="12"/>
      <c r="BA508" s="12"/>
      <c r="BB508" s="12"/>
      <c r="BC508" s="12"/>
      <c r="BD508" s="12"/>
      <c r="BE508" s="12"/>
      <c r="BF508" s="12"/>
      <c r="BG508" s="12"/>
      <c r="BH508" s="12"/>
      <c r="BI508" s="12"/>
      <c r="BJ508" s="12"/>
      <c r="BK508" s="12"/>
      <c r="BL508" s="12"/>
      <c r="BM508" s="12"/>
      <c r="BN508" s="12"/>
      <c r="BO508" s="12"/>
      <c r="BP508" s="12"/>
      <c r="BQ508" s="12"/>
      <c r="BR508" s="12"/>
      <c r="BS508" s="12"/>
      <c r="BT508" s="12"/>
      <c r="BU508" s="12"/>
      <c r="BV508" s="12"/>
      <c r="BW508" s="12"/>
      <c r="BX508" s="12"/>
      <c r="BY508" s="12"/>
      <c r="BZ508" s="12"/>
      <c r="CA508" s="12"/>
      <c r="CB508" s="12"/>
      <c r="CC508" s="12"/>
      <c r="CD508" s="12"/>
      <c r="CE508" s="12"/>
      <c r="CF508" s="12"/>
      <c r="CG508" s="12"/>
      <c r="CH508" s="12"/>
    </row>
    <row r="509" spans="1:86">
      <c r="A509" s="14"/>
      <c r="B509" s="14"/>
      <c r="C509" s="14"/>
      <c r="D509" s="14"/>
      <c r="E509" s="14"/>
      <c r="F509" s="14"/>
      <c r="G509" s="14"/>
      <c r="H509" s="14"/>
      <c r="I509" s="14"/>
      <c r="J509" s="14"/>
      <c r="K509" s="14"/>
      <c r="L509" s="14"/>
      <c r="M509" s="14"/>
      <c r="N509" s="14"/>
      <c r="O509" s="14"/>
      <c r="P509" s="14"/>
      <c r="Q509" s="14"/>
      <c r="R509" s="14"/>
      <c r="S509" s="14"/>
      <c r="T509" s="14"/>
      <c r="U509" s="14"/>
      <c r="V509" s="14"/>
      <c r="W509" s="14"/>
      <c r="X509" s="14"/>
      <c r="Z509" s="14"/>
      <c r="AA509" s="14"/>
      <c r="AB509" s="14"/>
      <c r="AC509" s="14"/>
      <c r="AD509" s="14"/>
      <c r="AE509" s="14"/>
      <c r="AF509" s="14"/>
      <c r="AG509" s="14"/>
      <c r="AH509" s="14"/>
      <c r="AI509" s="14"/>
      <c r="AJ509" s="14"/>
      <c r="AK509" s="14"/>
      <c r="AL509" s="14"/>
      <c r="AM509" s="12"/>
      <c r="AN509" s="12"/>
      <c r="AO509" s="12"/>
      <c r="AP509" s="12"/>
      <c r="AQ509" s="12"/>
      <c r="AR509" s="12"/>
      <c r="AS509" s="12"/>
      <c r="AT509" s="12"/>
      <c r="AU509" s="12"/>
      <c r="AV509" s="12"/>
      <c r="AW509" s="12"/>
      <c r="AX509" s="12"/>
      <c r="AY509" s="12"/>
      <c r="AZ509" s="12"/>
      <c r="BA509" s="12"/>
      <c r="BB509" s="12"/>
      <c r="BC509" s="12"/>
      <c r="BD509" s="12"/>
      <c r="BE509" s="12"/>
      <c r="BF509" s="12"/>
      <c r="BG509" s="12"/>
      <c r="BH509" s="12"/>
      <c r="BI509" s="12"/>
      <c r="BJ509" s="12"/>
      <c r="BK509" s="12"/>
      <c r="BL509" s="12"/>
      <c r="BM509" s="12"/>
      <c r="BN509" s="12"/>
      <c r="BO509" s="12"/>
      <c r="BP509" s="12"/>
      <c r="BQ509" s="12"/>
      <c r="BR509" s="12"/>
      <c r="BS509" s="12"/>
      <c r="BT509" s="12"/>
      <c r="BU509" s="12"/>
      <c r="BV509" s="12"/>
      <c r="BW509" s="12"/>
      <c r="BX509" s="12"/>
      <c r="BY509" s="12"/>
      <c r="BZ509" s="12"/>
      <c r="CA509" s="12"/>
      <c r="CB509" s="12"/>
      <c r="CC509" s="12"/>
      <c r="CD509" s="12"/>
      <c r="CE509" s="12"/>
      <c r="CF509" s="12"/>
      <c r="CG509" s="12"/>
      <c r="CH509" s="12"/>
    </row>
    <row r="510" spans="1:86">
      <c r="A510" s="14"/>
      <c r="B510" s="14"/>
      <c r="C510" s="14"/>
      <c r="D510" s="14"/>
      <c r="E510" s="14"/>
      <c r="F510" s="14"/>
      <c r="G510" s="14"/>
      <c r="H510" s="14"/>
      <c r="I510" s="14"/>
      <c r="J510" s="14"/>
      <c r="K510" s="14"/>
      <c r="L510" s="14"/>
      <c r="M510" s="14"/>
      <c r="N510" s="14"/>
      <c r="O510" s="14"/>
      <c r="P510" s="14"/>
      <c r="Q510" s="14"/>
      <c r="R510" s="14"/>
      <c r="S510" s="14"/>
      <c r="T510" s="14"/>
      <c r="U510" s="14"/>
      <c r="V510" s="14"/>
      <c r="W510" s="14"/>
      <c r="X510" s="14"/>
      <c r="Z510" s="14"/>
      <c r="AA510" s="14"/>
      <c r="AB510" s="14"/>
      <c r="AC510" s="14"/>
      <c r="AD510" s="14"/>
      <c r="AE510" s="14"/>
      <c r="AF510" s="14"/>
      <c r="AG510" s="14"/>
      <c r="AH510" s="14"/>
      <c r="AI510" s="14"/>
      <c r="AJ510" s="14"/>
      <c r="AK510" s="14"/>
      <c r="AL510" s="14"/>
      <c r="AM510" s="12"/>
      <c r="AN510" s="12"/>
      <c r="AO510" s="12"/>
      <c r="AP510" s="12"/>
      <c r="AQ510" s="12"/>
      <c r="AR510" s="12"/>
      <c r="AS510" s="12"/>
      <c r="AT510" s="12"/>
      <c r="AU510" s="12"/>
      <c r="AV510" s="12"/>
      <c r="AW510" s="12"/>
      <c r="AX510" s="12"/>
      <c r="AY510" s="12"/>
      <c r="AZ510" s="12"/>
      <c r="BA510" s="12"/>
      <c r="BB510" s="12"/>
      <c r="BC510" s="12"/>
      <c r="BD510" s="12"/>
      <c r="BE510" s="12"/>
      <c r="BF510" s="12"/>
      <c r="BG510" s="12"/>
      <c r="BH510" s="12"/>
      <c r="BI510" s="12"/>
      <c r="BJ510" s="12"/>
      <c r="BK510" s="12"/>
      <c r="BL510" s="12"/>
      <c r="BM510" s="12"/>
      <c r="BN510" s="12"/>
      <c r="BO510" s="12"/>
      <c r="BP510" s="12"/>
      <c r="BQ510" s="12"/>
      <c r="BR510" s="12"/>
      <c r="BS510" s="12"/>
      <c r="BT510" s="12"/>
      <c r="BU510" s="12"/>
      <c r="BV510" s="12"/>
      <c r="BW510" s="12"/>
      <c r="BX510" s="12"/>
      <c r="BY510" s="12"/>
      <c r="BZ510" s="12"/>
      <c r="CA510" s="12"/>
      <c r="CB510" s="12"/>
      <c r="CC510" s="12"/>
      <c r="CD510" s="12"/>
      <c r="CE510" s="12"/>
      <c r="CF510" s="12"/>
      <c r="CG510" s="12"/>
      <c r="CH510" s="12"/>
    </row>
    <row r="511" spans="1:86">
      <c r="A511" s="14"/>
      <c r="B511" s="14"/>
      <c r="C511" s="14"/>
      <c r="D511" s="14"/>
      <c r="E511" s="14"/>
      <c r="F511" s="14"/>
      <c r="G511" s="14"/>
      <c r="H511" s="14"/>
      <c r="I511" s="14"/>
      <c r="J511" s="14"/>
      <c r="K511" s="14"/>
      <c r="L511" s="14"/>
      <c r="M511" s="14"/>
      <c r="N511" s="14"/>
      <c r="O511" s="14"/>
      <c r="P511" s="14"/>
      <c r="Q511" s="14"/>
      <c r="R511" s="14"/>
      <c r="S511" s="14"/>
      <c r="T511" s="14"/>
      <c r="U511" s="14"/>
      <c r="V511" s="14"/>
      <c r="W511" s="14"/>
      <c r="X511" s="14"/>
      <c r="Z511" s="14"/>
      <c r="AA511" s="14"/>
      <c r="AB511" s="14"/>
      <c r="AC511" s="14"/>
      <c r="AD511" s="14"/>
      <c r="AE511" s="14"/>
      <c r="AF511" s="14"/>
      <c r="AG511" s="14"/>
      <c r="AH511" s="14"/>
      <c r="AI511" s="14"/>
      <c r="AJ511" s="14"/>
      <c r="AK511" s="14"/>
      <c r="AL511" s="14"/>
      <c r="AM511" s="12"/>
      <c r="AN511" s="12"/>
      <c r="AO511" s="12"/>
      <c r="AP511" s="12"/>
      <c r="AQ511" s="12"/>
      <c r="AR511" s="12"/>
      <c r="AS511" s="12"/>
      <c r="AT511" s="12"/>
      <c r="AU511" s="12"/>
      <c r="AV511" s="12"/>
      <c r="AW511" s="12"/>
      <c r="AX511" s="12"/>
      <c r="AY511" s="12"/>
      <c r="AZ511" s="12"/>
      <c r="BA511" s="12"/>
      <c r="BB511" s="12"/>
      <c r="BC511" s="12"/>
      <c r="BD511" s="12"/>
      <c r="BE511" s="12"/>
      <c r="BF511" s="12"/>
      <c r="BG511" s="12"/>
      <c r="BH511" s="12"/>
      <c r="BI511" s="12"/>
      <c r="BJ511" s="12"/>
      <c r="BK511" s="12"/>
      <c r="BL511" s="12"/>
      <c r="BM511" s="12"/>
      <c r="BN511" s="12"/>
      <c r="BO511" s="12"/>
      <c r="BP511" s="12"/>
      <c r="BQ511" s="12"/>
      <c r="BR511" s="12"/>
      <c r="BS511" s="12"/>
      <c r="BT511" s="12"/>
      <c r="BU511" s="12"/>
      <c r="BV511" s="12"/>
      <c r="BW511" s="12"/>
      <c r="BX511" s="12"/>
      <c r="BY511" s="12"/>
      <c r="BZ511" s="12"/>
      <c r="CA511" s="12"/>
      <c r="CB511" s="12"/>
      <c r="CC511" s="12"/>
      <c r="CD511" s="12"/>
      <c r="CE511" s="12"/>
      <c r="CF511" s="12"/>
      <c r="CG511" s="12"/>
      <c r="CH511" s="12"/>
    </row>
    <row r="512" spans="1:86">
      <c r="A512" s="14"/>
      <c r="B512" s="14"/>
      <c r="C512" s="14"/>
      <c r="D512" s="14"/>
      <c r="E512" s="14"/>
      <c r="F512" s="14"/>
      <c r="G512" s="14"/>
      <c r="H512" s="14"/>
      <c r="I512" s="14"/>
      <c r="J512" s="14"/>
      <c r="K512" s="14"/>
      <c r="L512" s="14"/>
      <c r="M512" s="14"/>
      <c r="N512" s="14"/>
      <c r="O512" s="14"/>
      <c r="P512" s="14"/>
      <c r="Q512" s="14"/>
      <c r="R512" s="14"/>
      <c r="S512" s="14"/>
      <c r="T512" s="14"/>
      <c r="U512" s="14"/>
      <c r="V512" s="14"/>
      <c r="W512" s="14"/>
      <c r="X512" s="14"/>
      <c r="Z512" s="14"/>
      <c r="AA512" s="14"/>
      <c r="AB512" s="14"/>
      <c r="AC512" s="14"/>
      <c r="AD512" s="14"/>
      <c r="AE512" s="14"/>
      <c r="AF512" s="14"/>
      <c r="AG512" s="14"/>
      <c r="AH512" s="14"/>
      <c r="AI512" s="14"/>
      <c r="AJ512" s="14"/>
      <c r="AK512" s="14"/>
      <c r="AL512" s="14"/>
      <c r="AM512" s="12"/>
      <c r="AN512" s="12"/>
      <c r="AO512" s="12"/>
      <c r="AP512" s="12"/>
      <c r="AQ512" s="12"/>
      <c r="AR512" s="12"/>
      <c r="AS512" s="12"/>
      <c r="AT512" s="12"/>
      <c r="AU512" s="12"/>
      <c r="AV512" s="12"/>
      <c r="AW512" s="12"/>
      <c r="AX512" s="12"/>
      <c r="AY512" s="12"/>
      <c r="AZ512" s="12"/>
      <c r="BA512" s="12"/>
      <c r="BB512" s="12"/>
      <c r="BC512" s="12"/>
      <c r="BD512" s="12"/>
      <c r="BE512" s="12"/>
      <c r="BF512" s="12"/>
      <c r="BG512" s="12"/>
      <c r="BH512" s="12"/>
      <c r="BI512" s="12"/>
      <c r="BJ512" s="12"/>
      <c r="BK512" s="12"/>
      <c r="BL512" s="12"/>
      <c r="BM512" s="12"/>
      <c r="BN512" s="12"/>
      <c r="BO512" s="12"/>
      <c r="BP512" s="12"/>
      <c r="BQ512" s="12"/>
      <c r="BR512" s="12"/>
      <c r="BS512" s="12"/>
      <c r="BT512" s="12"/>
      <c r="BU512" s="12"/>
      <c r="BV512" s="12"/>
      <c r="BW512" s="12"/>
      <c r="BX512" s="12"/>
      <c r="BY512" s="12"/>
      <c r="BZ512" s="12"/>
      <c r="CA512" s="12"/>
      <c r="CB512" s="12"/>
      <c r="CC512" s="12"/>
      <c r="CD512" s="12"/>
      <c r="CE512" s="12"/>
      <c r="CF512" s="12"/>
      <c r="CG512" s="12"/>
      <c r="CH512" s="12"/>
    </row>
    <row r="513" spans="1:86">
      <c r="A513" s="14"/>
      <c r="B513" s="14"/>
      <c r="C513" s="14"/>
      <c r="D513" s="14"/>
      <c r="E513" s="14"/>
      <c r="F513" s="14"/>
      <c r="G513" s="14"/>
      <c r="H513" s="14"/>
      <c r="I513" s="14"/>
      <c r="J513" s="14"/>
      <c r="K513" s="14"/>
      <c r="L513" s="14"/>
      <c r="M513" s="14"/>
      <c r="N513" s="14"/>
      <c r="O513" s="14"/>
      <c r="P513" s="14"/>
      <c r="Q513" s="14"/>
      <c r="R513" s="14"/>
      <c r="S513" s="14"/>
      <c r="T513" s="14"/>
      <c r="U513" s="14"/>
      <c r="V513" s="14"/>
      <c r="W513" s="14"/>
      <c r="X513" s="14"/>
      <c r="Z513" s="14"/>
      <c r="AA513" s="14"/>
      <c r="AB513" s="14"/>
      <c r="AC513" s="14"/>
      <c r="AD513" s="14"/>
      <c r="AE513" s="14"/>
      <c r="AF513" s="14"/>
      <c r="AG513" s="14"/>
      <c r="AH513" s="14"/>
      <c r="AI513" s="14"/>
      <c r="AJ513" s="14"/>
      <c r="AK513" s="14"/>
      <c r="AL513" s="14"/>
      <c r="AM513" s="12"/>
      <c r="AN513" s="12"/>
      <c r="AO513" s="12"/>
      <c r="AP513" s="12"/>
      <c r="AQ513" s="12"/>
      <c r="AR513" s="12"/>
      <c r="AS513" s="12"/>
      <c r="AT513" s="12"/>
      <c r="AU513" s="12"/>
      <c r="AV513" s="12"/>
      <c r="AW513" s="12"/>
      <c r="AX513" s="12"/>
      <c r="AY513" s="12"/>
      <c r="AZ513" s="12"/>
      <c r="BA513" s="12"/>
      <c r="BB513" s="12"/>
      <c r="BC513" s="12"/>
      <c r="BD513" s="12"/>
      <c r="BE513" s="12"/>
      <c r="BF513" s="12"/>
      <c r="BG513" s="12"/>
      <c r="BH513" s="12"/>
      <c r="BI513" s="12"/>
      <c r="BJ513" s="12"/>
      <c r="BK513" s="12"/>
      <c r="BL513" s="12"/>
      <c r="BM513" s="12"/>
      <c r="BN513" s="12"/>
      <c r="BO513" s="12"/>
      <c r="BP513" s="12"/>
      <c r="BQ513" s="12"/>
      <c r="BR513" s="12"/>
      <c r="BS513" s="12"/>
      <c r="BT513" s="12"/>
      <c r="BU513" s="12"/>
      <c r="BV513" s="12"/>
      <c r="BW513" s="12"/>
      <c r="BX513" s="12"/>
      <c r="BY513" s="12"/>
      <c r="BZ513" s="12"/>
      <c r="CA513" s="12"/>
      <c r="CB513" s="12"/>
      <c r="CC513" s="12"/>
      <c r="CD513" s="12"/>
      <c r="CE513" s="12"/>
      <c r="CF513" s="12"/>
      <c r="CG513" s="12"/>
      <c r="CH513" s="12"/>
    </row>
    <row r="514" spans="1:86">
      <c r="A514" s="14"/>
      <c r="B514" s="14"/>
      <c r="C514" s="14"/>
      <c r="D514" s="14"/>
      <c r="E514" s="14"/>
      <c r="F514" s="14"/>
      <c r="G514" s="14"/>
      <c r="H514" s="14"/>
      <c r="I514" s="14"/>
      <c r="J514" s="14"/>
      <c r="K514" s="14"/>
      <c r="L514" s="14"/>
      <c r="M514" s="14"/>
      <c r="N514" s="14"/>
      <c r="O514" s="14"/>
      <c r="P514" s="14"/>
      <c r="Q514" s="14"/>
      <c r="R514" s="14"/>
      <c r="S514" s="14"/>
      <c r="T514" s="14"/>
      <c r="U514" s="14"/>
      <c r="V514" s="14"/>
      <c r="W514" s="14"/>
      <c r="X514" s="14"/>
      <c r="Z514" s="14"/>
      <c r="AA514" s="14"/>
      <c r="AB514" s="14"/>
      <c r="AC514" s="14"/>
      <c r="AD514" s="14"/>
      <c r="AE514" s="14"/>
      <c r="AF514" s="14"/>
      <c r="AG514" s="14"/>
      <c r="AH514" s="14"/>
      <c r="AI514" s="14"/>
      <c r="AJ514" s="14"/>
      <c r="AK514" s="14"/>
      <c r="AL514" s="14"/>
      <c r="AM514" s="12"/>
      <c r="AN514" s="12"/>
      <c r="AO514" s="12"/>
      <c r="AP514" s="12"/>
      <c r="AQ514" s="12"/>
      <c r="AR514" s="12"/>
      <c r="AS514" s="12"/>
      <c r="AT514" s="12"/>
      <c r="AU514" s="12"/>
      <c r="AV514" s="12"/>
      <c r="AW514" s="12"/>
      <c r="AX514" s="12"/>
      <c r="AY514" s="12"/>
      <c r="AZ514" s="12"/>
      <c r="BA514" s="12"/>
      <c r="BB514" s="12"/>
      <c r="BC514" s="12"/>
      <c r="BD514" s="12"/>
      <c r="BE514" s="12"/>
      <c r="BF514" s="12"/>
      <c r="BG514" s="12"/>
      <c r="BH514" s="12"/>
      <c r="BI514" s="12"/>
      <c r="BJ514" s="12"/>
      <c r="BK514" s="12"/>
      <c r="BL514" s="12"/>
      <c r="BM514" s="12"/>
      <c r="BN514" s="12"/>
      <c r="BO514" s="12"/>
      <c r="BP514" s="12"/>
      <c r="BQ514" s="12"/>
      <c r="BR514" s="12"/>
      <c r="BS514" s="12"/>
      <c r="BT514" s="12"/>
      <c r="BU514" s="12"/>
      <c r="BV514" s="12"/>
      <c r="BW514" s="12"/>
      <c r="BX514" s="12"/>
      <c r="BY514" s="12"/>
      <c r="BZ514" s="12"/>
      <c r="CA514" s="12"/>
      <c r="CB514" s="12"/>
      <c r="CC514" s="12"/>
      <c r="CD514" s="12"/>
      <c r="CE514" s="12"/>
      <c r="CF514" s="12"/>
      <c r="CG514" s="12"/>
      <c r="CH514" s="12"/>
    </row>
    <row r="515" spans="1:86">
      <c r="A515" s="14"/>
      <c r="B515" s="14"/>
      <c r="C515" s="14"/>
      <c r="D515" s="14"/>
      <c r="E515" s="14"/>
      <c r="F515" s="14"/>
      <c r="G515" s="14"/>
      <c r="H515" s="14"/>
      <c r="I515" s="14"/>
      <c r="J515" s="14"/>
      <c r="K515" s="14"/>
      <c r="L515" s="14"/>
      <c r="M515" s="14"/>
      <c r="N515" s="14"/>
      <c r="O515" s="14"/>
      <c r="P515" s="14"/>
      <c r="Q515" s="14"/>
      <c r="R515" s="14"/>
      <c r="S515" s="14"/>
      <c r="T515" s="14"/>
      <c r="U515" s="14"/>
      <c r="V515" s="14"/>
      <c r="W515" s="14"/>
      <c r="X515" s="14"/>
      <c r="Z515" s="14"/>
      <c r="AA515" s="14"/>
      <c r="AB515" s="14"/>
      <c r="AC515" s="14"/>
      <c r="AD515" s="14"/>
      <c r="AE515" s="14"/>
      <c r="AF515" s="14"/>
      <c r="AG515" s="14"/>
      <c r="AH515" s="14"/>
      <c r="AI515" s="14"/>
      <c r="AJ515" s="14"/>
      <c r="AK515" s="14"/>
      <c r="AL515" s="14"/>
      <c r="AM515" s="12"/>
      <c r="AN515" s="12"/>
      <c r="AO515" s="12"/>
      <c r="AP515" s="12"/>
      <c r="AQ515" s="12"/>
      <c r="AR515" s="12"/>
      <c r="AS515" s="12"/>
      <c r="AT515" s="12"/>
      <c r="AU515" s="12"/>
      <c r="AV515" s="12"/>
      <c r="AW515" s="12"/>
      <c r="AX515" s="12"/>
      <c r="AY515" s="12"/>
      <c r="AZ515" s="12"/>
      <c r="BA515" s="12"/>
      <c r="BB515" s="12"/>
      <c r="BC515" s="12"/>
      <c r="BD515" s="12"/>
      <c r="BE515" s="12"/>
      <c r="BF515" s="12"/>
      <c r="BG515" s="12"/>
      <c r="BH515" s="12"/>
      <c r="BI515" s="12"/>
      <c r="BJ515" s="12"/>
      <c r="BK515" s="12"/>
      <c r="BL515" s="12"/>
      <c r="BM515" s="12"/>
      <c r="BN515" s="12"/>
      <c r="BO515" s="12"/>
      <c r="BP515" s="12"/>
      <c r="BQ515" s="12"/>
      <c r="BR515" s="12"/>
      <c r="BS515" s="12"/>
      <c r="BT515" s="12"/>
      <c r="BU515" s="12"/>
      <c r="BV515" s="12"/>
      <c r="BW515" s="12"/>
      <c r="BX515" s="12"/>
      <c r="BY515" s="12"/>
      <c r="BZ515" s="12"/>
      <c r="CA515" s="12"/>
      <c r="CB515" s="12"/>
      <c r="CC515" s="12"/>
      <c r="CD515" s="12"/>
      <c r="CE515" s="12"/>
      <c r="CF515" s="12"/>
      <c r="CG515" s="12"/>
      <c r="CH515" s="12"/>
    </row>
    <row r="516" spans="1:86">
      <c r="A516" s="14"/>
      <c r="B516" s="14"/>
      <c r="C516" s="14"/>
      <c r="D516" s="14"/>
      <c r="E516" s="14"/>
      <c r="F516" s="14"/>
      <c r="G516" s="14"/>
      <c r="H516" s="14"/>
      <c r="I516" s="14"/>
      <c r="J516" s="14"/>
      <c r="K516" s="14"/>
      <c r="L516" s="14"/>
      <c r="M516" s="14"/>
      <c r="N516" s="14"/>
      <c r="O516" s="14"/>
      <c r="P516" s="14"/>
      <c r="Q516" s="14"/>
      <c r="R516" s="14"/>
      <c r="S516" s="14"/>
      <c r="T516" s="14"/>
      <c r="U516" s="14"/>
      <c r="V516" s="14"/>
      <c r="W516" s="14"/>
      <c r="X516" s="14"/>
      <c r="Z516" s="14"/>
      <c r="AA516" s="14"/>
      <c r="AB516" s="14"/>
      <c r="AC516" s="14"/>
      <c r="AD516" s="14"/>
      <c r="AE516" s="14"/>
      <c r="AF516" s="14"/>
      <c r="AG516" s="14"/>
      <c r="AH516" s="14"/>
      <c r="AI516" s="14"/>
      <c r="AJ516" s="14"/>
      <c r="AK516" s="14"/>
      <c r="AL516" s="14"/>
      <c r="AM516" s="12"/>
      <c r="AN516" s="12"/>
      <c r="AO516" s="12"/>
      <c r="AP516" s="12"/>
      <c r="AQ516" s="12"/>
      <c r="AR516" s="12"/>
      <c r="AS516" s="12"/>
      <c r="AT516" s="12"/>
      <c r="AU516" s="12"/>
      <c r="AV516" s="12"/>
      <c r="AW516" s="12"/>
      <c r="AX516" s="12"/>
      <c r="AY516" s="12"/>
      <c r="AZ516" s="12"/>
      <c r="BA516" s="12"/>
      <c r="BB516" s="12"/>
      <c r="BC516" s="12"/>
      <c r="BD516" s="12"/>
      <c r="BE516" s="12"/>
      <c r="BF516" s="12"/>
      <c r="BG516" s="12"/>
      <c r="BH516" s="12"/>
      <c r="BI516" s="12"/>
      <c r="BJ516" s="12"/>
      <c r="BK516" s="12"/>
      <c r="BL516" s="12"/>
      <c r="BM516" s="12"/>
      <c r="BN516" s="12"/>
      <c r="BO516" s="12"/>
      <c r="BP516" s="12"/>
      <c r="BQ516" s="12"/>
      <c r="BR516" s="12"/>
      <c r="BS516" s="12"/>
      <c r="BT516" s="12"/>
      <c r="BU516" s="12"/>
      <c r="BV516" s="12"/>
      <c r="BW516" s="12"/>
      <c r="BX516" s="12"/>
      <c r="BY516" s="12"/>
      <c r="BZ516" s="12"/>
      <c r="CA516" s="12"/>
      <c r="CB516" s="12"/>
      <c r="CC516" s="12"/>
      <c r="CD516" s="12"/>
      <c r="CE516" s="12"/>
      <c r="CF516" s="12"/>
      <c r="CG516" s="12"/>
      <c r="CH516" s="12"/>
    </row>
    <row r="517" spans="1:86">
      <c r="A517" s="14"/>
      <c r="B517" s="14"/>
      <c r="C517" s="14"/>
      <c r="D517" s="14"/>
      <c r="E517" s="14"/>
      <c r="F517" s="14"/>
      <c r="G517" s="14"/>
      <c r="H517" s="14"/>
      <c r="I517" s="14"/>
      <c r="J517" s="14"/>
      <c r="K517" s="14"/>
      <c r="L517" s="14"/>
      <c r="M517" s="14"/>
      <c r="N517" s="14"/>
      <c r="O517" s="14"/>
      <c r="P517" s="14"/>
      <c r="Q517" s="14"/>
      <c r="R517" s="14"/>
      <c r="S517" s="14"/>
      <c r="T517" s="14"/>
      <c r="U517" s="14"/>
      <c r="V517" s="14"/>
      <c r="W517" s="14"/>
      <c r="X517" s="14"/>
      <c r="Z517" s="14"/>
      <c r="AA517" s="14"/>
      <c r="AB517" s="14"/>
      <c r="AC517" s="14"/>
      <c r="AD517" s="14"/>
      <c r="AE517" s="14"/>
      <c r="AF517" s="14"/>
      <c r="AG517" s="14"/>
      <c r="AH517" s="14"/>
      <c r="AI517" s="14"/>
      <c r="AJ517" s="14"/>
      <c r="AK517" s="14"/>
      <c r="AL517" s="14"/>
      <c r="AM517" s="12"/>
      <c r="AN517" s="12"/>
      <c r="AO517" s="12"/>
      <c r="AP517" s="12"/>
      <c r="AQ517" s="12"/>
      <c r="AR517" s="12"/>
      <c r="AS517" s="12"/>
      <c r="AT517" s="12"/>
      <c r="AU517" s="12"/>
      <c r="AV517" s="12"/>
      <c r="AW517" s="12"/>
      <c r="AX517" s="12"/>
      <c r="AY517" s="12"/>
      <c r="AZ517" s="12"/>
      <c r="BA517" s="12"/>
      <c r="BB517" s="12"/>
      <c r="BC517" s="12"/>
      <c r="BD517" s="12"/>
      <c r="BE517" s="12"/>
      <c r="BF517" s="12"/>
      <c r="BG517" s="12"/>
      <c r="BH517" s="12"/>
      <c r="BI517" s="12"/>
      <c r="BJ517" s="12"/>
      <c r="BK517" s="12"/>
      <c r="BL517" s="12"/>
      <c r="BM517" s="12"/>
      <c r="BN517" s="12"/>
      <c r="BO517" s="12"/>
      <c r="BP517" s="12"/>
      <c r="BQ517" s="12"/>
      <c r="BR517" s="12"/>
      <c r="BS517" s="12"/>
      <c r="BT517" s="12"/>
      <c r="BU517" s="12"/>
      <c r="BV517" s="12"/>
      <c r="BW517" s="12"/>
      <c r="BX517" s="12"/>
      <c r="BY517" s="12"/>
      <c r="BZ517" s="12"/>
      <c r="CA517" s="12"/>
      <c r="CB517" s="12"/>
      <c r="CC517" s="12"/>
      <c r="CD517" s="12"/>
      <c r="CE517" s="12"/>
      <c r="CF517" s="12"/>
      <c r="CG517" s="12"/>
      <c r="CH517" s="12"/>
    </row>
    <row r="518" spans="1:86">
      <c r="A518" s="14"/>
      <c r="B518" s="14"/>
      <c r="C518" s="14"/>
      <c r="D518" s="14"/>
      <c r="E518" s="14"/>
      <c r="F518" s="14"/>
      <c r="G518" s="14"/>
      <c r="H518" s="14"/>
      <c r="I518" s="14"/>
      <c r="J518" s="14"/>
      <c r="K518" s="14"/>
      <c r="L518" s="14"/>
      <c r="M518" s="14"/>
      <c r="N518" s="14"/>
      <c r="O518" s="14"/>
      <c r="P518" s="14"/>
      <c r="Q518" s="14"/>
      <c r="R518" s="14"/>
      <c r="S518" s="14"/>
      <c r="T518" s="14"/>
      <c r="U518" s="14"/>
      <c r="V518" s="14"/>
      <c r="W518" s="14"/>
      <c r="X518" s="14"/>
      <c r="Z518" s="14"/>
      <c r="AA518" s="14"/>
      <c r="AB518" s="14"/>
      <c r="AC518" s="14"/>
      <c r="AD518" s="14"/>
      <c r="AE518" s="14"/>
      <c r="AF518" s="14"/>
      <c r="AG518" s="14"/>
      <c r="AH518" s="14"/>
      <c r="AI518" s="14"/>
      <c r="AJ518" s="14"/>
      <c r="AK518" s="14"/>
      <c r="AL518" s="14"/>
      <c r="AM518" s="12"/>
      <c r="AN518" s="12"/>
      <c r="AO518" s="12"/>
      <c r="AP518" s="12"/>
      <c r="AQ518" s="12"/>
      <c r="AR518" s="12"/>
      <c r="AS518" s="12"/>
      <c r="AT518" s="12"/>
      <c r="AU518" s="12"/>
      <c r="AV518" s="12"/>
      <c r="AW518" s="12"/>
      <c r="AX518" s="12"/>
      <c r="AY518" s="12"/>
      <c r="AZ518" s="12"/>
      <c r="BA518" s="12"/>
      <c r="BB518" s="12"/>
      <c r="BC518" s="12"/>
      <c r="BD518" s="12"/>
      <c r="BE518" s="12"/>
      <c r="BF518" s="12"/>
      <c r="BG518" s="12"/>
      <c r="BH518" s="12"/>
      <c r="BI518" s="12"/>
      <c r="BJ518" s="12"/>
      <c r="BK518" s="12"/>
      <c r="BL518" s="12"/>
      <c r="BM518" s="12"/>
      <c r="BN518" s="12"/>
      <c r="BO518" s="12"/>
      <c r="BP518" s="12"/>
      <c r="BQ518" s="12"/>
      <c r="BR518" s="12"/>
      <c r="BS518" s="12"/>
      <c r="BT518" s="12"/>
      <c r="BU518" s="12"/>
      <c r="BV518" s="12"/>
      <c r="BW518" s="12"/>
      <c r="BX518" s="12"/>
      <c r="BY518" s="12"/>
      <c r="BZ518" s="12"/>
      <c r="CA518" s="12"/>
      <c r="CB518" s="12"/>
      <c r="CC518" s="12"/>
      <c r="CD518" s="12"/>
      <c r="CE518" s="12"/>
      <c r="CF518" s="12"/>
      <c r="CG518" s="12"/>
      <c r="CH518" s="12"/>
    </row>
    <row r="519" spans="1:86">
      <c r="A519" s="14"/>
      <c r="B519" s="14"/>
      <c r="C519" s="14"/>
      <c r="D519" s="14"/>
      <c r="E519" s="14"/>
      <c r="F519" s="14"/>
      <c r="G519" s="14"/>
      <c r="H519" s="14"/>
      <c r="I519" s="14"/>
      <c r="J519" s="14"/>
      <c r="K519" s="14"/>
      <c r="L519" s="14"/>
      <c r="M519" s="14"/>
      <c r="N519" s="14"/>
      <c r="O519" s="14"/>
      <c r="P519" s="14"/>
      <c r="Q519" s="14"/>
      <c r="R519" s="14"/>
      <c r="S519" s="14"/>
      <c r="T519" s="14"/>
      <c r="U519" s="14"/>
      <c r="V519" s="14"/>
      <c r="W519" s="14"/>
      <c r="X519" s="14"/>
      <c r="Z519" s="14"/>
      <c r="AA519" s="14"/>
      <c r="AB519" s="14"/>
      <c r="AC519" s="14"/>
      <c r="AD519" s="14"/>
      <c r="AE519" s="14"/>
      <c r="AF519" s="14"/>
      <c r="AG519" s="14"/>
      <c r="AH519" s="14"/>
      <c r="AI519" s="14"/>
      <c r="AJ519" s="14"/>
      <c r="AK519" s="14"/>
      <c r="AL519" s="14"/>
      <c r="AM519" s="12"/>
      <c r="AN519" s="12"/>
      <c r="AO519" s="12"/>
      <c r="AP519" s="12"/>
      <c r="AQ519" s="12"/>
      <c r="AR519" s="12"/>
      <c r="AS519" s="12"/>
      <c r="AT519" s="12"/>
      <c r="AU519" s="12"/>
      <c r="AV519" s="12"/>
      <c r="AW519" s="12"/>
      <c r="AX519" s="12"/>
      <c r="AY519" s="12"/>
      <c r="AZ519" s="12"/>
      <c r="BA519" s="12"/>
      <c r="BB519" s="12"/>
      <c r="BC519" s="12"/>
      <c r="BD519" s="12"/>
      <c r="BE519" s="12"/>
      <c r="BF519" s="12"/>
      <c r="BG519" s="12"/>
      <c r="BH519" s="12"/>
      <c r="BI519" s="12"/>
      <c r="BJ519" s="12"/>
      <c r="BK519" s="12"/>
      <c r="BL519" s="12"/>
      <c r="BM519" s="12"/>
      <c r="BN519" s="12"/>
      <c r="BO519" s="12"/>
      <c r="BP519" s="12"/>
      <c r="BQ519" s="12"/>
      <c r="BR519" s="12"/>
      <c r="BS519" s="12"/>
      <c r="BT519" s="12"/>
      <c r="BU519" s="12"/>
      <c r="BV519" s="12"/>
      <c r="BW519" s="12"/>
      <c r="BX519" s="12"/>
      <c r="BY519" s="12"/>
      <c r="BZ519" s="12"/>
      <c r="CA519" s="12"/>
      <c r="CB519" s="12"/>
      <c r="CC519" s="12"/>
      <c r="CD519" s="12"/>
      <c r="CE519" s="12"/>
      <c r="CF519" s="12"/>
      <c r="CG519" s="12"/>
      <c r="CH519" s="12"/>
    </row>
    <row r="520" spans="1:86">
      <c r="A520" s="14"/>
      <c r="B520" s="14"/>
      <c r="C520" s="14"/>
      <c r="D520" s="14"/>
      <c r="E520" s="14"/>
      <c r="F520" s="14"/>
      <c r="G520" s="14"/>
      <c r="H520" s="14"/>
      <c r="I520" s="14"/>
      <c r="J520" s="14"/>
      <c r="K520" s="14"/>
      <c r="L520" s="14"/>
      <c r="M520" s="14"/>
      <c r="N520" s="14"/>
      <c r="O520" s="14"/>
      <c r="P520" s="14"/>
      <c r="Q520" s="14"/>
      <c r="R520" s="14"/>
      <c r="S520" s="14"/>
      <c r="T520" s="14"/>
      <c r="U520" s="14"/>
      <c r="V520" s="14"/>
      <c r="W520" s="14"/>
      <c r="X520" s="14"/>
      <c r="Z520" s="14"/>
      <c r="AA520" s="14"/>
      <c r="AB520" s="14"/>
      <c r="AC520" s="14"/>
      <c r="AD520" s="14"/>
      <c r="AE520" s="14"/>
      <c r="AF520" s="14"/>
      <c r="AG520" s="14"/>
      <c r="AH520" s="14"/>
      <c r="AI520" s="14"/>
      <c r="AJ520" s="14"/>
      <c r="AK520" s="14"/>
      <c r="AL520" s="14"/>
      <c r="AM520" s="12"/>
      <c r="AN520" s="12"/>
      <c r="AO520" s="12"/>
      <c r="AP520" s="12"/>
      <c r="AQ520" s="12"/>
      <c r="AR520" s="12"/>
      <c r="AS520" s="12"/>
      <c r="AT520" s="12"/>
      <c r="AU520" s="12"/>
      <c r="AV520" s="12"/>
      <c r="AW520" s="12"/>
      <c r="AX520" s="12"/>
      <c r="AY520" s="12"/>
      <c r="AZ520" s="12"/>
      <c r="BA520" s="12"/>
      <c r="BB520" s="12"/>
      <c r="BC520" s="12"/>
      <c r="BD520" s="12"/>
      <c r="BE520" s="12"/>
      <c r="BF520" s="12"/>
      <c r="BG520" s="12"/>
      <c r="BH520" s="12"/>
      <c r="BI520" s="12"/>
      <c r="BJ520" s="12"/>
      <c r="BK520" s="12"/>
      <c r="BL520" s="12"/>
      <c r="BM520" s="12"/>
      <c r="BN520" s="12"/>
      <c r="BO520" s="12"/>
      <c r="BP520" s="12"/>
      <c r="BQ520" s="12"/>
      <c r="BR520" s="12"/>
      <c r="BS520" s="12"/>
      <c r="BT520" s="12"/>
      <c r="BU520" s="12"/>
      <c r="BV520" s="12"/>
      <c r="BW520" s="12"/>
      <c r="BX520" s="12"/>
      <c r="BY520" s="12"/>
      <c r="BZ520" s="12"/>
      <c r="CA520" s="12"/>
      <c r="CB520" s="12"/>
      <c r="CC520" s="12"/>
      <c r="CD520" s="12"/>
      <c r="CE520" s="12"/>
      <c r="CF520" s="12"/>
      <c r="CG520" s="12"/>
      <c r="CH520" s="12"/>
    </row>
    <row r="521" spans="1:86">
      <c r="A521" s="14"/>
      <c r="B521" s="14"/>
      <c r="C521" s="14"/>
      <c r="D521" s="14"/>
      <c r="E521" s="14"/>
      <c r="F521" s="14"/>
      <c r="G521" s="14"/>
      <c r="H521" s="14"/>
      <c r="I521" s="14"/>
      <c r="J521" s="14"/>
      <c r="K521" s="14"/>
      <c r="L521" s="14"/>
      <c r="M521" s="14"/>
      <c r="N521" s="14"/>
      <c r="O521" s="14"/>
      <c r="P521" s="14"/>
      <c r="Q521" s="14"/>
      <c r="R521" s="14"/>
      <c r="S521" s="14"/>
      <c r="T521" s="14"/>
      <c r="U521" s="14"/>
      <c r="V521" s="14"/>
      <c r="W521" s="14"/>
      <c r="X521" s="14"/>
      <c r="Z521" s="14"/>
      <c r="AA521" s="14"/>
      <c r="AB521" s="14"/>
      <c r="AC521" s="14"/>
      <c r="AD521" s="14"/>
      <c r="AE521" s="14"/>
      <c r="AF521" s="14"/>
      <c r="AG521" s="14"/>
      <c r="AH521" s="14"/>
      <c r="AI521" s="14"/>
      <c r="AJ521" s="14"/>
      <c r="AK521" s="14"/>
      <c r="AL521" s="14"/>
      <c r="AM521" s="12"/>
      <c r="AN521" s="12"/>
      <c r="AO521" s="12"/>
      <c r="AP521" s="12"/>
      <c r="AQ521" s="12"/>
      <c r="AR521" s="12"/>
      <c r="AS521" s="12"/>
      <c r="AT521" s="12"/>
      <c r="AU521" s="12"/>
      <c r="AV521" s="12"/>
      <c r="AW521" s="12"/>
      <c r="AX521" s="12"/>
      <c r="AY521" s="12"/>
      <c r="AZ521" s="12"/>
      <c r="BA521" s="12"/>
      <c r="BB521" s="12"/>
      <c r="BC521" s="12"/>
      <c r="BD521" s="12"/>
      <c r="BE521" s="12"/>
      <c r="BF521" s="12"/>
      <c r="BG521" s="12"/>
      <c r="BH521" s="12"/>
      <c r="BI521" s="12"/>
      <c r="BJ521" s="12"/>
      <c r="BK521" s="12"/>
      <c r="BL521" s="12"/>
      <c r="BM521" s="12"/>
      <c r="BN521" s="12"/>
      <c r="BO521" s="12"/>
      <c r="BP521" s="12"/>
      <c r="BQ521" s="12"/>
      <c r="BR521" s="12"/>
      <c r="BS521" s="12"/>
      <c r="BT521" s="12"/>
      <c r="BU521" s="12"/>
      <c r="BV521" s="12"/>
      <c r="BW521" s="12"/>
      <c r="BX521" s="12"/>
      <c r="BY521" s="12"/>
      <c r="BZ521" s="12"/>
      <c r="CA521" s="12"/>
      <c r="CB521" s="12"/>
      <c r="CC521" s="12"/>
      <c r="CD521" s="12"/>
      <c r="CE521" s="12"/>
      <c r="CF521" s="12"/>
      <c r="CG521" s="12"/>
      <c r="CH521" s="12"/>
    </row>
    <row r="522" spans="1:86">
      <c r="A522" s="14"/>
      <c r="B522" s="14"/>
      <c r="C522" s="14"/>
      <c r="D522" s="14"/>
      <c r="E522" s="14"/>
      <c r="F522" s="14"/>
      <c r="G522" s="14"/>
      <c r="H522" s="14"/>
      <c r="I522" s="14"/>
      <c r="J522" s="14"/>
      <c r="K522" s="14"/>
      <c r="L522" s="14"/>
      <c r="M522" s="14"/>
      <c r="N522" s="14"/>
      <c r="O522" s="14"/>
      <c r="P522" s="14"/>
      <c r="Q522" s="14"/>
      <c r="R522" s="14"/>
      <c r="S522" s="14"/>
      <c r="T522" s="14"/>
      <c r="U522" s="14"/>
      <c r="V522" s="14"/>
      <c r="W522" s="14"/>
      <c r="X522" s="14"/>
      <c r="Z522" s="14"/>
      <c r="AA522" s="14"/>
      <c r="AB522" s="14"/>
      <c r="AC522" s="14"/>
      <c r="AD522" s="14"/>
      <c r="AE522" s="14"/>
      <c r="AF522" s="14"/>
      <c r="AG522" s="14"/>
      <c r="AH522" s="14"/>
      <c r="AI522" s="14"/>
      <c r="AJ522" s="14"/>
      <c r="AK522" s="14"/>
      <c r="AL522" s="14"/>
      <c r="AM522" s="12"/>
      <c r="AN522" s="12"/>
      <c r="AO522" s="12"/>
      <c r="AP522" s="12"/>
      <c r="AQ522" s="12"/>
      <c r="AR522" s="12"/>
      <c r="AS522" s="12"/>
      <c r="AT522" s="12"/>
      <c r="AU522" s="12"/>
      <c r="AV522" s="12"/>
      <c r="AW522" s="12"/>
      <c r="AX522" s="12"/>
      <c r="AY522" s="12"/>
      <c r="AZ522" s="12"/>
      <c r="BA522" s="12"/>
      <c r="BB522" s="12"/>
      <c r="BC522" s="12"/>
      <c r="BD522" s="12"/>
      <c r="BE522" s="12"/>
      <c r="BF522" s="12"/>
      <c r="BG522" s="12"/>
      <c r="BH522" s="12"/>
      <c r="BI522" s="12"/>
      <c r="BJ522" s="12"/>
      <c r="BK522" s="12"/>
      <c r="BL522" s="12"/>
      <c r="BM522" s="12"/>
      <c r="BN522" s="12"/>
      <c r="BO522" s="12"/>
      <c r="BP522" s="12"/>
      <c r="BQ522" s="12"/>
      <c r="BR522" s="12"/>
      <c r="BS522" s="12"/>
      <c r="BT522" s="12"/>
      <c r="BU522" s="12"/>
      <c r="BV522" s="12"/>
      <c r="BW522" s="12"/>
      <c r="BX522" s="12"/>
      <c r="BY522" s="12"/>
      <c r="BZ522" s="12"/>
      <c r="CA522" s="12"/>
      <c r="CB522" s="12"/>
      <c r="CC522" s="12"/>
      <c r="CD522" s="12"/>
      <c r="CE522" s="12"/>
      <c r="CF522" s="12"/>
      <c r="CG522" s="12"/>
      <c r="CH522" s="12"/>
    </row>
    <row r="523" spans="1:86">
      <c r="A523" s="14"/>
      <c r="B523" s="14"/>
      <c r="C523" s="14"/>
      <c r="D523" s="14"/>
      <c r="E523" s="14"/>
      <c r="F523" s="14"/>
      <c r="G523" s="14"/>
      <c r="H523" s="14"/>
      <c r="I523" s="14"/>
      <c r="J523" s="14"/>
      <c r="K523" s="14"/>
      <c r="L523" s="14"/>
      <c r="M523" s="14"/>
      <c r="N523" s="14"/>
      <c r="O523" s="14"/>
      <c r="P523" s="14"/>
      <c r="Q523" s="14"/>
      <c r="R523" s="14"/>
      <c r="S523" s="14"/>
      <c r="T523" s="14"/>
      <c r="U523" s="14"/>
      <c r="V523" s="14"/>
      <c r="W523" s="14"/>
      <c r="X523" s="14"/>
      <c r="Z523" s="14"/>
      <c r="AA523" s="14"/>
      <c r="AB523" s="14"/>
      <c r="AC523" s="14"/>
      <c r="AD523" s="14"/>
      <c r="AE523" s="14"/>
      <c r="AF523" s="14"/>
      <c r="AG523" s="14"/>
      <c r="AH523" s="14"/>
      <c r="AI523" s="14"/>
      <c r="AJ523" s="14"/>
      <c r="AK523" s="14"/>
      <c r="AL523" s="14"/>
      <c r="AM523" s="12"/>
      <c r="AN523" s="12"/>
      <c r="AO523" s="12"/>
      <c r="AP523" s="12"/>
      <c r="AQ523" s="12"/>
      <c r="AR523" s="12"/>
      <c r="AS523" s="12"/>
      <c r="AT523" s="12"/>
      <c r="AU523" s="12"/>
      <c r="AV523" s="12"/>
      <c r="AW523" s="12"/>
      <c r="AX523" s="12"/>
      <c r="AY523" s="12"/>
      <c r="AZ523" s="12"/>
      <c r="BA523" s="12"/>
      <c r="BB523" s="12"/>
      <c r="BC523" s="12"/>
      <c r="BD523" s="12"/>
      <c r="BE523" s="12"/>
      <c r="BF523" s="12"/>
      <c r="BG523" s="12"/>
      <c r="BH523" s="12"/>
      <c r="BI523" s="12"/>
      <c r="BJ523" s="12"/>
      <c r="BK523" s="12"/>
      <c r="BL523" s="12"/>
      <c r="BM523" s="12"/>
      <c r="BN523" s="12"/>
      <c r="BO523" s="12"/>
      <c r="BP523" s="12"/>
      <c r="BQ523" s="12"/>
      <c r="BR523" s="12"/>
      <c r="BS523" s="12"/>
      <c r="BT523" s="12"/>
      <c r="BU523" s="12"/>
      <c r="BV523" s="12"/>
      <c r="BW523" s="12"/>
      <c r="BX523" s="12"/>
      <c r="BY523" s="12"/>
      <c r="BZ523" s="12"/>
      <c r="CA523" s="12"/>
      <c r="CB523" s="12"/>
      <c r="CC523" s="12"/>
      <c r="CD523" s="12"/>
      <c r="CE523" s="12"/>
      <c r="CF523" s="12"/>
      <c r="CG523" s="12"/>
      <c r="CH523" s="12"/>
    </row>
    <row r="524" spans="1:86">
      <c r="A524" s="14"/>
      <c r="B524" s="14"/>
      <c r="C524" s="14"/>
      <c r="D524" s="14"/>
      <c r="E524" s="14"/>
      <c r="F524" s="14"/>
      <c r="G524" s="14"/>
      <c r="H524" s="14"/>
      <c r="I524" s="14"/>
      <c r="J524" s="14"/>
      <c r="K524" s="14"/>
      <c r="L524" s="14"/>
      <c r="M524" s="14"/>
      <c r="N524" s="14"/>
      <c r="O524" s="14"/>
      <c r="P524" s="14"/>
      <c r="Q524" s="14"/>
      <c r="R524" s="14"/>
      <c r="S524" s="14"/>
      <c r="T524" s="14"/>
      <c r="U524" s="14"/>
      <c r="V524" s="14"/>
      <c r="W524" s="14"/>
      <c r="X524" s="14"/>
      <c r="Z524" s="14"/>
      <c r="AA524" s="14"/>
      <c r="AB524" s="14"/>
      <c r="AC524" s="14"/>
      <c r="AD524" s="14"/>
      <c r="AE524" s="14"/>
      <c r="AF524" s="14"/>
      <c r="AG524" s="14"/>
      <c r="AH524" s="14"/>
      <c r="AI524" s="14"/>
      <c r="AJ524" s="14"/>
      <c r="AK524" s="14"/>
      <c r="AL524" s="14"/>
      <c r="AM524" s="12"/>
      <c r="AN524" s="12"/>
      <c r="AO524" s="12"/>
      <c r="AP524" s="12"/>
      <c r="AQ524" s="12"/>
      <c r="AR524" s="12"/>
      <c r="AS524" s="12"/>
      <c r="AT524" s="12"/>
      <c r="AU524" s="12"/>
      <c r="AV524" s="12"/>
      <c r="AW524" s="12"/>
      <c r="AX524" s="12"/>
      <c r="AY524" s="12"/>
      <c r="AZ524" s="12"/>
      <c r="BA524" s="12"/>
      <c r="BB524" s="12"/>
      <c r="BC524" s="12"/>
      <c r="BD524" s="12"/>
      <c r="BE524" s="12"/>
      <c r="BF524" s="12"/>
      <c r="BG524" s="12"/>
      <c r="BH524" s="12"/>
      <c r="BI524" s="12"/>
      <c r="BJ524" s="12"/>
      <c r="BK524" s="12"/>
      <c r="BL524" s="12"/>
      <c r="BM524" s="12"/>
      <c r="BN524" s="12"/>
      <c r="BO524" s="12"/>
      <c r="BP524" s="12"/>
      <c r="BQ524" s="12"/>
      <c r="BR524" s="12"/>
      <c r="BS524" s="12"/>
      <c r="BT524" s="12"/>
      <c r="BU524" s="12"/>
      <c r="BV524" s="12"/>
      <c r="BW524" s="12"/>
      <c r="BX524" s="12"/>
      <c r="BY524" s="12"/>
      <c r="BZ524" s="12"/>
      <c r="CA524" s="12"/>
      <c r="CB524" s="12"/>
      <c r="CC524" s="12"/>
      <c r="CD524" s="12"/>
      <c r="CE524" s="12"/>
      <c r="CF524" s="12"/>
      <c r="CG524" s="12"/>
      <c r="CH524" s="12"/>
    </row>
    <row r="525" spans="1:86">
      <c r="A525" s="14"/>
      <c r="B525" s="14"/>
      <c r="C525" s="14"/>
      <c r="D525" s="14"/>
      <c r="E525" s="14"/>
      <c r="F525" s="14"/>
      <c r="G525" s="14"/>
      <c r="H525" s="14"/>
      <c r="I525" s="14"/>
      <c r="J525" s="14"/>
      <c r="K525" s="14"/>
      <c r="L525" s="14"/>
      <c r="M525" s="14"/>
      <c r="N525" s="14"/>
      <c r="O525" s="14"/>
      <c r="P525" s="14"/>
      <c r="Q525" s="14"/>
      <c r="R525" s="14"/>
      <c r="S525" s="14"/>
      <c r="T525" s="14"/>
      <c r="U525" s="14"/>
      <c r="V525" s="14"/>
      <c r="W525" s="14"/>
      <c r="X525" s="14"/>
      <c r="Z525" s="14"/>
      <c r="AA525" s="14"/>
      <c r="AB525" s="14"/>
      <c r="AC525" s="14"/>
      <c r="AD525" s="14"/>
      <c r="AE525" s="14"/>
      <c r="AF525" s="14"/>
      <c r="AG525" s="14"/>
      <c r="AH525" s="14"/>
      <c r="AI525" s="14"/>
      <c r="AJ525" s="14"/>
      <c r="AK525" s="14"/>
      <c r="AL525" s="14"/>
      <c r="AM525" s="12"/>
      <c r="AN525" s="12"/>
      <c r="AO525" s="12"/>
      <c r="AP525" s="12"/>
      <c r="AQ525" s="12"/>
      <c r="AR525" s="12"/>
      <c r="AS525" s="12"/>
      <c r="AT525" s="12"/>
      <c r="AU525" s="12"/>
      <c r="AV525" s="12"/>
      <c r="AW525" s="12"/>
      <c r="AX525" s="12"/>
      <c r="AY525" s="12"/>
      <c r="AZ525" s="12"/>
      <c r="BA525" s="12"/>
      <c r="BB525" s="12"/>
      <c r="BC525" s="12"/>
      <c r="BD525" s="12"/>
      <c r="BE525" s="12"/>
      <c r="BF525" s="12"/>
      <c r="BG525" s="12"/>
      <c r="BH525" s="12"/>
      <c r="BI525" s="12"/>
      <c r="BJ525" s="12"/>
      <c r="BK525" s="12"/>
      <c r="BL525" s="12"/>
      <c r="BM525" s="12"/>
      <c r="BN525" s="12"/>
      <c r="BO525" s="12"/>
      <c r="BP525" s="12"/>
      <c r="BQ525" s="12"/>
      <c r="BR525" s="12"/>
      <c r="BS525" s="12"/>
      <c r="BT525" s="12"/>
      <c r="BU525" s="12"/>
      <c r="BV525" s="12"/>
      <c r="BW525" s="12"/>
      <c r="BX525" s="12"/>
      <c r="BY525" s="12"/>
      <c r="BZ525" s="12"/>
      <c r="CA525" s="12"/>
      <c r="CB525" s="12"/>
      <c r="CC525" s="12"/>
      <c r="CD525" s="12"/>
      <c r="CE525" s="12"/>
      <c r="CF525" s="12"/>
      <c r="CG525" s="12"/>
      <c r="CH525" s="12"/>
    </row>
    <row r="526" spans="1:86">
      <c r="A526" s="14"/>
      <c r="B526" s="14"/>
      <c r="C526" s="14"/>
      <c r="D526" s="14"/>
      <c r="E526" s="14"/>
      <c r="F526" s="14"/>
      <c r="G526" s="14"/>
      <c r="H526" s="14"/>
      <c r="I526" s="14"/>
      <c r="J526" s="14"/>
      <c r="K526" s="14"/>
      <c r="L526" s="14"/>
      <c r="M526" s="14"/>
      <c r="N526" s="14"/>
      <c r="O526" s="14"/>
      <c r="P526" s="14"/>
      <c r="Q526" s="14"/>
      <c r="R526" s="14"/>
      <c r="S526" s="14"/>
      <c r="T526" s="14"/>
      <c r="U526" s="14"/>
      <c r="V526" s="14"/>
      <c r="W526" s="14"/>
      <c r="X526" s="14"/>
      <c r="Z526" s="14"/>
      <c r="AA526" s="14"/>
      <c r="AB526" s="14"/>
      <c r="AC526" s="14"/>
      <c r="AD526" s="14"/>
      <c r="AE526" s="14"/>
      <c r="AF526" s="14"/>
      <c r="AG526" s="14"/>
      <c r="AH526" s="14"/>
      <c r="AI526" s="14"/>
      <c r="AJ526" s="14"/>
      <c r="AK526" s="14"/>
      <c r="AL526" s="14"/>
      <c r="AM526" s="12"/>
      <c r="AN526" s="12"/>
      <c r="AO526" s="12"/>
      <c r="AP526" s="12"/>
      <c r="AQ526" s="12"/>
      <c r="AR526" s="12"/>
      <c r="AS526" s="12"/>
      <c r="AT526" s="12"/>
      <c r="AU526" s="12"/>
      <c r="AV526" s="12"/>
      <c r="AW526" s="12"/>
      <c r="AX526" s="12"/>
      <c r="AY526" s="12"/>
      <c r="AZ526" s="12"/>
      <c r="BA526" s="12"/>
      <c r="BB526" s="12"/>
      <c r="BC526" s="12"/>
      <c r="BD526" s="12"/>
      <c r="BE526" s="12"/>
      <c r="BF526" s="12"/>
      <c r="BG526" s="12"/>
      <c r="BH526" s="12"/>
      <c r="BI526" s="12"/>
      <c r="BJ526" s="12"/>
      <c r="BK526" s="12"/>
      <c r="BL526" s="12"/>
      <c r="BM526" s="12"/>
      <c r="BN526" s="12"/>
      <c r="BO526" s="12"/>
      <c r="BP526" s="12"/>
      <c r="BQ526" s="12"/>
      <c r="BR526" s="12"/>
      <c r="BS526" s="12"/>
      <c r="BT526" s="12"/>
      <c r="BU526" s="12"/>
      <c r="BV526" s="12"/>
      <c r="BW526" s="12"/>
      <c r="BX526" s="12"/>
      <c r="BY526" s="12"/>
      <c r="BZ526" s="12"/>
      <c r="CA526" s="12"/>
      <c r="CB526" s="12"/>
      <c r="CC526" s="12"/>
      <c r="CD526" s="12"/>
      <c r="CE526" s="12"/>
      <c r="CF526" s="12"/>
      <c r="CG526" s="12"/>
      <c r="CH526" s="12"/>
    </row>
    <row r="527" spans="1:86">
      <c r="A527" s="14"/>
      <c r="B527" s="14"/>
      <c r="C527" s="14"/>
      <c r="D527" s="14"/>
      <c r="E527" s="14"/>
      <c r="F527" s="14"/>
      <c r="G527" s="14"/>
      <c r="H527" s="14"/>
      <c r="I527" s="14"/>
      <c r="J527" s="14"/>
      <c r="K527" s="14"/>
      <c r="L527" s="14"/>
      <c r="M527" s="14"/>
      <c r="N527" s="14"/>
      <c r="O527" s="14"/>
      <c r="P527" s="14"/>
      <c r="Q527" s="14"/>
      <c r="R527" s="14"/>
      <c r="S527" s="14"/>
      <c r="T527" s="14"/>
      <c r="U527" s="14"/>
      <c r="V527" s="14"/>
      <c r="W527" s="14"/>
      <c r="X527" s="14"/>
      <c r="Z527" s="14"/>
      <c r="AA527" s="14"/>
      <c r="AB527" s="14"/>
      <c r="AC527" s="14"/>
      <c r="AD527" s="14"/>
      <c r="AE527" s="14"/>
      <c r="AF527" s="14"/>
      <c r="AG527" s="14"/>
      <c r="AH527" s="14"/>
      <c r="AI527" s="14"/>
      <c r="AJ527" s="14"/>
      <c r="AK527" s="14"/>
      <c r="AL527" s="14"/>
      <c r="AM527" s="12"/>
      <c r="AN527" s="12"/>
      <c r="AO527" s="12"/>
      <c r="AP527" s="12"/>
      <c r="AQ527" s="12"/>
      <c r="AR527" s="12"/>
      <c r="AS527" s="12"/>
      <c r="AT527" s="12"/>
      <c r="AU527" s="12"/>
      <c r="AV527" s="12"/>
      <c r="AW527" s="12"/>
      <c r="AX527" s="12"/>
      <c r="AY527" s="12"/>
      <c r="AZ527" s="12"/>
      <c r="BA527" s="12"/>
      <c r="BB527" s="12"/>
      <c r="BC527" s="12"/>
      <c r="BD527" s="12"/>
      <c r="BE527" s="12"/>
      <c r="BF527" s="12"/>
      <c r="BG527" s="12"/>
      <c r="BH527" s="12"/>
      <c r="BI527" s="12"/>
      <c r="BJ527" s="12"/>
      <c r="BK527" s="12"/>
      <c r="BL527" s="12"/>
      <c r="BM527" s="12"/>
      <c r="BN527" s="12"/>
      <c r="BO527" s="12"/>
      <c r="BP527" s="12"/>
      <c r="BQ527" s="12"/>
      <c r="BR527" s="12"/>
      <c r="BS527" s="12"/>
      <c r="BT527" s="12"/>
      <c r="BU527" s="12"/>
      <c r="BV527" s="12"/>
      <c r="BW527" s="12"/>
      <c r="BX527" s="12"/>
      <c r="BY527" s="12"/>
      <c r="BZ527" s="12"/>
      <c r="CA527" s="12"/>
      <c r="CB527" s="12"/>
      <c r="CC527" s="12"/>
      <c r="CD527" s="12"/>
      <c r="CE527" s="12"/>
      <c r="CF527" s="12"/>
      <c r="CG527" s="12"/>
      <c r="CH527" s="12"/>
    </row>
    <row r="528" spans="1:86">
      <c r="A528" s="14"/>
      <c r="B528" s="14"/>
      <c r="C528" s="14"/>
      <c r="D528" s="14"/>
      <c r="E528" s="14"/>
      <c r="F528" s="14"/>
      <c r="G528" s="14"/>
      <c r="H528" s="14"/>
      <c r="I528" s="14"/>
      <c r="J528" s="14"/>
      <c r="K528" s="14"/>
      <c r="L528" s="14"/>
      <c r="M528" s="14"/>
      <c r="N528" s="14"/>
      <c r="O528" s="14"/>
      <c r="P528" s="14"/>
      <c r="Q528" s="14"/>
      <c r="R528" s="14"/>
      <c r="S528" s="14"/>
      <c r="T528" s="14"/>
      <c r="U528" s="14"/>
      <c r="V528" s="14"/>
      <c r="W528" s="14"/>
      <c r="X528" s="14"/>
      <c r="Z528" s="14"/>
      <c r="AA528" s="14"/>
      <c r="AB528" s="14"/>
      <c r="AC528" s="14"/>
      <c r="AD528" s="14"/>
      <c r="AE528" s="14"/>
      <c r="AF528" s="14"/>
      <c r="AG528" s="14"/>
      <c r="AH528" s="14"/>
      <c r="AI528" s="14"/>
      <c r="AJ528" s="14"/>
      <c r="AK528" s="14"/>
      <c r="AL528" s="14"/>
      <c r="AM528" s="12"/>
      <c r="AN528" s="12"/>
      <c r="AO528" s="12"/>
      <c r="AP528" s="12"/>
      <c r="AQ528" s="12"/>
      <c r="AR528" s="12"/>
      <c r="AS528" s="12"/>
      <c r="AT528" s="12"/>
      <c r="AU528" s="12"/>
      <c r="AV528" s="12"/>
      <c r="AW528" s="12"/>
      <c r="AX528" s="12"/>
      <c r="AY528" s="12"/>
      <c r="AZ528" s="12"/>
      <c r="BA528" s="12"/>
      <c r="BB528" s="12"/>
      <c r="BC528" s="12"/>
      <c r="BD528" s="12"/>
      <c r="BE528" s="12"/>
      <c r="BF528" s="12"/>
      <c r="BG528" s="12"/>
      <c r="BH528" s="12"/>
      <c r="BI528" s="12"/>
      <c r="BJ528" s="12"/>
      <c r="BK528" s="12"/>
      <c r="BL528" s="12"/>
      <c r="BM528" s="12"/>
      <c r="BN528" s="12"/>
      <c r="BO528" s="12"/>
      <c r="BP528" s="12"/>
      <c r="BQ528" s="12"/>
      <c r="BR528" s="12"/>
      <c r="BS528" s="12"/>
      <c r="BT528" s="12"/>
      <c r="BU528" s="12"/>
      <c r="BV528" s="12"/>
      <c r="BW528" s="12"/>
      <c r="BX528" s="12"/>
      <c r="BY528" s="12"/>
      <c r="BZ528" s="12"/>
      <c r="CA528" s="12"/>
      <c r="CB528" s="12"/>
      <c r="CC528" s="12"/>
      <c r="CD528" s="12"/>
      <c r="CE528" s="12"/>
      <c r="CF528" s="12"/>
      <c r="CG528" s="12"/>
      <c r="CH528" s="12"/>
    </row>
    <row r="529" spans="1:86">
      <c r="A529" s="14"/>
      <c r="B529" s="14"/>
      <c r="C529" s="14"/>
      <c r="D529" s="14"/>
      <c r="E529" s="14"/>
      <c r="F529" s="14"/>
      <c r="G529" s="14"/>
      <c r="H529" s="14"/>
      <c r="I529" s="14"/>
      <c r="J529" s="14"/>
      <c r="K529" s="14"/>
      <c r="L529" s="14"/>
      <c r="M529" s="14"/>
      <c r="N529" s="14"/>
      <c r="O529" s="14"/>
      <c r="P529" s="14"/>
      <c r="Q529" s="14"/>
      <c r="R529" s="14"/>
      <c r="S529" s="14"/>
      <c r="T529" s="14"/>
      <c r="U529" s="14"/>
      <c r="V529" s="14"/>
      <c r="W529" s="14"/>
      <c r="X529" s="14"/>
      <c r="Z529" s="14"/>
      <c r="AA529" s="14"/>
      <c r="AB529" s="14"/>
      <c r="AC529" s="14"/>
      <c r="AD529" s="14"/>
      <c r="AE529" s="14"/>
      <c r="AF529" s="14"/>
      <c r="AG529" s="14"/>
      <c r="AH529" s="14"/>
      <c r="AI529" s="14"/>
      <c r="AJ529" s="14"/>
      <c r="AK529" s="14"/>
      <c r="AL529" s="14"/>
      <c r="AM529" s="12"/>
      <c r="AN529" s="12"/>
      <c r="AO529" s="12"/>
      <c r="AP529" s="12"/>
      <c r="AQ529" s="12"/>
      <c r="AR529" s="12"/>
      <c r="AS529" s="12"/>
      <c r="AT529" s="12"/>
      <c r="AU529" s="12"/>
      <c r="AV529" s="12"/>
      <c r="AW529" s="12"/>
      <c r="AX529" s="12"/>
      <c r="AY529" s="12"/>
      <c r="AZ529" s="12"/>
      <c r="BA529" s="12"/>
      <c r="BB529" s="12"/>
      <c r="BC529" s="12"/>
      <c r="BD529" s="12"/>
      <c r="BE529" s="12"/>
      <c r="BF529" s="12"/>
      <c r="BG529" s="12"/>
      <c r="BH529" s="12"/>
      <c r="BI529" s="12"/>
      <c r="BJ529" s="12"/>
      <c r="BK529" s="12"/>
      <c r="BL529" s="12"/>
      <c r="BM529" s="12"/>
      <c r="BN529" s="12"/>
      <c r="BO529" s="12"/>
      <c r="BP529" s="12"/>
      <c r="BQ529" s="12"/>
      <c r="BR529" s="12"/>
      <c r="BS529" s="12"/>
      <c r="BT529" s="12"/>
      <c r="BU529" s="12"/>
      <c r="BV529" s="12"/>
      <c r="BW529" s="12"/>
      <c r="BX529" s="12"/>
      <c r="BY529" s="12"/>
      <c r="BZ529" s="12"/>
      <c r="CA529" s="12"/>
      <c r="CB529" s="12"/>
      <c r="CC529" s="12"/>
      <c r="CD529" s="12"/>
      <c r="CE529" s="12"/>
      <c r="CF529" s="12"/>
      <c r="CG529" s="12"/>
      <c r="CH529" s="12"/>
    </row>
    <row r="530" spans="1:86">
      <c r="A530" s="14"/>
      <c r="B530" s="14"/>
      <c r="C530" s="14"/>
      <c r="D530" s="14"/>
      <c r="E530" s="14"/>
      <c r="F530" s="14"/>
      <c r="G530" s="14"/>
      <c r="H530" s="14"/>
      <c r="I530" s="14"/>
      <c r="J530" s="14"/>
      <c r="K530" s="14"/>
      <c r="L530" s="14"/>
      <c r="M530" s="14"/>
      <c r="N530" s="14"/>
      <c r="O530" s="14"/>
      <c r="P530" s="14"/>
      <c r="Q530" s="14"/>
      <c r="R530" s="14"/>
      <c r="S530" s="14"/>
      <c r="T530" s="14"/>
      <c r="U530" s="14"/>
      <c r="V530" s="14"/>
      <c r="W530" s="14"/>
      <c r="X530" s="14"/>
      <c r="Z530" s="14"/>
      <c r="AA530" s="14"/>
      <c r="AB530" s="14"/>
      <c r="AC530" s="14"/>
      <c r="AD530" s="14"/>
      <c r="AE530" s="14"/>
      <c r="AF530" s="14"/>
      <c r="AG530" s="14"/>
      <c r="AH530" s="14"/>
      <c r="AI530" s="14"/>
      <c r="AJ530" s="14"/>
      <c r="AK530" s="14"/>
      <c r="AL530" s="14"/>
      <c r="AM530" s="12"/>
      <c r="AN530" s="12"/>
      <c r="AO530" s="12"/>
      <c r="AP530" s="12"/>
      <c r="AQ530" s="12"/>
      <c r="AR530" s="12"/>
      <c r="AS530" s="12"/>
      <c r="AT530" s="12"/>
      <c r="AU530" s="12"/>
      <c r="AV530" s="12"/>
      <c r="AW530" s="12"/>
      <c r="AX530" s="12"/>
      <c r="AY530" s="12"/>
      <c r="AZ530" s="12"/>
      <c r="BA530" s="12"/>
      <c r="BB530" s="12"/>
      <c r="BC530" s="12"/>
      <c r="BD530" s="12"/>
      <c r="BE530" s="12"/>
      <c r="BF530" s="12"/>
      <c r="BG530" s="12"/>
      <c r="BH530" s="12"/>
      <c r="BI530" s="12"/>
      <c r="BJ530" s="12"/>
      <c r="BK530" s="12"/>
      <c r="BL530" s="12"/>
      <c r="BM530" s="12"/>
      <c r="BN530" s="12"/>
      <c r="BO530" s="12"/>
      <c r="BP530" s="12"/>
      <c r="BQ530" s="12"/>
      <c r="BR530" s="12"/>
      <c r="BS530" s="12"/>
      <c r="BT530" s="12"/>
      <c r="BU530" s="12"/>
      <c r="BV530" s="12"/>
      <c r="BW530" s="12"/>
      <c r="BX530" s="12"/>
      <c r="BY530" s="12"/>
      <c r="BZ530" s="12"/>
      <c r="CA530" s="12"/>
      <c r="CB530" s="12"/>
      <c r="CC530" s="12"/>
      <c r="CD530" s="12"/>
      <c r="CE530" s="12"/>
      <c r="CF530" s="12"/>
      <c r="CG530" s="12"/>
      <c r="CH530" s="12"/>
    </row>
    <row r="531" spans="1:86">
      <c r="A531" s="14"/>
      <c r="B531" s="14"/>
      <c r="C531" s="14"/>
      <c r="D531" s="14"/>
      <c r="E531" s="14"/>
      <c r="F531" s="14"/>
      <c r="G531" s="14"/>
      <c r="H531" s="14"/>
      <c r="I531" s="14"/>
      <c r="J531" s="14"/>
      <c r="K531" s="14"/>
      <c r="L531" s="14"/>
      <c r="M531" s="14"/>
      <c r="N531" s="14"/>
      <c r="O531" s="14"/>
      <c r="P531" s="14"/>
      <c r="Q531" s="14"/>
      <c r="R531" s="14"/>
      <c r="S531" s="14"/>
      <c r="T531" s="14"/>
      <c r="U531" s="14"/>
      <c r="V531" s="14"/>
      <c r="W531" s="14"/>
      <c r="X531" s="14"/>
      <c r="Z531" s="14"/>
      <c r="AA531" s="14"/>
      <c r="AB531" s="14"/>
      <c r="AC531" s="14"/>
      <c r="AD531" s="14"/>
      <c r="AE531" s="14"/>
      <c r="AF531" s="14"/>
      <c r="AG531" s="14"/>
      <c r="AH531" s="14"/>
      <c r="AI531" s="14"/>
      <c r="AJ531" s="14"/>
      <c r="AK531" s="14"/>
      <c r="AL531" s="14"/>
      <c r="AM531" s="12"/>
      <c r="AN531" s="12"/>
      <c r="AO531" s="12"/>
      <c r="AP531" s="12"/>
      <c r="AQ531" s="12"/>
      <c r="AR531" s="12"/>
      <c r="AS531" s="12"/>
      <c r="AT531" s="12"/>
      <c r="AU531" s="12"/>
      <c r="AV531" s="12"/>
      <c r="AW531" s="12"/>
      <c r="AX531" s="12"/>
      <c r="AY531" s="12"/>
      <c r="AZ531" s="12"/>
      <c r="BA531" s="12"/>
      <c r="BB531" s="12"/>
      <c r="BC531" s="12"/>
      <c r="BD531" s="12"/>
      <c r="BE531" s="12"/>
      <c r="BF531" s="12"/>
      <c r="BG531" s="12"/>
      <c r="BH531" s="12"/>
      <c r="BI531" s="12"/>
      <c r="BJ531" s="12"/>
      <c r="BK531" s="12"/>
      <c r="BL531" s="12"/>
      <c r="BM531" s="12"/>
      <c r="BN531" s="12"/>
      <c r="BO531" s="12"/>
      <c r="BP531" s="12"/>
      <c r="BQ531" s="12"/>
      <c r="BR531" s="12"/>
      <c r="BS531" s="12"/>
      <c r="BT531" s="12"/>
      <c r="BU531" s="12"/>
      <c r="BV531" s="12"/>
      <c r="BW531" s="12"/>
      <c r="BX531" s="12"/>
      <c r="BY531" s="12"/>
      <c r="BZ531" s="12"/>
      <c r="CA531" s="12"/>
      <c r="CB531" s="12"/>
      <c r="CC531" s="12"/>
      <c r="CD531" s="12"/>
      <c r="CE531" s="12"/>
      <c r="CF531" s="12"/>
      <c r="CG531" s="12"/>
      <c r="CH531" s="12"/>
    </row>
    <row r="532" spans="1:86">
      <c r="A532" s="14"/>
      <c r="B532" s="14"/>
      <c r="C532" s="14"/>
      <c r="D532" s="14"/>
      <c r="E532" s="14"/>
      <c r="F532" s="14"/>
      <c r="G532" s="14"/>
      <c r="H532" s="14"/>
      <c r="I532" s="14"/>
      <c r="J532" s="14"/>
      <c r="K532" s="14"/>
      <c r="L532" s="14"/>
      <c r="M532" s="14"/>
      <c r="N532" s="14"/>
      <c r="O532" s="14"/>
      <c r="P532" s="14"/>
      <c r="Q532" s="14"/>
      <c r="R532" s="14"/>
      <c r="S532" s="14"/>
      <c r="T532" s="14"/>
      <c r="U532" s="14"/>
      <c r="V532" s="14"/>
      <c r="W532" s="14"/>
      <c r="X532" s="14"/>
      <c r="Z532" s="14"/>
      <c r="AA532" s="14"/>
      <c r="AB532" s="14"/>
      <c r="AC532" s="14"/>
      <c r="AD532" s="14"/>
      <c r="AE532" s="14"/>
      <c r="AF532" s="14"/>
      <c r="AG532" s="14"/>
      <c r="AH532" s="14"/>
      <c r="AI532" s="14"/>
      <c r="AJ532" s="14"/>
      <c r="AK532" s="14"/>
      <c r="AL532" s="14"/>
      <c r="AM532" s="12"/>
      <c r="AN532" s="12"/>
      <c r="AO532" s="12"/>
      <c r="AP532" s="12"/>
      <c r="AQ532" s="12"/>
      <c r="AR532" s="12"/>
      <c r="AS532" s="12"/>
      <c r="AT532" s="12"/>
      <c r="AU532" s="12"/>
      <c r="AV532" s="12"/>
      <c r="AW532" s="12"/>
      <c r="AX532" s="12"/>
      <c r="AY532" s="12"/>
      <c r="AZ532" s="12"/>
      <c r="BA532" s="12"/>
      <c r="BB532" s="12"/>
      <c r="BC532" s="12"/>
      <c r="BD532" s="12"/>
      <c r="BE532" s="12"/>
      <c r="BF532" s="12"/>
      <c r="BG532" s="12"/>
      <c r="BH532" s="12"/>
      <c r="BI532" s="12"/>
      <c r="BJ532" s="12"/>
      <c r="BK532" s="12"/>
      <c r="BL532" s="12"/>
      <c r="BM532" s="12"/>
      <c r="BN532" s="12"/>
      <c r="BO532" s="12"/>
      <c r="BP532" s="12"/>
      <c r="BQ532" s="12"/>
      <c r="BR532" s="12"/>
      <c r="BS532" s="12"/>
      <c r="BT532" s="12"/>
      <c r="BU532" s="12"/>
      <c r="BV532" s="12"/>
      <c r="BW532" s="12"/>
      <c r="BX532" s="12"/>
      <c r="BY532" s="12"/>
      <c r="BZ532" s="12"/>
      <c r="CA532" s="12"/>
      <c r="CB532" s="12"/>
      <c r="CC532" s="12"/>
      <c r="CD532" s="12"/>
      <c r="CE532" s="12"/>
      <c r="CF532" s="12"/>
      <c r="CG532" s="12"/>
      <c r="CH532" s="12"/>
    </row>
    <row r="533" spans="1:86">
      <c r="A533" s="14"/>
      <c r="B533" s="14"/>
      <c r="C533" s="14"/>
      <c r="D533" s="14"/>
      <c r="E533" s="14"/>
      <c r="F533" s="14"/>
      <c r="G533" s="14"/>
      <c r="H533" s="14"/>
      <c r="I533" s="14"/>
      <c r="J533" s="14"/>
      <c r="K533" s="14"/>
      <c r="L533" s="14"/>
      <c r="M533" s="14"/>
      <c r="N533" s="14"/>
      <c r="O533" s="14"/>
      <c r="P533" s="14"/>
      <c r="Q533" s="14"/>
      <c r="R533" s="14"/>
      <c r="S533" s="14"/>
      <c r="T533" s="14"/>
      <c r="U533" s="14"/>
      <c r="V533" s="14"/>
      <c r="W533" s="14"/>
      <c r="X533" s="14"/>
      <c r="Z533" s="14"/>
      <c r="AA533" s="14"/>
      <c r="AB533" s="14"/>
      <c r="AC533" s="14"/>
      <c r="AD533" s="14"/>
      <c r="AE533" s="14"/>
      <c r="AF533" s="14"/>
      <c r="AG533" s="14"/>
      <c r="AH533" s="14"/>
      <c r="AI533" s="14"/>
      <c r="AJ533" s="14"/>
      <c r="AK533" s="14"/>
      <c r="AL533" s="14"/>
      <c r="AM533" s="12"/>
      <c r="AN533" s="12"/>
      <c r="AO533" s="12"/>
      <c r="AP533" s="12"/>
      <c r="AQ533" s="12"/>
      <c r="AR533" s="12"/>
      <c r="AS533" s="12"/>
      <c r="AT533" s="12"/>
      <c r="AU533" s="12"/>
      <c r="AV533" s="12"/>
      <c r="AW533" s="12"/>
      <c r="AX533" s="12"/>
      <c r="AY533" s="12"/>
      <c r="AZ533" s="12"/>
      <c r="BA533" s="12"/>
      <c r="BB533" s="12"/>
      <c r="BC533" s="12"/>
      <c r="BD533" s="12"/>
      <c r="BE533" s="12"/>
      <c r="BF533" s="12"/>
      <c r="BG533" s="12"/>
      <c r="BH533" s="12"/>
      <c r="BI533" s="12"/>
      <c r="BJ533" s="12"/>
      <c r="BK533" s="12"/>
      <c r="BL533" s="12"/>
      <c r="BM533" s="12"/>
      <c r="BN533" s="12"/>
      <c r="BO533" s="12"/>
      <c r="BP533" s="12"/>
      <c r="BQ533" s="12"/>
      <c r="BR533" s="12"/>
      <c r="BS533" s="12"/>
      <c r="BT533" s="12"/>
      <c r="BU533" s="12"/>
      <c r="BV533" s="12"/>
      <c r="BW533" s="12"/>
      <c r="BX533" s="12"/>
      <c r="BY533" s="12"/>
      <c r="BZ533" s="12"/>
      <c r="CA533" s="12"/>
      <c r="CB533" s="12"/>
      <c r="CC533" s="12"/>
      <c r="CD533" s="12"/>
      <c r="CE533" s="12"/>
      <c r="CF533" s="12"/>
      <c r="CG533" s="12"/>
      <c r="CH533" s="12"/>
    </row>
    <row r="534" spans="1:86">
      <c r="A534" s="14"/>
      <c r="B534" s="14"/>
      <c r="C534" s="14"/>
      <c r="D534" s="14"/>
      <c r="E534" s="14"/>
      <c r="F534" s="14"/>
      <c r="G534" s="14"/>
      <c r="H534" s="14"/>
      <c r="I534" s="14"/>
      <c r="J534" s="14"/>
      <c r="K534" s="14"/>
      <c r="L534" s="14"/>
      <c r="M534" s="14"/>
      <c r="N534" s="14"/>
      <c r="O534" s="14"/>
      <c r="P534" s="14"/>
      <c r="Q534" s="14"/>
      <c r="R534" s="14"/>
      <c r="S534" s="14"/>
      <c r="T534" s="14"/>
      <c r="U534" s="14"/>
      <c r="V534" s="14"/>
      <c r="W534" s="14"/>
      <c r="X534" s="14"/>
      <c r="Z534" s="14"/>
      <c r="AA534" s="14"/>
      <c r="AB534" s="14"/>
      <c r="AC534" s="14"/>
      <c r="AD534" s="14"/>
      <c r="AE534" s="14"/>
      <c r="AF534" s="14"/>
      <c r="AG534" s="14"/>
      <c r="AH534" s="14"/>
      <c r="AI534" s="14"/>
      <c r="AJ534" s="14"/>
      <c r="AK534" s="14"/>
      <c r="AL534" s="14"/>
      <c r="AM534" s="12"/>
      <c r="AN534" s="12"/>
      <c r="AO534" s="12"/>
      <c r="AP534" s="12"/>
      <c r="AQ534" s="12"/>
      <c r="AR534" s="12"/>
      <c r="AS534" s="12"/>
      <c r="AT534" s="12"/>
      <c r="AU534" s="12"/>
      <c r="AV534" s="12"/>
      <c r="AW534" s="12"/>
      <c r="AX534" s="12"/>
      <c r="AY534" s="12"/>
      <c r="AZ534" s="12"/>
      <c r="BA534" s="12"/>
      <c r="BB534" s="12"/>
      <c r="BC534" s="12"/>
      <c r="BD534" s="12"/>
      <c r="BE534" s="12"/>
      <c r="BF534" s="12"/>
      <c r="BG534" s="12"/>
      <c r="BH534" s="12"/>
      <c r="BI534" s="12"/>
      <c r="BJ534" s="12"/>
      <c r="BK534" s="12"/>
      <c r="BL534" s="12"/>
      <c r="BM534" s="12"/>
      <c r="BN534" s="12"/>
      <c r="BO534" s="12"/>
      <c r="BP534" s="12"/>
      <c r="BQ534" s="12"/>
      <c r="BR534" s="12"/>
      <c r="BS534" s="12"/>
      <c r="BT534" s="12"/>
      <c r="BU534" s="12"/>
      <c r="BV534" s="12"/>
      <c r="BW534" s="12"/>
      <c r="BX534" s="12"/>
      <c r="BY534" s="12"/>
      <c r="BZ534" s="12"/>
      <c r="CA534" s="12"/>
      <c r="CB534" s="12"/>
      <c r="CC534" s="12"/>
      <c r="CD534" s="12"/>
      <c r="CE534" s="12"/>
      <c r="CF534" s="12"/>
      <c r="CG534" s="12"/>
      <c r="CH534" s="12"/>
    </row>
    <row r="535" spans="1:86">
      <c r="A535" s="14"/>
      <c r="B535" s="14"/>
      <c r="C535" s="14"/>
      <c r="D535" s="14"/>
      <c r="E535" s="14"/>
      <c r="F535" s="14"/>
      <c r="G535" s="14"/>
      <c r="H535" s="14"/>
      <c r="I535" s="14"/>
      <c r="J535" s="14"/>
      <c r="K535" s="14"/>
      <c r="L535" s="14"/>
      <c r="M535" s="14"/>
      <c r="N535" s="14"/>
      <c r="O535" s="14"/>
      <c r="P535" s="14"/>
      <c r="Q535" s="14"/>
      <c r="R535" s="14"/>
      <c r="S535" s="14"/>
      <c r="T535" s="14"/>
      <c r="U535" s="14"/>
      <c r="V535" s="14"/>
      <c r="W535" s="14"/>
      <c r="X535" s="14"/>
      <c r="Z535" s="14"/>
      <c r="AA535" s="14"/>
      <c r="AB535" s="14"/>
      <c r="AC535" s="14"/>
      <c r="AD535" s="14"/>
      <c r="AE535" s="14"/>
      <c r="AF535" s="14"/>
      <c r="AG535" s="14"/>
      <c r="AH535" s="14"/>
      <c r="AI535" s="14"/>
      <c r="AJ535" s="14"/>
      <c r="AK535" s="14"/>
      <c r="AL535" s="14"/>
      <c r="AM535" s="12"/>
      <c r="AN535" s="12"/>
      <c r="AO535" s="12"/>
      <c r="AP535" s="12"/>
      <c r="AQ535" s="12"/>
      <c r="AR535" s="12"/>
      <c r="AS535" s="12"/>
      <c r="AT535" s="12"/>
      <c r="AU535" s="12"/>
      <c r="AV535" s="12"/>
      <c r="AW535" s="12"/>
      <c r="AX535" s="12"/>
      <c r="AY535" s="12"/>
      <c r="AZ535" s="12"/>
      <c r="BA535" s="12"/>
      <c r="BB535" s="12"/>
      <c r="BC535" s="12"/>
      <c r="BD535" s="12"/>
      <c r="BE535" s="12"/>
      <c r="BF535" s="12"/>
      <c r="BG535" s="12"/>
      <c r="BH535" s="12"/>
      <c r="BI535" s="12"/>
      <c r="BJ535" s="12"/>
      <c r="BK535" s="12"/>
      <c r="BL535" s="12"/>
      <c r="BM535" s="12"/>
      <c r="BN535" s="12"/>
      <c r="BO535" s="12"/>
      <c r="BP535" s="12"/>
      <c r="BQ535" s="12"/>
      <c r="BR535" s="12"/>
      <c r="BS535" s="12"/>
      <c r="BT535" s="12"/>
      <c r="BU535" s="12"/>
      <c r="BV535" s="12"/>
      <c r="BW535" s="12"/>
      <c r="BX535" s="12"/>
      <c r="BY535" s="12"/>
      <c r="BZ535" s="12"/>
      <c r="CA535" s="12"/>
      <c r="CB535" s="12"/>
      <c r="CC535" s="12"/>
      <c r="CD535" s="12"/>
      <c r="CE535" s="12"/>
      <c r="CF535" s="12"/>
      <c r="CG535" s="12"/>
      <c r="CH535" s="12"/>
    </row>
    <row r="536" spans="1:86">
      <c r="A536" s="14"/>
      <c r="B536" s="14"/>
      <c r="C536" s="14"/>
      <c r="D536" s="14"/>
      <c r="E536" s="14"/>
      <c r="F536" s="14"/>
      <c r="G536" s="14"/>
      <c r="H536" s="14"/>
      <c r="I536" s="14"/>
      <c r="J536" s="14"/>
      <c r="K536" s="14"/>
      <c r="L536" s="14"/>
      <c r="M536" s="14"/>
      <c r="N536" s="14"/>
      <c r="O536" s="14"/>
      <c r="P536" s="14"/>
      <c r="Q536" s="14"/>
      <c r="R536" s="14"/>
      <c r="S536" s="14"/>
      <c r="T536" s="14"/>
      <c r="U536" s="14"/>
      <c r="V536" s="14"/>
      <c r="W536" s="14"/>
      <c r="X536" s="14"/>
      <c r="Z536" s="14"/>
      <c r="AA536" s="14"/>
      <c r="AB536" s="14"/>
      <c r="AC536" s="14"/>
      <c r="AD536" s="14"/>
      <c r="AE536" s="14"/>
      <c r="AF536" s="14"/>
      <c r="AG536" s="14"/>
      <c r="AH536" s="14"/>
      <c r="AI536" s="14"/>
      <c r="AJ536" s="14"/>
      <c r="AK536" s="14"/>
      <c r="AL536" s="14"/>
      <c r="AM536" s="12"/>
      <c r="AN536" s="12"/>
      <c r="AO536" s="12"/>
      <c r="AP536" s="12"/>
      <c r="AQ536" s="12"/>
      <c r="AR536" s="12"/>
      <c r="AS536" s="12"/>
      <c r="AT536" s="12"/>
      <c r="AU536" s="12"/>
      <c r="AV536" s="12"/>
      <c r="AW536" s="12"/>
      <c r="AX536" s="12"/>
      <c r="AY536" s="12"/>
      <c r="AZ536" s="12"/>
      <c r="BA536" s="12"/>
      <c r="BB536" s="12"/>
      <c r="BC536" s="12"/>
      <c r="BD536" s="12"/>
      <c r="BE536" s="12"/>
      <c r="BF536" s="12"/>
      <c r="BG536" s="12"/>
      <c r="BH536" s="12"/>
      <c r="BI536" s="12"/>
      <c r="BJ536" s="12"/>
      <c r="BK536" s="12"/>
      <c r="BL536" s="12"/>
      <c r="BM536" s="12"/>
      <c r="BN536" s="12"/>
      <c r="BO536" s="12"/>
      <c r="BP536" s="12"/>
      <c r="BQ536" s="12"/>
      <c r="BR536" s="12"/>
      <c r="BS536" s="12"/>
      <c r="BT536" s="12"/>
      <c r="BU536" s="12"/>
      <c r="BV536" s="12"/>
      <c r="BW536" s="12"/>
      <c r="BX536" s="12"/>
      <c r="BY536" s="12"/>
      <c r="BZ536" s="12"/>
      <c r="CA536" s="12"/>
      <c r="CB536" s="12"/>
      <c r="CC536" s="12"/>
      <c r="CD536" s="12"/>
      <c r="CE536" s="12"/>
      <c r="CF536" s="12"/>
      <c r="CG536" s="12"/>
      <c r="CH536" s="12"/>
    </row>
    <row r="537" spans="1:86">
      <c r="A537" s="14"/>
      <c r="B537" s="14"/>
      <c r="C537" s="14"/>
      <c r="D537" s="14"/>
      <c r="E537" s="14"/>
      <c r="F537" s="14"/>
      <c r="G537" s="14"/>
      <c r="H537" s="14"/>
      <c r="I537" s="14"/>
      <c r="J537" s="14"/>
      <c r="K537" s="14"/>
      <c r="L537" s="14"/>
      <c r="M537" s="14"/>
      <c r="N537" s="14"/>
      <c r="O537" s="14"/>
      <c r="P537" s="14"/>
      <c r="Q537" s="14"/>
      <c r="R537" s="14"/>
      <c r="S537" s="14"/>
      <c r="T537" s="14"/>
      <c r="U537" s="14"/>
      <c r="V537" s="14"/>
      <c r="W537" s="14"/>
      <c r="X537" s="14"/>
      <c r="Z537" s="14"/>
      <c r="AA537" s="14"/>
      <c r="AB537" s="14"/>
      <c r="AC537" s="14"/>
      <c r="AD537" s="14"/>
      <c r="AE537" s="14"/>
      <c r="AF537" s="14"/>
      <c r="AG537" s="14"/>
      <c r="AH537" s="14"/>
      <c r="AI537" s="14"/>
      <c r="AJ537" s="14"/>
      <c r="AK537" s="14"/>
      <c r="AL537" s="14"/>
      <c r="AM537" s="12"/>
      <c r="AN537" s="12"/>
      <c r="AO537" s="12"/>
      <c r="AP537" s="12"/>
      <c r="AQ537" s="12"/>
      <c r="AR537" s="12"/>
      <c r="AS537" s="12"/>
      <c r="AT537" s="12"/>
      <c r="AU537" s="12"/>
      <c r="AV537" s="12"/>
      <c r="AW537" s="12"/>
      <c r="AX537" s="12"/>
      <c r="AY537" s="12"/>
      <c r="AZ537" s="12"/>
      <c r="BA537" s="12"/>
      <c r="BB537" s="12"/>
      <c r="BC537" s="12"/>
      <c r="BD537" s="12"/>
      <c r="BE537" s="12"/>
      <c r="BF537" s="12"/>
      <c r="BG537" s="12"/>
      <c r="BH537" s="12"/>
      <c r="BI537" s="12"/>
      <c r="BJ537" s="12"/>
      <c r="BK537" s="12"/>
      <c r="BL537" s="12"/>
      <c r="BM537" s="12"/>
      <c r="BN537" s="12"/>
      <c r="BO537" s="12"/>
      <c r="BP537" s="12"/>
      <c r="BQ537" s="12"/>
      <c r="BR537" s="12"/>
      <c r="BS537" s="12"/>
      <c r="BT537" s="12"/>
      <c r="BU537" s="12"/>
      <c r="BV537" s="12"/>
      <c r="BW537" s="12"/>
      <c r="BX537" s="12"/>
      <c r="BY537" s="12"/>
      <c r="BZ537" s="12"/>
      <c r="CA537" s="12"/>
      <c r="CB537" s="12"/>
      <c r="CC537" s="12"/>
      <c r="CD537" s="12"/>
      <c r="CE537" s="12"/>
      <c r="CF537" s="12"/>
      <c r="CG537" s="12"/>
      <c r="CH537" s="12"/>
    </row>
    <row r="538" spans="1:86">
      <c r="A538" s="14"/>
      <c r="B538" s="14"/>
      <c r="C538" s="14"/>
      <c r="D538" s="14"/>
      <c r="E538" s="14"/>
      <c r="F538" s="14"/>
      <c r="G538" s="14"/>
      <c r="H538" s="14"/>
      <c r="I538" s="14"/>
      <c r="J538" s="14"/>
      <c r="K538" s="14"/>
      <c r="L538" s="14"/>
      <c r="M538" s="14"/>
      <c r="N538" s="14"/>
      <c r="O538" s="14"/>
      <c r="P538" s="14"/>
      <c r="Q538" s="14"/>
      <c r="R538" s="14"/>
      <c r="S538" s="14"/>
      <c r="T538" s="14"/>
      <c r="U538" s="14"/>
      <c r="V538" s="14"/>
      <c r="W538" s="14"/>
      <c r="X538" s="14"/>
      <c r="Z538" s="14"/>
      <c r="AA538" s="14"/>
      <c r="AB538" s="14"/>
      <c r="AC538" s="14"/>
      <c r="AD538" s="14"/>
      <c r="AE538" s="14"/>
      <c r="AF538" s="14"/>
      <c r="AG538" s="14"/>
      <c r="AH538" s="14"/>
      <c r="AI538" s="14"/>
      <c r="AJ538" s="14"/>
      <c r="AK538" s="14"/>
      <c r="AL538" s="14"/>
      <c r="AM538" s="12"/>
      <c r="AN538" s="12"/>
      <c r="AO538" s="12"/>
      <c r="AP538" s="12"/>
      <c r="AQ538" s="12"/>
      <c r="AR538" s="12"/>
      <c r="AS538" s="12"/>
      <c r="AT538" s="12"/>
      <c r="AU538" s="12"/>
      <c r="AV538" s="12"/>
      <c r="AW538" s="12"/>
      <c r="AX538" s="12"/>
      <c r="AY538" s="12"/>
      <c r="AZ538" s="12"/>
      <c r="BA538" s="12"/>
      <c r="BB538" s="12"/>
      <c r="BC538" s="12"/>
      <c r="BD538" s="12"/>
      <c r="BE538" s="12"/>
      <c r="BF538" s="12"/>
      <c r="BG538" s="12"/>
      <c r="BH538" s="12"/>
      <c r="BI538" s="12"/>
      <c r="BJ538" s="12"/>
      <c r="BK538" s="12"/>
      <c r="BL538" s="12"/>
      <c r="BM538" s="12"/>
      <c r="BN538" s="12"/>
      <c r="BO538" s="12"/>
      <c r="BP538" s="12"/>
      <c r="BQ538" s="12"/>
      <c r="BR538" s="12"/>
      <c r="BS538" s="12"/>
      <c r="BT538" s="12"/>
      <c r="BU538" s="12"/>
      <c r="BV538" s="12"/>
      <c r="BW538" s="12"/>
      <c r="BX538" s="12"/>
      <c r="BY538" s="12"/>
      <c r="BZ538" s="12"/>
      <c r="CA538" s="12"/>
      <c r="CB538" s="12"/>
      <c r="CC538" s="12"/>
      <c r="CD538" s="12"/>
      <c r="CE538" s="12"/>
      <c r="CF538" s="12"/>
      <c r="CG538" s="12"/>
      <c r="CH538" s="12"/>
    </row>
    <row r="539" spans="1:86">
      <c r="A539" s="14"/>
      <c r="B539" s="14"/>
      <c r="C539" s="14"/>
      <c r="D539" s="14"/>
      <c r="E539" s="14"/>
      <c r="F539" s="14"/>
      <c r="G539" s="14"/>
      <c r="H539" s="14"/>
      <c r="I539" s="14"/>
      <c r="J539" s="14"/>
      <c r="K539" s="14"/>
      <c r="L539" s="14"/>
      <c r="M539" s="14"/>
      <c r="N539" s="14"/>
      <c r="O539" s="14"/>
      <c r="P539" s="14"/>
      <c r="Q539" s="14"/>
      <c r="R539" s="14"/>
      <c r="S539" s="14"/>
      <c r="T539" s="14"/>
      <c r="U539" s="14"/>
      <c r="V539" s="14"/>
      <c r="W539" s="14"/>
      <c r="X539" s="14"/>
      <c r="Z539" s="14"/>
      <c r="AA539" s="14"/>
      <c r="AB539" s="14"/>
      <c r="AC539" s="14"/>
      <c r="AD539" s="14"/>
      <c r="AE539" s="14"/>
      <c r="AF539" s="14"/>
      <c r="AG539" s="14"/>
      <c r="AH539" s="14"/>
      <c r="AI539" s="14"/>
      <c r="AJ539" s="14"/>
      <c r="AK539" s="14"/>
      <c r="AL539" s="14"/>
      <c r="AM539" s="12"/>
      <c r="AN539" s="12"/>
      <c r="AO539" s="12"/>
      <c r="AP539" s="12"/>
      <c r="AQ539" s="12"/>
      <c r="AR539" s="12"/>
      <c r="AS539" s="12"/>
      <c r="AT539" s="12"/>
      <c r="AU539" s="12"/>
      <c r="AV539" s="12"/>
      <c r="AW539" s="12"/>
      <c r="AX539" s="12"/>
      <c r="AY539" s="12"/>
      <c r="AZ539" s="12"/>
      <c r="BA539" s="12"/>
      <c r="BB539" s="12"/>
      <c r="BC539" s="12"/>
      <c r="BD539" s="12"/>
      <c r="BE539" s="12"/>
      <c r="BF539" s="12"/>
      <c r="BG539" s="12"/>
      <c r="BH539" s="12"/>
      <c r="BI539" s="12"/>
      <c r="BJ539" s="12"/>
      <c r="BK539" s="12"/>
      <c r="BL539" s="12"/>
      <c r="BM539" s="12"/>
      <c r="BN539" s="12"/>
      <c r="BO539" s="12"/>
      <c r="BP539" s="12"/>
      <c r="BQ539" s="12"/>
      <c r="BR539" s="12"/>
      <c r="BS539" s="12"/>
      <c r="BT539" s="12"/>
      <c r="BU539" s="12"/>
      <c r="BV539" s="12"/>
      <c r="BW539" s="12"/>
      <c r="BX539" s="12"/>
      <c r="BY539" s="12"/>
      <c r="BZ539" s="12"/>
      <c r="CA539" s="12"/>
      <c r="CB539" s="12"/>
      <c r="CC539" s="12"/>
      <c r="CD539" s="12"/>
      <c r="CE539" s="12"/>
      <c r="CF539" s="12"/>
      <c r="CG539" s="12"/>
      <c r="CH539" s="12"/>
    </row>
    <row r="540" spans="1:86">
      <c r="A540" s="14"/>
      <c r="B540" s="14"/>
      <c r="C540" s="14"/>
      <c r="D540" s="14"/>
      <c r="E540" s="14"/>
      <c r="F540" s="14"/>
      <c r="G540" s="14"/>
      <c r="H540" s="14"/>
      <c r="I540" s="14"/>
      <c r="J540" s="14"/>
      <c r="K540" s="14"/>
      <c r="L540" s="14"/>
      <c r="M540" s="14"/>
      <c r="N540" s="14"/>
      <c r="O540" s="14"/>
      <c r="P540" s="14"/>
      <c r="Q540" s="14"/>
      <c r="R540" s="14"/>
      <c r="S540" s="14"/>
      <c r="T540" s="14"/>
      <c r="U540" s="14"/>
      <c r="V540" s="14"/>
      <c r="W540" s="14"/>
      <c r="X540" s="14"/>
      <c r="Z540" s="14"/>
      <c r="AA540" s="14"/>
      <c r="AB540" s="14"/>
      <c r="AC540" s="14"/>
      <c r="AD540" s="14"/>
      <c r="AE540" s="14"/>
      <c r="AF540" s="14"/>
      <c r="AG540" s="14"/>
      <c r="AH540" s="14"/>
      <c r="AI540" s="14"/>
      <c r="AJ540" s="14"/>
      <c r="AK540" s="14"/>
      <c r="AL540" s="14"/>
      <c r="AM540" s="12"/>
      <c r="AN540" s="12"/>
      <c r="AO540" s="12"/>
      <c r="AP540" s="12"/>
      <c r="AQ540" s="12"/>
      <c r="AR540" s="12"/>
      <c r="AS540" s="12"/>
      <c r="AT540" s="12"/>
      <c r="AU540" s="12"/>
      <c r="AV540" s="12"/>
      <c r="AW540" s="12"/>
      <c r="AX540" s="12"/>
      <c r="AY540" s="12"/>
      <c r="AZ540" s="12"/>
      <c r="BA540" s="12"/>
      <c r="BB540" s="12"/>
      <c r="BC540" s="12"/>
      <c r="BD540" s="12"/>
      <c r="BE540" s="12"/>
      <c r="BF540" s="12"/>
      <c r="BG540" s="12"/>
      <c r="BH540" s="12"/>
      <c r="BI540" s="12"/>
      <c r="BJ540" s="12"/>
      <c r="BK540" s="12"/>
      <c r="BL540" s="12"/>
      <c r="BM540" s="12"/>
      <c r="BN540" s="12"/>
      <c r="BO540" s="12"/>
      <c r="BP540" s="12"/>
      <c r="BQ540" s="12"/>
      <c r="BR540" s="12"/>
      <c r="BS540" s="12"/>
      <c r="BT540" s="12"/>
      <c r="BU540" s="12"/>
      <c r="BV540" s="12"/>
      <c r="BW540" s="12"/>
      <c r="BX540" s="12"/>
      <c r="BY540" s="12"/>
      <c r="BZ540" s="12"/>
      <c r="CA540" s="12"/>
      <c r="CB540" s="12"/>
      <c r="CC540" s="12"/>
      <c r="CD540" s="12"/>
      <c r="CE540" s="12"/>
      <c r="CF540" s="12"/>
      <c r="CG540" s="12"/>
      <c r="CH540" s="12"/>
    </row>
    <row r="541" spans="1:86">
      <c r="A541" s="14"/>
      <c r="B541" s="14"/>
      <c r="C541" s="14"/>
      <c r="D541" s="14"/>
      <c r="E541" s="14"/>
      <c r="F541" s="14"/>
      <c r="G541" s="14"/>
      <c r="H541" s="14"/>
      <c r="I541" s="14"/>
      <c r="J541" s="14"/>
      <c r="K541" s="14"/>
      <c r="L541" s="14"/>
      <c r="M541" s="14"/>
      <c r="N541" s="14"/>
      <c r="O541" s="14"/>
      <c r="P541" s="14"/>
      <c r="Q541" s="14"/>
      <c r="R541" s="14"/>
      <c r="S541" s="14"/>
      <c r="T541" s="14"/>
      <c r="U541" s="14"/>
      <c r="V541" s="14"/>
      <c r="W541" s="14"/>
      <c r="X541" s="14"/>
      <c r="Z541" s="14"/>
      <c r="AA541" s="14"/>
      <c r="AB541" s="14"/>
      <c r="AC541" s="14"/>
      <c r="AD541" s="14"/>
      <c r="AE541" s="14"/>
      <c r="AF541" s="14"/>
      <c r="AG541" s="14"/>
      <c r="AH541" s="14"/>
      <c r="AI541" s="14"/>
      <c r="AJ541" s="14"/>
      <c r="AK541" s="14"/>
      <c r="AL541" s="14"/>
      <c r="AM541" s="12"/>
      <c r="AN541" s="12"/>
      <c r="AO541" s="12"/>
      <c r="AP541" s="12"/>
      <c r="AQ541" s="12"/>
      <c r="AR541" s="12"/>
      <c r="AS541" s="12"/>
      <c r="AT541" s="12"/>
      <c r="AU541" s="12"/>
      <c r="AV541" s="12"/>
      <c r="AW541" s="12"/>
      <c r="AX541" s="12"/>
      <c r="AY541" s="12"/>
      <c r="AZ541" s="12"/>
      <c r="BA541" s="12"/>
      <c r="BB541" s="12"/>
      <c r="BC541" s="12"/>
      <c r="BD541" s="12"/>
      <c r="BE541" s="12"/>
      <c r="BF541" s="12"/>
      <c r="BG541" s="12"/>
      <c r="BH541" s="12"/>
      <c r="BI541" s="12"/>
      <c r="BJ541" s="12"/>
      <c r="BK541" s="12"/>
      <c r="BL541" s="12"/>
      <c r="BM541" s="12"/>
      <c r="BN541" s="12"/>
      <c r="BO541" s="12"/>
      <c r="BP541" s="12"/>
      <c r="BQ541" s="12"/>
      <c r="BR541" s="12"/>
      <c r="BS541" s="12"/>
      <c r="BT541" s="12"/>
      <c r="BU541" s="12"/>
      <c r="BV541" s="12"/>
      <c r="BW541" s="12"/>
      <c r="BX541" s="12"/>
      <c r="BY541" s="12"/>
      <c r="BZ541" s="12"/>
      <c r="CA541" s="12"/>
      <c r="CB541" s="12"/>
      <c r="CC541" s="12"/>
      <c r="CD541" s="12"/>
      <c r="CE541" s="12"/>
      <c r="CF541" s="12"/>
      <c r="CG541" s="12"/>
      <c r="CH541" s="12"/>
    </row>
    <row r="542" spans="1:86">
      <c r="A542" s="14"/>
      <c r="B542" s="14"/>
      <c r="C542" s="14"/>
      <c r="D542" s="14"/>
      <c r="E542" s="14"/>
      <c r="F542" s="14"/>
      <c r="G542" s="14"/>
      <c r="H542" s="14"/>
      <c r="I542" s="14"/>
      <c r="J542" s="14"/>
      <c r="K542" s="14"/>
      <c r="L542" s="14"/>
      <c r="M542" s="14"/>
      <c r="N542" s="14"/>
      <c r="O542" s="14"/>
      <c r="P542" s="14"/>
      <c r="Q542" s="14"/>
      <c r="R542" s="14"/>
      <c r="S542" s="14"/>
      <c r="T542" s="14"/>
      <c r="U542" s="14"/>
      <c r="V542" s="14"/>
      <c r="W542" s="14"/>
      <c r="X542" s="14"/>
      <c r="Z542" s="14"/>
      <c r="AA542" s="14"/>
      <c r="AB542" s="14"/>
      <c r="AC542" s="14"/>
      <c r="AD542" s="14"/>
      <c r="AE542" s="14"/>
      <c r="AF542" s="14"/>
      <c r="AG542" s="14"/>
      <c r="AH542" s="14"/>
      <c r="AI542" s="14"/>
      <c r="AJ542" s="14"/>
      <c r="AK542" s="14"/>
      <c r="AL542" s="14"/>
      <c r="AM542" s="12"/>
      <c r="AN542" s="12"/>
      <c r="AO542" s="12"/>
      <c r="AP542" s="12"/>
      <c r="AQ542" s="12"/>
      <c r="AR542" s="12"/>
      <c r="AS542" s="12"/>
      <c r="AT542" s="12"/>
      <c r="AU542" s="12"/>
      <c r="AV542" s="12"/>
      <c r="AW542" s="12"/>
      <c r="AX542" s="12"/>
      <c r="AY542" s="12"/>
      <c r="AZ542" s="12"/>
      <c r="BA542" s="12"/>
      <c r="BB542" s="12"/>
      <c r="BC542" s="12"/>
      <c r="BD542" s="12"/>
      <c r="BE542" s="12"/>
      <c r="BF542" s="12"/>
      <c r="BG542" s="12"/>
      <c r="BH542" s="12"/>
      <c r="BI542" s="12"/>
      <c r="BJ542" s="12"/>
      <c r="BK542" s="12"/>
      <c r="BL542" s="12"/>
      <c r="BM542" s="12"/>
      <c r="BN542" s="12"/>
      <c r="BO542" s="12"/>
      <c r="BP542" s="12"/>
      <c r="BQ542" s="12"/>
      <c r="BR542" s="12"/>
      <c r="BS542" s="12"/>
      <c r="BT542" s="12"/>
      <c r="BU542" s="12"/>
      <c r="BV542" s="12"/>
      <c r="BW542" s="12"/>
      <c r="BX542" s="12"/>
      <c r="BY542" s="12"/>
      <c r="BZ542" s="12"/>
      <c r="CA542" s="12"/>
      <c r="CB542" s="12"/>
      <c r="CC542" s="12"/>
      <c r="CD542" s="12"/>
      <c r="CE542" s="12"/>
      <c r="CF542" s="12"/>
      <c r="CG542" s="12"/>
      <c r="CH542" s="12"/>
    </row>
    <row r="543" spans="1:86">
      <c r="A543" s="14"/>
      <c r="B543" s="14"/>
      <c r="C543" s="14"/>
      <c r="D543" s="14"/>
      <c r="E543" s="14"/>
      <c r="F543" s="14"/>
      <c r="G543" s="14"/>
      <c r="H543" s="14"/>
      <c r="I543" s="14"/>
      <c r="J543" s="14"/>
      <c r="K543" s="14"/>
      <c r="L543" s="14"/>
      <c r="M543" s="14"/>
      <c r="N543" s="14"/>
      <c r="O543" s="14"/>
      <c r="P543" s="14"/>
      <c r="Q543" s="14"/>
      <c r="R543" s="14"/>
      <c r="S543" s="14"/>
      <c r="T543" s="14"/>
      <c r="U543" s="14"/>
      <c r="V543" s="14"/>
      <c r="W543" s="14"/>
      <c r="X543" s="14"/>
      <c r="Z543" s="14"/>
      <c r="AA543" s="14"/>
      <c r="AB543" s="14"/>
      <c r="AC543" s="14"/>
      <c r="AD543" s="14"/>
      <c r="AE543" s="14"/>
      <c r="AF543" s="14"/>
      <c r="AG543" s="14"/>
      <c r="AH543" s="14"/>
      <c r="AI543" s="14"/>
      <c r="AJ543" s="14"/>
      <c r="AK543" s="14"/>
      <c r="AL543" s="14"/>
      <c r="AM543" s="12"/>
      <c r="AN543" s="12"/>
      <c r="AO543" s="12"/>
      <c r="AP543" s="12"/>
      <c r="AQ543" s="12"/>
      <c r="AR543" s="12"/>
      <c r="AS543" s="12"/>
      <c r="AT543" s="12"/>
      <c r="AU543" s="12"/>
      <c r="AV543" s="12"/>
      <c r="AW543" s="12"/>
      <c r="AX543" s="12"/>
      <c r="AY543" s="12"/>
      <c r="AZ543" s="12"/>
      <c r="BA543" s="12"/>
      <c r="BB543" s="12"/>
      <c r="BC543" s="12"/>
      <c r="BD543" s="12"/>
      <c r="BE543" s="12"/>
      <c r="BF543" s="12"/>
      <c r="BG543" s="12"/>
      <c r="BH543" s="12"/>
      <c r="BI543" s="12"/>
      <c r="BJ543" s="12"/>
      <c r="BK543" s="12"/>
      <c r="BL543" s="12"/>
      <c r="BM543" s="12"/>
      <c r="BN543" s="12"/>
      <c r="BO543" s="12"/>
      <c r="BP543" s="12"/>
      <c r="BQ543" s="12"/>
      <c r="BR543" s="12"/>
      <c r="BS543" s="12"/>
      <c r="BT543" s="12"/>
      <c r="BU543" s="12"/>
      <c r="BV543" s="12"/>
      <c r="BW543" s="12"/>
      <c r="BX543" s="12"/>
      <c r="BY543" s="12"/>
      <c r="BZ543" s="12"/>
      <c r="CA543" s="12"/>
      <c r="CB543" s="12"/>
      <c r="CC543" s="12"/>
      <c r="CD543" s="12"/>
      <c r="CE543" s="12"/>
      <c r="CF543" s="12"/>
      <c r="CG543" s="12"/>
      <c r="CH543" s="12"/>
    </row>
    <row r="544" spans="1:86">
      <c r="A544" s="14"/>
      <c r="B544" s="14"/>
      <c r="C544" s="14"/>
      <c r="D544" s="14"/>
      <c r="E544" s="14"/>
      <c r="F544" s="14"/>
      <c r="G544" s="14"/>
      <c r="H544" s="14"/>
      <c r="I544" s="14"/>
      <c r="J544" s="14"/>
      <c r="K544" s="14"/>
      <c r="L544" s="14"/>
      <c r="M544" s="14"/>
      <c r="N544" s="14"/>
      <c r="O544" s="14"/>
      <c r="P544" s="14"/>
      <c r="Q544" s="14"/>
      <c r="R544" s="14"/>
      <c r="S544" s="14"/>
      <c r="T544" s="14"/>
      <c r="U544" s="14"/>
      <c r="V544" s="14"/>
      <c r="W544" s="14"/>
      <c r="X544" s="14"/>
      <c r="Z544" s="14"/>
      <c r="AA544" s="14"/>
      <c r="AB544" s="14"/>
      <c r="AC544" s="14"/>
      <c r="AD544" s="14"/>
      <c r="AE544" s="14"/>
      <c r="AF544" s="14"/>
      <c r="AG544" s="14"/>
      <c r="AH544" s="14"/>
      <c r="AI544" s="14"/>
      <c r="AJ544" s="14"/>
      <c r="AK544" s="14"/>
      <c r="AL544" s="14"/>
      <c r="AM544" s="12"/>
      <c r="AN544" s="12"/>
      <c r="AO544" s="12"/>
      <c r="AP544" s="12"/>
      <c r="AQ544" s="12"/>
      <c r="AR544" s="12"/>
      <c r="AS544" s="12"/>
      <c r="AT544" s="12"/>
      <c r="AU544" s="12"/>
      <c r="AV544" s="12"/>
      <c r="AW544" s="12"/>
      <c r="AX544" s="12"/>
      <c r="AY544" s="12"/>
      <c r="AZ544" s="12"/>
      <c r="BA544" s="12"/>
      <c r="BB544" s="12"/>
      <c r="BC544" s="12"/>
      <c r="BD544" s="12"/>
      <c r="BE544" s="12"/>
      <c r="BF544" s="12"/>
      <c r="BG544" s="12"/>
      <c r="BH544" s="12"/>
      <c r="BI544" s="12"/>
      <c r="BJ544" s="12"/>
      <c r="BK544" s="12"/>
      <c r="BL544" s="12"/>
      <c r="BM544" s="12"/>
      <c r="BN544" s="12"/>
      <c r="BO544" s="12"/>
      <c r="BP544" s="12"/>
      <c r="BQ544" s="12"/>
      <c r="BR544" s="12"/>
      <c r="BS544" s="12"/>
      <c r="BT544" s="12"/>
      <c r="BU544" s="12"/>
      <c r="BV544" s="12"/>
      <c r="BW544" s="12"/>
      <c r="BX544" s="12"/>
      <c r="BY544" s="12"/>
      <c r="BZ544" s="12"/>
      <c r="CA544" s="12"/>
      <c r="CB544" s="12"/>
      <c r="CC544" s="12"/>
      <c r="CD544" s="12"/>
      <c r="CE544" s="12"/>
      <c r="CF544" s="12"/>
      <c r="CG544" s="12"/>
      <c r="CH544" s="12"/>
    </row>
    <row r="545" spans="1:86">
      <c r="A545" s="14"/>
      <c r="B545" s="14"/>
      <c r="C545" s="14"/>
      <c r="D545" s="14"/>
      <c r="E545" s="14"/>
      <c r="F545" s="14"/>
      <c r="G545" s="14"/>
      <c r="H545" s="14"/>
      <c r="I545" s="14"/>
      <c r="J545" s="14"/>
      <c r="K545" s="14"/>
      <c r="L545" s="14"/>
      <c r="M545" s="14"/>
      <c r="N545" s="14"/>
      <c r="O545" s="14"/>
      <c r="P545" s="14"/>
      <c r="Q545" s="14"/>
      <c r="R545" s="14"/>
      <c r="S545" s="14"/>
      <c r="T545" s="14"/>
      <c r="U545" s="14"/>
      <c r="V545" s="14"/>
      <c r="W545" s="14"/>
      <c r="X545" s="14"/>
      <c r="Z545" s="14"/>
      <c r="AA545" s="14"/>
      <c r="AB545" s="14"/>
      <c r="AC545" s="14"/>
      <c r="AD545" s="14"/>
      <c r="AE545" s="14"/>
      <c r="AF545" s="14"/>
      <c r="AG545" s="14"/>
      <c r="AH545" s="14"/>
      <c r="AI545" s="14"/>
      <c r="AJ545" s="14"/>
      <c r="AK545" s="14"/>
      <c r="AL545" s="14"/>
      <c r="AM545" s="12"/>
      <c r="AN545" s="12"/>
      <c r="AO545" s="12"/>
      <c r="AP545" s="12"/>
      <c r="AQ545" s="12"/>
      <c r="AR545" s="12"/>
      <c r="AS545" s="12"/>
      <c r="AT545" s="12"/>
      <c r="AU545" s="12"/>
      <c r="AV545" s="12"/>
      <c r="AW545" s="12"/>
      <c r="AX545" s="12"/>
      <c r="AY545" s="12"/>
      <c r="AZ545" s="12"/>
      <c r="BA545" s="12"/>
      <c r="BB545" s="12"/>
      <c r="BC545" s="12"/>
      <c r="BD545" s="12"/>
      <c r="BE545" s="12"/>
      <c r="BF545" s="12"/>
      <c r="BG545" s="12"/>
      <c r="BH545" s="12"/>
      <c r="BI545" s="12"/>
      <c r="BJ545" s="12"/>
      <c r="BK545" s="12"/>
      <c r="BL545" s="12"/>
      <c r="BM545" s="12"/>
      <c r="BN545" s="12"/>
      <c r="BO545" s="12"/>
      <c r="BP545" s="12"/>
      <c r="BQ545" s="12"/>
      <c r="BR545" s="12"/>
      <c r="BS545" s="12"/>
      <c r="BT545" s="12"/>
      <c r="BU545" s="12"/>
      <c r="BV545" s="12"/>
      <c r="BW545" s="12"/>
      <c r="BX545" s="12"/>
      <c r="BY545" s="12"/>
      <c r="BZ545" s="12"/>
      <c r="CA545" s="12"/>
      <c r="CB545" s="12"/>
      <c r="CC545" s="12"/>
      <c r="CD545" s="12"/>
      <c r="CE545" s="12"/>
      <c r="CF545" s="12"/>
      <c r="CG545" s="12"/>
      <c r="CH545" s="12"/>
    </row>
    <row r="546" spans="1:86">
      <c r="A546" s="14"/>
      <c r="B546" s="14"/>
      <c r="C546" s="14"/>
      <c r="D546" s="14"/>
      <c r="E546" s="14"/>
      <c r="F546" s="14"/>
      <c r="G546" s="14"/>
      <c r="H546" s="14"/>
      <c r="I546" s="14"/>
      <c r="J546" s="14"/>
      <c r="K546" s="14"/>
      <c r="L546" s="14"/>
      <c r="M546" s="14"/>
      <c r="N546" s="14"/>
      <c r="O546" s="14"/>
      <c r="P546" s="14"/>
      <c r="Q546" s="14"/>
      <c r="R546" s="14"/>
      <c r="S546" s="14"/>
      <c r="T546" s="14"/>
      <c r="U546" s="14"/>
      <c r="V546" s="14"/>
      <c r="W546" s="14"/>
      <c r="X546" s="14"/>
      <c r="Z546" s="14"/>
      <c r="AA546" s="14"/>
      <c r="AB546" s="14"/>
      <c r="AC546" s="14"/>
      <c r="AD546" s="14"/>
      <c r="AE546" s="14"/>
      <c r="AF546" s="14"/>
      <c r="AG546" s="14"/>
      <c r="AH546" s="14"/>
      <c r="AI546" s="14"/>
      <c r="AJ546" s="14"/>
      <c r="AK546" s="14"/>
      <c r="AL546" s="14"/>
      <c r="AM546" s="12"/>
      <c r="AN546" s="12"/>
      <c r="AO546" s="12"/>
      <c r="AP546" s="12"/>
      <c r="AQ546" s="12"/>
      <c r="AR546" s="12"/>
      <c r="AS546" s="12"/>
      <c r="AT546" s="12"/>
      <c r="AU546" s="12"/>
      <c r="AV546" s="12"/>
      <c r="AW546" s="12"/>
      <c r="AX546" s="12"/>
      <c r="AY546" s="12"/>
      <c r="AZ546" s="12"/>
      <c r="BA546" s="12"/>
      <c r="BB546" s="12"/>
      <c r="BC546" s="12"/>
      <c r="BD546" s="12"/>
      <c r="BE546" s="12"/>
      <c r="BF546" s="12"/>
      <c r="BG546" s="12"/>
      <c r="BH546" s="12"/>
      <c r="BI546" s="12"/>
      <c r="BJ546" s="12"/>
      <c r="BK546" s="12"/>
      <c r="BL546" s="12"/>
      <c r="BM546" s="12"/>
      <c r="BN546" s="12"/>
      <c r="BO546" s="12"/>
      <c r="BP546" s="12"/>
      <c r="BQ546" s="12"/>
      <c r="BR546" s="12"/>
      <c r="BS546" s="12"/>
      <c r="BT546" s="12"/>
      <c r="BU546" s="12"/>
      <c r="BV546" s="12"/>
      <c r="BW546" s="12"/>
      <c r="BX546" s="12"/>
      <c r="BY546" s="12"/>
      <c r="BZ546" s="12"/>
      <c r="CA546" s="12"/>
      <c r="CB546" s="12"/>
      <c r="CC546" s="12"/>
      <c r="CD546" s="12"/>
      <c r="CE546" s="12"/>
      <c r="CF546" s="12"/>
      <c r="CG546" s="12"/>
      <c r="CH546" s="12"/>
    </row>
    <row r="547" spans="1:86">
      <c r="A547" s="14"/>
      <c r="B547" s="14"/>
      <c r="C547" s="14"/>
      <c r="D547" s="14"/>
      <c r="E547" s="14"/>
      <c r="F547" s="14"/>
      <c r="G547" s="14"/>
      <c r="H547" s="14"/>
      <c r="I547" s="14"/>
      <c r="J547" s="14"/>
      <c r="K547" s="14"/>
      <c r="L547" s="14"/>
      <c r="M547" s="14"/>
      <c r="N547" s="14"/>
      <c r="O547" s="14"/>
      <c r="P547" s="14"/>
      <c r="Q547" s="14"/>
      <c r="R547" s="14"/>
      <c r="S547" s="14"/>
      <c r="T547" s="14"/>
      <c r="U547" s="14"/>
      <c r="V547" s="14"/>
      <c r="W547" s="14"/>
      <c r="X547" s="14"/>
      <c r="Z547" s="14"/>
      <c r="AA547" s="14"/>
      <c r="AB547" s="14"/>
      <c r="AC547" s="14"/>
      <c r="AD547" s="14"/>
      <c r="AE547" s="14"/>
      <c r="AF547" s="14"/>
      <c r="AG547" s="14"/>
      <c r="AH547" s="14"/>
      <c r="AI547" s="14"/>
      <c r="AJ547" s="14"/>
      <c r="AK547" s="14"/>
      <c r="AL547" s="14"/>
      <c r="AM547" s="12"/>
      <c r="AN547" s="12"/>
      <c r="AO547" s="12"/>
      <c r="AP547" s="12"/>
      <c r="AQ547" s="12"/>
      <c r="AR547" s="12"/>
      <c r="AS547" s="12"/>
      <c r="AT547" s="12"/>
      <c r="AU547" s="12"/>
      <c r="AV547" s="12"/>
      <c r="AW547" s="12"/>
      <c r="AX547" s="12"/>
      <c r="AY547" s="12"/>
      <c r="AZ547" s="12"/>
      <c r="BA547" s="12"/>
      <c r="BB547" s="12"/>
      <c r="BC547" s="12"/>
      <c r="BD547" s="12"/>
      <c r="BE547" s="12"/>
      <c r="BF547" s="12"/>
      <c r="BG547" s="12"/>
      <c r="BH547" s="12"/>
      <c r="BI547" s="12"/>
      <c r="BJ547" s="12"/>
      <c r="BK547" s="12"/>
      <c r="BL547" s="12"/>
      <c r="BM547" s="12"/>
      <c r="BN547" s="12"/>
      <c r="BO547" s="12"/>
      <c r="BP547" s="12"/>
      <c r="BQ547" s="12"/>
      <c r="BR547" s="12"/>
      <c r="BS547" s="12"/>
      <c r="BT547" s="12"/>
      <c r="BU547" s="12"/>
      <c r="BV547" s="12"/>
      <c r="BW547" s="12"/>
      <c r="BX547" s="12"/>
      <c r="BY547" s="12"/>
      <c r="BZ547" s="12"/>
      <c r="CA547" s="12"/>
      <c r="CB547" s="12"/>
      <c r="CC547" s="12"/>
      <c r="CD547" s="12"/>
      <c r="CE547" s="12"/>
      <c r="CF547" s="12"/>
      <c r="CG547" s="12"/>
      <c r="CH547" s="12"/>
    </row>
    <row r="548" spans="1:86">
      <c r="A548" s="14"/>
      <c r="B548" s="14"/>
      <c r="C548" s="14"/>
      <c r="D548" s="14"/>
      <c r="E548" s="14"/>
      <c r="F548" s="14"/>
      <c r="G548" s="14"/>
      <c r="H548" s="14"/>
      <c r="I548" s="14"/>
      <c r="J548" s="14"/>
      <c r="K548" s="14"/>
      <c r="L548" s="14"/>
      <c r="M548" s="14"/>
      <c r="N548" s="14"/>
      <c r="O548" s="14"/>
      <c r="P548" s="14"/>
      <c r="Q548" s="14"/>
      <c r="R548" s="14"/>
      <c r="S548" s="14"/>
      <c r="T548" s="14"/>
      <c r="U548" s="14"/>
      <c r="V548" s="14"/>
      <c r="W548" s="14"/>
      <c r="X548" s="14"/>
      <c r="Z548" s="14"/>
      <c r="AA548" s="14"/>
      <c r="AB548" s="14"/>
      <c r="AC548" s="14"/>
      <c r="AD548" s="14"/>
      <c r="AE548" s="14"/>
      <c r="AF548" s="14"/>
      <c r="AG548" s="14"/>
      <c r="AH548" s="14"/>
      <c r="AI548" s="14"/>
      <c r="AJ548" s="14"/>
      <c r="AK548" s="14"/>
      <c r="AL548" s="14"/>
      <c r="AM548" s="12"/>
      <c r="AN548" s="12"/>
      <c r="AO548" s="12"/>
      <c r="AP548" s="12"/>
      <c r="AQ548" s="12"/>
      <c r="AR548" s="12"/>
      <c r="AS548" s="12"/>
      <c r="AT548" s="12"/>
      <c r="AU548" s="12"/>
      <c r="AV548" s="12"/>
      <c r="AW548" s="12"/>
      <c r="AX548" s="12"/>
      <c r="AY548" s="12"/>
      <c r="AZ548" s="12"/>
      <c r="BA548" s="12"/>
      <c r="BB548" s="12"/>
      <c r="BC548" s="12"/>
      <c r="BD548" s="12"/>
      <c r="BE548" s="12"/>
      <c r="BF548" s="12"/>
      <c r="BG548" s="12"/>
      <c r="BH548" s="12"/>
      <c r="BI548" s="12"/>
      <c r="BJ548" s="12"/>
      <c r="BK548" s="12"/>
      <c r="BL548" s="12"/>
      <c r="BM548" s="12"/>
      <c r="BN548" s="12"/>
      <c r="BO548" s="12"/>
      <c r="BP548" s="12"/>
      <c r="BQ548" s="12"/>
      <c r="BR548" s="12"/>
      <c r="BS548" s="12"/>
      <c r="BT548" s="12"/>
      <c r="BU548" s="12"/>
      <c r="BV548" s="12"/>
      <c r="BW548" s="12"/>
      <c r="BX548" s="12"/>
      <c r="BY548" s="12"/>
      <c r="BZ548" s="12"/>
      <c r="CA548" s="12"/>
      <c r="CB548" s="12"/>
      <c r="CC548" s="12"/>
      <c r="CD548" s="12"/>
      <c r="CE548" s="12"/>
      <c r="CF548" s="12"/>
      <c r="CG548" s="12"/>
      <c r="CH548" s="12"/>
    </row>
    <row r="549" spans="1:86">
      <c r="A549" s="14"/>
      <c r="B549" s="14"/>
      <c r="C549" s="14"/>
      <c r="D549" s="14"/>
      <c r="E549" s="14"/>
      <c r="F549" s="14"/>
      <c r="G549" s="14"/>
      <c r="H549" s="14"/>
      <c r="I549" s="14"/>
      <c r="J549" s="14"/>
      <c r="K549" s="14"/>
      <c r="L549" s="14"/>
      <c r="M549" s="14"/>
      <c r="N549" s="14"/>
      <c r="O549" s="14"/>
      <c r="P549" s="14"/>
      <c r="Q549" s="14"/>
      <c r="R549" s="14"/>
      <c r="S549" s="14"/>
      <c r="T549" s="14"/>
      <c r="U549" s="14"/>
      <c r="V549" s="14"/>
      <c r="W549" s="14"/>
      <c r="X549" s="14"/>
      <c r="Z549" s="14"/>
      <c r="AA549" s="14"/>
      <c r="AB549" s="14"/>
      <c r="AC549" s="14"/>
      <c r="AD549" s="14"/>
      <c r="AE549" s="14"/>
      <c r="AF549" s="14"/>
      <c r="AG549" s="14"/>
      <c r="AH549" s="14"/>
      <c r="AI549" s="14"/>
      <c r="AJ549" s="14"/>
      <c r="AK549" s="14"/>
      <c r="AL549" s="14"/>
      <c r="AM549" s="12"/>
      <c r="AN549" s="12"/>
      <c r="AO549" s="12"/>
      <c r="AP549" s="12"/>
      <c r="AQ549" s="12"/>
      <c r="AR549" s="12"/>
      <c r="AS549" s="12"/>
      <c r="AT549" s="12"/>
      <c r="AU549" s="12"/>
      <c r="AV549" s="12"/>
      <c r="AW549" s="12"/>
      <c r="AX549" s="12"/>
      <c r="AY549" s="12"/>
      <c r="AZ549" s="12"/>
      <c r="BA549" s="12"/>
      <c r="BB549" s="12"/>
      <c r="BC549" s="12"/>
      <c r="BD549" s="12"/>
      <c r="BE549" s="12"/>
      <c r="BF549" s="12"/>
      <c r="BG549" s="12"/>
      <c r="BH549" s="12"/>
      <c r="BI549" s="12"/>
      <c r="BJ549" s="12"/>
      <c r="BK549" s="12"/>
      <c r="BL549" s="12"/>
      <c r="BM549" s="12"/>
      <c r="BN549" s="12"/>
      <c r="BO549" s="12"/>
      <c r="BP549" s="12"/>
      <c r="BQ549" s="12"/>
      <c r="BR549" s="12"/>
      <c r="BS549" s="12"/>
      <c r="BT549" s="12"/>
      <c r="BU549" s="12"/>
      <c r="BV549" s="12"/>
      <c r="BW549" s="12"/>
      <c r="BX549" s="12"/>
      <c r="BY549" s="12"/>
      <c r="BZ549" s="12"/>
      <c r="CA549" s="12"/>
      <c r="CB549" s="12"/>
      <c r="CC549" s="12"/>
      <c r="CD549" s="12"/>
      <c r="CE549" s="12"/>
      <c r="CF549" s="12"/>
      <c r="CG549" s="12"/>
      <c r="CH549" s="12"/>
    </row>
    <row r="550" spans="1:86">
      <c r="A550" s="14"/>
      <c r="B550" s="14"/>
      <c r="C550" s="14"/>
      <c r="D550" s="14"/>
      <c r="E550" s="14"/>
      <c r="F550" s="14"/>
      <c r="G550" s="14"/>
      <c r="H550" s="14"/>
      <c r="I550" s="14"/>
      <c r="J550" s="14"/>
      <c r="K550" s="14"/>
      <c r="L550" s="14"/>
      <c r="M550" s="14"/>
      <c r="N550" s="14"/>
      <c r="O550" s="14"/>
      <c r="P550" s="14"/>
      <c r="Q550" s="14"/>
      <c r="R550" s="14"/>
      <c r="S550" s="14"/>
      <c r="T550" s="14"/>
      <c r="U550" s="14"/>
      <c r="V550" s="14"/>
      <c r="W550" s="14"/>
      <c r="X550" s="14"/>
      <c r="Z550" s="14"/>
      <c r="AA550" s="14"/>
      <c r="AB550" s="14"/>
      <c r="AC550" s="14"/>
      <c r="AD550" s="14"/>
      <c r="AE550" s="14"/>
      <c r="AF550" s="14"/>
      <c r="AG550" s="14"/>
      <c r="AH550" s="14"/>
      <c r="AI550" s="14"/>
      <c r="AJ550" s="14"/>
      <c r="AK550" s="14"/>
      <c r="AL550" s="14"/>
      <c r="AM550" s="12"/>
      <c r="AN550" s="12"/>
      <c r="AO550" s="12"/>
      <c r="AP550" s="12"/>
      <c r="AQ550" s="12"/>
      <c r="AR550" s="12"/>
      <c r="AS550" s="12"/>
      <c r="AT550" s="12"/>
      <c r="AU550" s="12"/>
      <c r="AV550" s="12"/>
      <c r="AW550" s="12"/>
      <c r="AX550" s="12"/>
      <c r="AY550" s="12"/>
      <c r="AZ550" s="12"/>
      <c r="BA550" s="12"/>
      <c r="BB550" s="12"/>
      <c r="BC550" s="12"/>
      <c r="BD550" s="12"/>
      <c r="BE550" s="12"/>
      <c r="BF550" s="12"/>
      <c r="BG550" s="12"/>
      <c r="BH550" s="12"/>
      <c r="BI550" s="12"/>
      <c r="BJ550" s="12"/>
      <c r="BK550" s="12"/>
      <c r="BL550" s="12"/>
      <c r="BM550" s="12"/>
      <c r="BN550" s="12"/>
      <c r="BO550" s="12"/>
      <c r="BP550" s="12"/>
      <c r="BQ550" s="12"/>
      <c r="BR550" s="12"/>
      <c r="BS550" s="12"/>
      <c r="BT550" s="12"/>
      <c r="BU550" s="12"/>
      <c r="BV550" s="12"/>
      <c r="BW550" s="12"/>
      <c r="BX550" s="12"/>
      <c r="BY550" s="12"/>
      <c r="BZ550" s="12"/>
      <c r="CA550" s="12"/>
      <c r="CB550" s="12"/>
      <c r="CC550" s="12"/>
      <c r="CD550" s="12"/>
      <c r="CE550" s="12"/>
      <c r="CF550" s="12"/>
      <c r="CG550" s="12"/>
      <c r="CH550" s="12"/>
    </row>
    <row r="551" spans="1:86">
      <c r="A551" s="14"/>
      <c r="B551" s="14"/>
      <c r="C551" s="14"/>
      <c r="D551" s="14"/>
      <c r="E551" s="14"/>
      <c r="F551" s="14"/>
      <c r="G551" s="14"/>
      <c r="H551" s="14"/>
      <c r="I551" s="14"/>
      <c r="J551" s="14"/>
      <c r="K551" s="14"/>
      <c r="L551" s="14"/>
      <c r="M551" s="14"/>
      <c r="N551" s="14"/>
      <c r="O551" s="14"/>
      <c r="P551" s="14"/>
      <c r="Q551" s="14"/>
      <c r="R551" s="14"/>
      <c r="S551" s="14"/>
      <c r="T551" s="14"/>
      <c r="U551" s="14"/>
      <c r="V551" s="14"/>
      <c r="W551" s="14"/>
      <c r="X551" s="14"/>
      <c r="Z551" s="14"/>
      <c r="AA551" s="14"/>
      <c r="AB551" s="14"/>
      <c r="AC551" s="14"/>
      <c r="AD551" s="14"/>
      <c r="AE551" s="14"/>
      <c r="AF551" s="14"/>
      <c r="AG551" s="14"/>
      <c r="AH551" s="14"/>
      <c r="AI551" s="14"/>
      <c r="AJ551" s="14"/>
      <c r="AK551" s="14"/>
      <c r="AL551" s="14"/>
      <c r="AM551" s="12"/>
      <c r="AN551" s="12"/>
      <c r="AO551" s="12"/>
      <c r="AP551" s="12"/>
      <c r="AQ551" s="12"/>
      <c r="AR551" s="12"/>
      <c r="AS551" s="12"/>
      <c r="AT551" s="12"/>
      <c r="AU551" s="12"/>
      <c r="AV551" s="12"/>
      <c r="AW551" s="12"/>
      <c r="AX551" s="12"/>
      <c r="AY551" s="12"/>
      <c r="AZ551" s="12"/>
      <c r="BA551" s="12"/>
      <c r="BB551" s="12"/>
      <c r="BC551" s="12"/>
      <c r="BD551" s="12"/>
      <c r="BE551" s="12"/>
      <c r="BF551" s="12"/>
      <c r="BG551" s="12"/>
      <c r="BH551" s="12"/>
      <c r="BI551" s="12"/>
      <c r="BJ551" s="12"/>
      <c r="BK551" s="12"/>
      <c r="BL551" s="12"/>
      <c r="BM551" s="12"/>
      <c r="BN551" s="12"/>
      <c r="BO551" s="12"/>
      <c r="BP551" s="12"/>
      <c r="BQ551" s="12"/>
      <c r="BR551" s="12"/>
      <c r="BS551" s="12"/>
      <c r="BT551" s="12"/>
      <c r="BU551" s="12"/>
      <c r="BV551" s="12"/>
      <c r="BW551" s="12"/>
      <c r="BX551" s="12"/>
      <c r="BY551" s="12"/>
      <c r="BZ551" s="12"/>
      <c r="CA551" s="12"/>
      <c r="CB551" s="12"/>
      <c r="CC551" s="12"/>
      <c r="CD551" s="12"/>
      <c r="CE551" s="12"/>
      <c r="CF551" s="12"/>
      <c r="CG551" s="12"/>
      <c r="CH551" s="12"/>
    </row>
    <row r="552" spans="1:86">
      <c r="A552" s="14"/>
      <c r="B552" s="14"/>
      <c r="C552" s="14"/>
      <c r="D552" s="14"/>
      <c r="E552" s="14"/>
      <c r="F552" s="14"/>
      <c r="G552" s="14"/>
      <c r="H552" s="14"/>
      <c r="I552" s="14"/>
      <c r="J552" s="14"/>
      <c r="K552" s="14"/>
      <c r="L552" s="14"/>
      <c r="M552" s="14"/>
      <c r="N552" s="14"/>
      <c r="O552" s="14"/>
      <c r="P552" s="14"/>
      <c r="Q552" s="14"/>
      <c r="R552" s="14"/>
      <c r="S552" s="14"/>
      <c r="T552" s="14"/>
      <c r="U552" s="14"/>
      <c r="V552" s="14"/>
      <c r="W552" s="14"/>
      <c r="X552" s="14"/>
      <c r="Z552" s="14"/>
      <c r="AA552" s="14"/>
      <c r="AB552" s="14"/>
      <c r="AC552" s="14"/>
      <c r="AD552" s="14"/>
      <c r="AE552" s="14"/>
      <c r="AF552" s="14"/>
      <c r="AG552" s="14"/>
      <c r="AH552" s="14"/>
      <c r="AI552" s="14"/>
      <c r="AJ552" s="14"/>
      <c r="AK552" s="14"/>
      <c r="AL552" s="14"/>
      <c r="AM552" s="12"/>
      <c r="AN552" s="12"/>
      <c r="AO552" s="12"/>
      <c r="AP552" s="12"/>
      <c r="AQ552" s="12"/>
      <c r="AR552" s="12"/>
      <c r="AS552" s="12"/>
      <c r="AT552" s="12"/>
      <c r="AU552" s="12"/>
      <c r="AV552" s="12"/>
      <c r="AW552" s="12"/>
      <c r="AX552" s="12"/>
      <c r="AY552" s="12"/>
      <c r="AZ552" s="12"/>
      <c r="BA552" s="12"/>
      <c r="BB552" s="12"/>
      <c r="BC552" s="12"/>
      <c r="BD552" s="12"/>
      <c r="BE552" s="12"/>
      <c r="BF552" s="12"/>
      <c r="BG552" s="12"/>
      <c r="BH552" s="12"/>
      <c r="BI552" s="12"/>
      <c r="BJ552" s="12"/>
      <c r="BK552" s="12"/>
      <c r="BL552" s="12"/>
      <c r="BM552" s="12"/>
      <c r="BN552" s="12"/>
      <c r="BO552" s="12"/>
      <c r="BP552" s="12"/>
      <c r="BQ552" s="12"/>
      <c r="BR552" s="12"/>
      <c r="BS552" s="12"/>
      <c r="BT552" s="12"/>
      <c r="BU552" s="12"/>
      <c r="BV552" s="12"/>
      <c r="BW552" s="12"/>
      <c r="BX552" s="12"/>
      <c r="BY552" s="12"/>
      <c r="BZ552" s="12"/>
      <c r="CA552" s="12"/>
      <c r="CB552" s="12"/>
      <c r="CC552" s="12"/>
      <c r="CD552" s="12"/>
      <c r="CE552" s="12"/>
      <c r="CF552" s="12"/>
      <c r="CG552" s="12"/>
      <c r="CH552" s="12"/>
    </row>
    <row r="553" spans="1:86">
      <c r="A553" s="14"/>
      <c r="B553" s="14"/>
      <c r="C553" s="14"/>
      <c r="D553" s="14"/>
      <c r="E553" s="14"/>
      <c r="F553" s="14"/>
      <c r="G553" s="14"/>
      <c r="H553" s="14"/>
      <c r="I553" s="14"/>
      <c r="J553" s="14"/>
      <c r="K553" s="14"/>
      <c r="L553" s="14"/>
      <c r="M553" s="14"/>
      <c r="N553" s="14"/>
      <c r="O553" s="14"/>
      <c r="P553" s="14"/>
      <c r="Q553" s="14"/>
      <c r="R553" s="14"/>
      <c r="S553" s="14"/>
      <c r="T553" s="14"/>
      <c r="U553" s="14"/>
      <c r="V553" s="14"/>
      <c r="W553" s="14"/>
      <c r="X553" s="14"/>
      <c r="Z553" s="14"/>
      <c r="AA553" s="14"/>
      <c r="AB553" s="14"/>
      <c r="AC553" s="14"/>
      <c r="AD553" s="14"/>
      <c r="AE553" s="14"/>
      <c r="AF553" s="14"/>
      <c r="AG553" s="14"/>
      <c r="AH553" s="14"/>
      <c r="AI553" s="14"/>
      <c r="AJ553" s="14"/>
      <c r="AK553" s="14"/>
      <c r="AL553" s="14"/>
      <c r="AM553" s="12"/>
      <c r="AN553" s="12"/>
      <c r="AO553" s="12"/>
      <c r="AP553" s="12"/>
      <c r="AQ553" s="12"/>
      <c r="AR553" s="12"/>
      <c r="AS553" s="12"/>
      <c r="AT553" s="12"/>
      <c r="AU553" s="12"/>
      <c r="AV553" s="12"/>
      <c r="AW553" s="12"/>
      <c r="AX553" s="12"/>
      <c r="AY553" s="12"/>
      <c r="AZ553" s="12"/>
      <c r="BA553" s="12"/>
      <c r="BB553" s="12"/>
      <c r="BC553" s="12"/>
      <c r="BD553" s="12"/>
      <c r="BE553" s="12"/>
      <c r="BF553" s="12"/>
      <c r="BG553" s="12"/>
      <c r="BH553" s="12"/>
      <c r="BI553" s="12"/>
      <c r="BJ553" s="12"/>
      <c r="BK553" s="12"/>
      <c r="BL553" s="12"/>
      <c r="BM553" s="12"/>
      <c r="BN553" s="12"/>
      <c r="BO553" s="12"/>
      <c r="BP553" s="12"/>
      <c r="BQ553" s="12"/>
      <c r="BR553" s="12"/>
      <c r="BS553" s="12"/>
      <c r="BT553" s="12"/>
      <c r="BU553" s="12"/>
      <c r="BV553" s="12"/>
      <c r="BW553" s="12"/>
      <c r="BX553" s="12"/>
      <c r="BY553" s="12"/>
      <c r="BZ553" s="12"/>
      <c r="CA553" s="12"/>
      <c r="CB553" s="12"/>
      <c r="CC553" s="12"/>
      <c r="CD553" s="12"/>
      <c r="CE553" s="12"/>
      <c r="CF553" s="12"/>
      <c r="CG553" s="12"/>
      <c r="CH553" s="12"/>
    </row>
    <row r="554" spans="1:86">
      <c r="A554" s="14"/>
      <c r="B554" s="14"/>
      <c r="C554" s="14"/>
      <c r="D554" s="14"/>
      <c r="E554" s="14"/>
      <c r="F554" s="14"/>
      <c r="G554" s="14"/>
      <c r="H554" s="14"/>
      <c r="I554" s="14"/>
      <c r="J554" s="14"/>
      <c r="K554" s="14"/>
      <c r="L554" s="14"/>
      <c r="M554" s="14"/>
      <c r="N554" s="14"/>
      <c r="O554" s="14"/>
      <c r="P554" s="14"/>
      <c r="Q554" s="14"/>
      <c r="R554" s="14"/>
      <c r="S554" s="14"/>
      <c r="T554" s="14"/>
      <c r="U554" s="14"/>
      <c r="V554" s="14"/>
      <c r="W554" s="14"/>
      <c r="X554" s="14"/>
      <c r="Z554" s="14"/>
      <c r="AA554" s="14"/>
      <c r="AB554" s="14"/>
      <c r="AC554" s="14"/>
      <c r="AD554" s="14"/>
      <c r="AE554" s="14"/>
      <c r="AF554" s="14"/>
      <c r="AG554" s="14"/>
      <c r="AH554" s="14"/>
      <c r="AI554" s="14"/>
      <c r="AJ554" s="14"/>
      <c r="AK554" s="14"/>
      <c r="AL554" s="14"/>
      <c r="AM554" s="12"/>
      <c r="AN554" s="12"/>
      <c r="AO554" s="12"/>
      <c r="AP554" s="12"/>
      <c r="AQ554" s="12"/>
      <c r="AR554" s="12"/>
      <c r="AS554" s="12"/>
      <c r="AT554" s="12"/>
      <c r="AU554" s="12"/>
      <c r="AV554" s="12"/>
      <c r="AW554" s="12"/>
      <c r="AX554" s="12"/>
      <c r="AY554" s="12"/>
      <c r="AZ554" s="12"/>
      <c r="BA554" s="12"/>
      <c r="BB554" s="12"/>
      <c r="BC554" s="12"/>
      <c r="BD554" s="12"/>
      <c r="BE554" s="12"/>
      <c r="BF554" s="12"/>
      <c r="BG554" s="12"/>
      <c r="BH554" s="12"/>
      <c r="BI554" s="12"/>
      <c r="BJ554" s="12"/>
      <c r="BK554" s="12"/>
      <c r="BL554" s="12"/>
      <c r="BM554" s="12"/>
      <c r="BN554" s="12"/>
      <c r="BO554" s="12"/>
      <c r="BP554" s="12"/>
      <c r="BQ554" s="12"/>
      <c r="BR554" s="12"/>
      <c r="BS554" s="12"/>
      <c r="BT554" s="12"/>
      <c r="BU554" s="12"/>
      <c r="BV554" s="12"/>
      <c r="BW554" s="12"/>
      <c r="BX554" s="12"/>
      <c r="BY554" s="12"/>
      <c r="BZ554" s="12"/>
      <c r="CA554" s="12"/>
      <c r="CB554" s="12"/>
      <c r="CC554" s="12"/>
      <c r="CD554" s="12"/>
      <c r="CE554" s="12"/>
      <c r="CF554" s="12"/>
      <c r="CG554" s="12"/>
      <c r="CH554" s="12"/>
    </row>
    <row r="555" spans="1:86">
      <c r="A555" s="14"/>
      <c r="B555" s="14"/>
      <c r="C555" s="14"/>
      <c r="D555" s="14"/>
      <c r="E555" s="14"/>
      <c r="F555" s="14"/>
      <c r="G555" s="14"/>
      <c r="H555" s="14"/>
      <c r="I555" s="14"/>
      <c r="J555" s="14"/>
      <c r="K555" s="14"/>
      <c r="L555" s="14"/>
      <c r="M555" s="14"/>
      <c r="N555" s="14"/>
      <c r="O555" s="14"/>
      <c r="P555" s="14"/>
      <c r="Q555" s="14"/>
      <c r="R555" s="14"/>
      <c r="S555" s="14"/>
      <c r="T555" s="14"/>
      <c r="U555" s="14"/>
      <c r="V555" s="14"/>
      <c r="W555" s="14"/>
      <c r="X555" s="14"/>
      <c r="Z555" s="14"/>
      <c r="AA555" s="14"/>
      <c r="AB555" s="14"/>
      <c r="AC555" s="14"/>
      <c r="AD555" s="14"/>
      <c r="AE555" s="14"/>
      <c r="AF555" s="14"/>
      <c r="AG555" s="14"/>
      <c r="AH555" s="14"/>
      <c r="AI555" s="14"/>
      <c r="AJ555" s="14"/>
      <c r="AK555" s="14"/>
      <c r="AL555" s="14"/>
      <c r="AM555" s="12"/>
      <c r="AN555" s="12"/>
      <c r="AO555" s="12"/>
      <c r="AP555" s="12"/>
      <c r="AQ555" s="12"/>
      <c r="AR555" s="12"/>
      <c r="AS555" s="12"/>
      <c r="AT555" s="12"/>
      <c r="AU555" s="12"/>
      <c r="AV555" s="12"/>
      <c r="AW555" s="12"/>
      <c r="AX555" s="12"/>
      <c r="AY555" s="12"/>
      <c r="AZ555" s="12"/>
      <c r="BA555" s="12"/>
      <c r="BB555" s="12"/>
      <c r="BC555" s="12"/>
      <c r="BD555" s="12"/>
      <c r="BE555" s="12"/>
      <c r="BF555" s="12"/>
      <c r="BG555" s="12"/>
      <c r="BH555" s="12"/>
      <c r="BI555" s="12"/>
      <c r="BJ555" s="12"/>
      <c r="BK555" s="12"/>
      <c r="BL555" s="12"/>
      <c r="BM555" s="12"/>
      <c r="BN555" s="12"/>
      <c r="BO555" s="12"/>
      <c r="BP555" s="12"/>
      <c r="BQ555" s="12"/>
      <c r="BR555" s="12"/>
      <c r="BS555" s="12"/>
      <c r="BT555" s="12"/>
      <c r="BU555" s="12"/>
      <c r="BV555" s="12"/>
      <c r="BW555" s="12"/>
      <c r="BX555" s="12"/>
      <c r="BY555" s="12"/>
      <c r="BZ555" s="12"/>
      <c r="CA555" s="12"/>
      <c r="CB555" s="12"/>
      <c r="CC555" s="12"/>
      <c r="CD555" s="12"/>
      <c r="CE555" s="12"/>
      <c r="CF555" s="12"/>
      <c r="CG555" s="12"/>
      <c r="CH555" s="12"/>
    </row>
    <row r="556" spans="1:86">
      <c r="A556" s="14"/>
      <c r="B556" s="14"/>
      <c r="C556" s="14"/>
      <c r="D556" s="14"/>
      <c r="E556" s="14"/>
      <c r="F556" s="14"/>
      <c r="G556" s="14"/>
      <c r="H556" s="14"/>
      <c r="I556" s="14"/>
      <c r="J556" s="14"/>
      <c r="K556" s="14"/>
      <c r="L556" s="14"/>
      <c r="M556" s="14"/>
      <c r="N556" s="14"/>
      <c r="O556" s="14"/>
      <c r="P556" s="14"/>
      <c r="Q556" s="14"/>
      <c r="R556" s="14"/>
      <c r="S556" s="14"/>
      <c r="T556" s="14"/>
      <c r="U556" s="14"/>
      <c r="V556" s="14"/>
      <c r="W556" s="14"/>
      <c r="X556" s="14"/>
      <c r="Z556" s="14"/>
      <c r="AA556" s="14"/>
      <c r="AB556" s="14"/>
      <c r="AC556" s="14"/>
      <c r="AD556" s="14"/>
      <c r="AE556" s="14"/>
      <c r="AF556" s="14"/>
      <c r="AG556" s="14"/>
      <c r="AH556" s="14"/>
      <c r="AI556" s="14"/>
      <c r="AJ556" s="14"/>
      <c r="AK556" s="14"/>
      <c r="AL556" s="14"/>
      <c r="AM556" s="12"/>
      <c r="AN556" s="12"/>
      <c r="AO556" s="12"/>
      <c r="AP556" s="12"/>
      <c r="AQ556" s="12"/>
      <c r="AR556" s="12"/>
      <c r="AS556" s="12"/>
      <c r="AT556" s="12"/>
      <c r="AU556" s="12"/>
      <c r="AV556" s="12"/>
      <c r="AW556" s="12"/>
      <c r="AX556" s="12"/>
      <c r="AY556" s="12"/>
      <c r="AZ556" s="12"/>
      <c r="BA556" s="12"/>
      <c r="BB556" s="12"/>
      <c r="BC556" s="12"/>
      <c r="BD556" s="12"/>
      <c r="BE556" s="12"/>
      <c r="BF556" s="12"/>
      <c r="BG556" s="12"/>
      <c r="BH556" s="12"/>
      <c r="BI556" s="12"/>
      <c r="BJ556" s="12"/>
      <c r="BK556" s="12"/>
      <c r="BL556" s="12"/>
      <c r="BM556" s="12"/>
      <c r="BN556" s="12"/>
      <c r="BO556" s="12"/>
      <c r="BP556" s="12"/>
      <c r="BQ556" s="12"/>
      <c r="BR556" s="12"/>
      <c r="BS556" s="12"/>
      <c r="BT556" s="12"/>
      <c r="BU556" s="12"/>
      <c r="BV556" s="12"/>
      <c r="BW556" s="12"/>
      <c r="BX556" s="12"/>
      <c r="BY556" s="12"/>
      <c r="BZ556" s="12"/>
      <c r="CA556" s="12"/>
      <c r="CB556" s="12"/>
      <c r="CC556" s="12"/>
      <c r="CD556" s="12"/>
      <c r="CE556" s="12"/>
      <c r="CF556" s="12"/>
      <c r="CG556" s="12"/>
      <c r="CH556" s="12"/>
    </row>
    <row r="557" spans="1:86">
      <c r="A557" s="14"/>
      <c r="B557" s="14"/>
      <c r="C557" s="14"/>
      <c r="D557" s="14"/>
      <c r="E557" s="14"/>
      <c r="F557" s="14"/>
      <c r="G557" s="14"/>
      <c r="H557" s="14"/>
      <c r="I557" s="14"/>
      <c r="J557" s="14"/>
      <c r="K557" s="14"/>
      <c r="L557" s="14"/>
      <c r="M557" s="14"/>
      <c r="N557" s="14"/>
      <c r="O557" s="14"/>
      <c r="P557" s="14"/>
      <c r="Q557" s="14"/>
      <c r="R557" s="14"/>
      <c r="S557" s="14"/>
      <c r="T557" s="14"/>
      <c r="U557" s="14"/>
      <c r="V557" s="14"/>
      <c r="W557" s="14"/>
      <c r="X557" s="14"/>
      <c r="Z557" s="14"/>
      <c r="AA557" s="14"/>
      <c r="AB557" s="14"/>
      <c r="AC557" s="14"/>
      <c r="AD557" s="14"/>
      <c r="AE557" s="14"/>
      <c r="AF557" s="14"/>
      <c r="AG557" s="14"/>
      <c r="AH557" s="14"/>
      <c r="AI557" s="14"/>
      <c r="AJ557" s="14"/>
      <c r="AK557" s="14"/>
      <c r="AL557" s="14"/>
      <c r="AM557" s="12"/>
      <c r="AN557" s="12"/>
      <c r="AO557" s="12"/>
      <c r="AP557" s="12"/>
      <c r="AQ557" s="12"/>
      <c r="AR557" s="12"/>
      <c r="AS557" s="12"/>
      <c r="AT557" s="12"/>
      <c r="AU557" s="12"/>
      <c r="AV557" s="12"/>
      <c r="AW557" s="12"/>
      <c r="AX557" s="12"/>
      <c r="AY557" s="12"/>
      <c r="AZ557" s="12"/>
      <c r="BA557" s="12"/>
      <c r="BB557" s="12"/>
      <c r="BC557" s="12"/>
      <c r="BD557" s="12"/>
      <c r="BE557" s="12"/>
      <c r="BF557" s="12"/>
      <c r="BG557" s="12"/>
      <c r="BH557" s="12"/>
      <c r="BI557" s="12"/>
      <c r="BJ557" s="12"/>
      <c r="BK557" s="12"/>
      <c r="BL557" s="12"/>
      <c r="BM557" s="12"/>
      <c r="BN557" s="12"/>
      <c r="BO557" s="12"/>
      <c r="BP557" s="12"/>
      <c r="BQ557" s="12"/>
      <c r="BR557" s="12"/>
      <c r="BS557" s="12"/>
      <c r="BT557" s="12"/>
      <c r="BU557" s="12"/>
      <c r="BV557" s="12"/>
      <c r="BW557" s="12"/>
      <c r="BX557" s="12"/>
      <c r="BY557" s="12"/>
      <c r="BZ557" s="12"/>
      <c r="CA557" s="12"/>
      <c r="CB557" s="12"/>
      <c r="CC557" s="12"/>
      <c r="CD557" s="12"/>
      <c r="CE557" s="12"/>
      <c r="CF557" s="12"/>
      <c r="CG557" s="12"/>
      <c r="CH557" s="12"/>
    </row>
    <row r="558" spans="1:86">
      <c r="A558" s="14"/>
      <c r="B558" s="14"/>
      <c r="C558" s="14"/>
      <c r="D558" s="14"/>
      <c r="E558" s="14"/>
      <c r="F558" s="14"/>
      <c r="G558" s="14"/>
      <c r="H558" s="14"/>
      <c r="I558" s="14"/>
      <c r="J558" s="14"/>
      <c r="K558" s="14"/>
      <c r="L558" s="14"/>
      <c r="M558" s="14"/>
      <c r="N558" s="14"/>
      <c r="O558" s="14"/>
      <c r="P558" s="14"/>
      <c r="Q558" s="14"/>
      <c r="R558" s="14"/>
      <c r="S558" s="14"/>
      <c r="T558" s="14"/>
      <c r="U558" s="14"/>
      <c r="V558" s="14"/>
      <c r="W558" s="14"/>
      <c r="X558" s="14"/>
      <c r="Z558" s="14"/>
      <c r="AA558" s="14"/>
      <c r="AB558" s="14"/>
      <c r="AC558" s="14"/>
      <c r="AD558" s="14"/>
      <c r="AE558" s="14"/>
      <c r="AF558" s="14"/>
      <c r="AG558" s="14"/>
      <c r="AH558" s="14"/>
      <c r="AI558" s="14"/>
      <c r="AJ558" s="14"/>
      <c r="AK558" s="14"/>
      <c r="AL558" s="14"/>
      <c r="AM558" s="12"/>
      <c r="AN558" s="12"/>
      <c r="AO558" s="12"/>
      <c r="AP558" s="12"/>
      <c r="AQ558" s="12"/>
      <c r="AR558" s="12"/>
      <c r="AS558" s="12"/>
      <c r="AT558" s="12"/>
      <c r="AU558" s="12"/>
      <c r="AV558" s="12"/>
      <c r="AW558" s="12"/>
      <c r="AX558" s="12"/>
      <c r="AY558" s="12"/>
      <c r="AZ558" s="12"/>
      <c r="BA558" s="12"/>
      <c r="BB558" s="12"/>
      <c r="BC558" s="12"/>
      <c r="BD558" s="12"/>
      <c r="BE558" s="12"/>
      <c r="BF558" s="12"/>
      <c r="BG558" s="12"/>
      <c r="BH558" s="12"/>
      <c r="BI558" s="12"/>
      <c r="BJ558" s="12"/>
      <c r="BK558" s="12"/>
      <c r="BL558" s="12"/>
      <c r="BM558" s="12"/>
      <c r="BN558" s="12"/>
      <c r="BO558" s="12"/>
      <c r="BP558" s="12"/>
      <c r="BQ558" s="12"/>
      <c r="BR558" s="12"/>
      <c r="BS558" s="12"/>
      <c r="BT558" s="12"/>
      <c r="BU558" s="12"/>
      <c r="BV558" s="12"/>
      <c r="BW558" s="12"/>
      <c r="BX558" s="12"/>
      <c r="BY558" s="12"/>
      <c r="BZ558" s="12"/>
      <c r="CA558" s="12"/>
      <c r="CB558" s="12"/>
      <c r="CC558" s="12"/>
      <c r="CD558" s="12"/>
      <c r="CE558" s="12"/>
      <c r="CF558" s="12"/>
      <c r="CG558" s="12"/>
      <c r="CH558" s="12"/>
    </row>
    <row r="559" spans="1:86">
      <c r="A559" s="14"/>
      <c r="B559" s="14"/>
      <c r="C559" s="14"/>
      <c r="D559" s="14"/>
      <c r="E559" s="14"/>
      <c r="F559" s="14"/>
      <c r="G559" s="14"/>
      <c r="H559" s="14"/>
      <c r="I559" s="14"/>
      <c r="J559" s="14"/>
      <c r="K559" s="14"/>
      <c r="L559" s="14"/>
      <c r="M559" s="14"/>
      <c r="N559" s="14"/>
      <c r="O559" s="14"/>
      <c r="P559" s="14"/>
      <c r="Q559" s="14"/>
      <c r="R559" s="14"/>
      <c r="S559" s="14"/>
      <c r="T559" s="14"/>
      <c r="U559" s="14"/>
      <c r="V559" s="14"/>
      <c r="W559" s="14"/>
      <c r="X559" s="14"/>
      <c r="Z559" s="14"/>
      <c r="AA559" s="14"/>
      <c r="AB559" s="14"/>
      <c r="AC559" s="14"/>
      <c r="AD559" s="14"/>
      <c r="AE559" s="14"/>
      <c r="AF559" s="14"/>
      <c r="AG559" s="14"/>
      <c r="AH559" s="14"/>
      <c r="AI559" s="14"/>
      <c r="AJ559" s="14"/>
      <c r="AK559" s="14"/>
      <c r="AL559" s="14"/>
      <c r="AM559" s="12"/>
      <c r="AN559" s="12"/>
      <c r="AO559" s="12"/>
      <c r="AP559" s="12"/>
      <c r="AQ559" s="12"/>
      <c r="AR559" s="12"/>
      <c r="AS559" s="12"/>
      <c r="AT559" s="12"/>
      <c r="AU559" s="12"/>
      <c r="AV559" s="12"/>
      <c r="AW559" s="12"/>
      <c r="AX559" s="12"/>
      <c r="AY559" s="12"/>
      <c r="AZ559" s="12"/>
      <c r="BA559" s="12"/>
      <c r="BB559" s="12"/>
      <c r="BC559" s="12"/>
      <c r="BD559" s="12"/>
      <c r="BE559" s="12"/>
      <c r="BF559" s="12"/>
      <c r="BG559" s="12"/>
      <c r="BH559" s="12"/>
      <c r="BI559" s="12"/>
      <c r="BJ559" s="12"/>
      <c r="BK559" s="12"/>
      <c r="BL559" s="12"/>
      <c r="BM559" s="12"/>
      <c r="BN559" s="12"/>
      <c r="BO559" s="12"/>
      <c r="BP559" s="12"/>
      <c r="BQ559" s="12"/>
      <c r="BR559" s="12"/>
      <c r="BS559" s="12"/>
      <c r="BT559" s="12"/>
      <c r="BU559" s="12"/>
      <c r="BV559" s="12"/>
      <c r="BW559" s="12"/>
      <c r="BX559" s="12"/>
      <c r="BY559" s="12"/>
      <c r="BZ559" s="12"/>
      <c r="CA559" s="12"/>
      <c r="CB559" s="12"/>
      <c r="CC559" s="12"/>
      <c r="CD559" s="12"/>
      <c r="CE559" s="12"/>
      <c r="CF559" s="12"/>
      <c r="CG559" s="12"/>
      <c r="CH559" s="12"/>
    </row>
    <row r="560" spans="1:86">
      <c r="A560" s="14"/>
      <c r="B560" s="14"/>
      <c r="C560" s="14"/>
      <c r="D560" s="14"/>
      <c r="E560" s="14"/>
      <c r="F560" s="14"/>
      <c r="G560" s="14"/>
      <c r="H560" s="14"/>
      <c r="I560" s="14"/>
      <c r="J560" s="14"/>
      <c r="K560" s="14"/>
      <c r="L560" s="14"/>
      <c r="M560" s="14"/>
      <c r="N560" s="14"/>
      <c r="O560" s="14"/>
      <c r="P560" s="14"/>
      <c r="Q560" s="14"/>
      <c r="R560" s="14"/>
      <c r="S560" s="14"/>
      <c r="T560" s="14"/>
      <c r="U560" s="14"/>
      <c r="V560" s="14"/>
      <c r="W560" s="14"/>
      <c r="X560" s="14"/>
      <c r="Z560" s="14"/>
      <c r="AA560" s="14"/>
      <c r="AB560" s="14"/>
      <c r="AC560" s="14"/>
      <c r="AD560" s="14"/>
      <c r="AE560" s="14"/>
      <c r="AF560" s="14"/>
      <c r="AG560" s="14"/>
      <c r="AH560" s="14"/>
      <c r="AI560" s="14"/>
      <c r="AJ560" s="14"/>
      <c r="AK560" s="14"/>
      <c r="AL560" s="14"/>
      <c r="AM560" s="12"/>
      <c r="AN560" s="12"/>
      <c r="AO560" s="12"/>
      <c r="AP560" s="12"/>
      <c r="AQ560" s="12"/>
      <c r="AR560" s="12"/>
      <c r="AS560" s="12"/>
      <c r="AT560" s="12"/>
      <c r="AU560" s="12"/>
      <c r="AV560" s="12"/>
      <c r="AW560" s="12"/>
      <c r="AX560" s="12"/>
      <c r="AY560" s="12"/>
      <c r="AZ560" s="12"/>
      <c r="BA560" s="12"/>
      <c r="BB560" s="12"/>
      <c r="BC560" s="12"/>
      <c r="BD560" s="12"/>
      <c r="BE560" s="12"/>
      <c r="BF560" s="12"/>
      <c r="BG560" s="12"/>
      <c r="BH560" s="12"/>
      <c r="BI560" s="12"/>
      <c r="BJ560" s="12"/>
      <c r="BK560" s="12"/>
      <c r="BL560" s="12"/>
      <c r="BM560" s="12"/>
      <c r="BN560" s="12"/>
      <c r="BO560" s="12"/>
      <c r="BP560" s="12"/>
      <c r="BQ560" s="12"/>
      <c r="BR560" s="12"/>
      <c r="BS560" s="12"/>
      <c r="BT560" s="12"/>
      <c r="BU560" s="12"/>
      <c r="BV560" s="12"/>
      <c r="BW560" s="12"/>
      <c r="BX560" s="12"/>
      <c r="BY560" s="12"/>
      <c r="BZ560" s="12"/>
      <c r="CA560" s="12"/>
      <c r="CB560" s="12"/>
      <c r="CC560" s="12"/>
      <c r="CD560" s="12"/>
      <c r="CE560" s="12"/>
      <c r="CF560" s="12"/>
      <c r="CG560" s="12"/>
      <c r="CH560" s="12"/>
    </row>
    <row r="561" spans="1:86">
      <c r="A561" s="14"/>
      <c r="B561" s="14"/>
      <c r="C561" s="14"/>
      <c r="D561" s="14"/>
      <c r="E561" s="14"/>
      <c r="F561" s="14"/>
      <c r="G561" s="14"/>
      <c r="H561" s="14"/>
      <c r="I561" s="14"/>
      <c r="J561" s="14"/>
      <c r="K561" s="14"/>
      <c r="L561" s="14"/>
      <c r="M561" s="14"/>
      <c r="N561" s="14"/>
      <c r="O561" s="14"/>
      <c r="P561" s="14"/>
      <c r="Q561" s="14"/>
      <c r="R561" s="14"/>
      <c r="S561" s="14"/>
      <c r="T561" s="14"/>
      <c r="U561" s="14"/>
      <c r="V561" s="14"/>
      <c r="W561" s="14"/>
      <c r="X561" s="14"/>
      <c r="Z561" s="14"/>
      <c r="AA561" s="14"/>
      <c r="AB561" s="14"/>
      <c r="AC561" s="14"/>
      <c r="AD561" s="14"/>
      <c r="AE561" s="14"/>
      <c r="AF561" s="14"/>
      <c r="AG561" s="14"/>
      <c r="AH561" s="14"/>
      <c r="AI561" s="14"/>
      <c r="AJ561" s="14"/>
      <c r="AK561" s="14"/>
      <c r="AL561" s="14"/>
      <c r="AM561" s="12"/>
      <c r="AN561" s="12"/>
      <c r="AO561" s="12"/>
      <c r="AP561" s="12"/>
      <c r="AQ561" s="12"/>
      <c r="AR561" s="12"/>
      <c r="AS561" s="12"/>
      <c r="AT561" s="12"/>
      <c r="AU561" s="12"/>
      <c r="AV561" s="12"/>
      <c r="AW561" s="12"/>
      <c r="AX561" s="12"/>
      <c r="AY561" s="12"/>
      <c r="AZ561" s="12"/>
      <c r="BA561" s="12"/>
      <c r="BB561" s="12"/>
      <c r="BC561" s="12"/>
      <c r="BD561" s="12"/>
      <c r="BE561" s="12"/>
      <c r="BF561" s="12"/>
      <c r="BG561" s="12"/>
      <c r="BH561" s="12"/>
      <c r="BI561" s="12"/>
      <c r="BJ561" s="12"/>
      <c r="BK561" s="12"/>
      <c r="BL561" s="12"/>
      <c r="BM561" s="12"/>
      <c r="BN561" s="12"/>
      <c r="BO561" s="12"/>
      <c r="BP561" s="12"/>
      <c r="BQ561" s="12"/>
      <c r="BR561" s="12"/>
      <c r="BS561" s="12"/>
      <c r="BT561" s="12"/>
      <c r="BU561" s="12"/>
      <c r="BV561" s="12"/>
      <c r="BW561" s="12"/>
      <c r="BX561" s="12"/>
      <c r="BY561" s="12"/>
      <c r="BZ561" s="12"/>
      <c r="CA561" s="12"/>
      <c r="CB561" s="12"/>
      <c r="CC561" s="12"/>
      <c r="CD561" s="12"/>
      <c r="CE561" s="12"/>
      <c r="CF561" s="12"/>
      <c r="CG561" s="12"/>
      <c r="CH561" s="12"/>
    </row>
    <row r="562" spans="1:86">
      <c r="A562" s="14"/>
      <c r="B562" s="14"/>
      <c r="C562" s="14"/>
      <c r="D562" s="14"/>
      <c r="E562" s="14"/>
      <c r="F562" s="14"/>
      <c r="G562" s="14"/>
      <c r="H562" s="14"/>
      <c r="I562" s="14"/>
      <c r="J562" s="14"/>
      <c r="K562" s="14"/>
      <c r="L562" s="14"/>
      <c r="M562" s="14"/>
      <c r="N562" s="14"/>
      <c r="O562" s="14"/>
      <c r="P562" s="14"/>
      <c r="Q562" s="14"/>
      <c r="R562" s="14"/>
      <c r="S562" s="14"/>
      <c r="T562" s="14"/>
      <c r="U562" s="14"/>
      <c r="V562" s="14"/>
      <c r="W562" s="14"/>
      <c r="X562" s="14"/>
      <c r="Z562" s="14"/>
      <c r="AA562" s="14"/>
      <c r="AB562" s="14"/>
      <c r="AC562" s="14"/>
      <c r="AD562" s="14"/>
      <c r="AE562" s="14"/>
      <c r="AF562" s="14"/>
      <c r="AG562" s="14"/>
      <c r="AH562" s="14"/>
      <c r="AI562" s="14"/>
      <c r="AJ562" s="14"/>
      <c r="AK562" s="14"/>
      <c r="AL562" s="14"/>
      <c r="AM562" s="12"/>
      <c r="AN562" s="12"/>
      <c r="AO562" s="12"/>
      <c r="AP562" s="12"/>
      <c r="AQ562" s="12"/>
      <c r="AR562" s="12"/>
      <c r="AS562" s="12"/>
      <c r="AT562" s="12"/>
      <c r="AU562" s="12"/>
      <c r="AV562" s="12"/>
      <c r="AW562" s="12"/>
      <c r="AX562" s="12"/>
      <c r="AY562" s="12"/>
      <c r="AZ562" s="12"/>
      <c r="BA562" s="12"/>
      <c r="BB562" s="12"/>
      <c r="BC562" s="12"/>
      <c r="BD562" s="12"/>
      <c r="BE562" s="12"/>
      <c r="BF562" s="12"/>
      <c r="BG562" s="12"/>
      <c r="BH562" s="12"/>
      <c r="BI562" s="12"/>
      <c r="BJ562" s="12"/>
      <c r="BK562" s="12"/>
      <c r="BL562" s="12"/>
      <c r="BM562" s="12"/>
      <c r="BN562" s="12"/>
      <c r="BO562" s="12"/>
      <c r="BP562" s="12"/>
      <c r="BQ562" s="12"/>
      <c r="BR562" s="12"/>
      <c r="BS562" s="12"/>
      <c r="BT562" s="12"/>
      <c r="BU562" s="12"/>
      <c r="BV562" s="12"/>
      <c r="BW562" s="12"/>
      <c r="BX562" s="12"/>
      <c r="BY562" s="12"/>
      <c r="BZ562" s="12"/>
      <c r="CA562" s="12"/>
      <c r="CB562" s="12"/>
      <c r="CC562" s="12"/>
      <c r="CD562" s="12"/>
      <c r="CE562" s="12"/>
      <c r="CF562" s="12"/>
      <c r="CG562" s="12"/>
      <c r="CH562" s="12"/>
    </row>
    <row r="563" spans="1:86">
      <c r="A563" s="14"/>
      <c r="B563" s="14"/>
      <c r="C563" s="14"/>
      <c r="D563" s="14"/>
      <c r="E563" s="14"/>
      <c r="F563" s="14"/>
      <c r="G563" s="14"/>
      <c r="H563" s="14"/>
      <c r="I563" s="14"/>
      <c r="J563" s="14"/>
      <c r="K563" s="14"/>
      <c r="L563" s="14"/>
      <c r="M563" s="14"/>
      <c r="N563" s="14"/>
      <c r="O563" s="14"/>
      <c r="P563" s="14"/>
      <c r="Q563" s="14"/>
      <c r="R563" s="14"/>
      <c r="S563" s="14"/>
      <c r="T563" s="14"/>
      <c r="U563" s="14"/>
      <c r="V563" s="14"/>
      <c r="W563" s="14"/>
      <c r="X563" s="14"/>
      <c r="Z563" s="14"/>
      <c r="AA563" s="14"/>
      <c r="AB563" s="14"/>
      <c r="AC563" s="14"/>
      <c r="AD563" s="14"/>
      <c r="AE563" s="14"/>
      <c r="AF563" s="14"/>
      <c r="AG563" s="14"/>
      <c r="AH563" s="14"/>
      <c r="AI563" s="14"/>
      <c r="AJ563" s="14"/>
      <c r="AK563" s="14"/>
      <c r="AL563" s="14"/>
      <c r="AM563" s="12"/>
      <c r="AN563" s="12"/>
      <c r="AO563" s="12"/>
      <c r="AP563" s="12"/>
      <c r="AQ563" s="12"/>
      <c r="AR563" s="12"/>
      <c r="AS563" s="12"/>
      <c r="AT563" s="12"/>
      <c r="AU563" s="12"/>
      <c r="AV563" s="12"/>
      <c r="AW563" s="12"/>
      <c r="AX563" s="12"/>
      <c r="AY563" s="12"/>
      <c r="AZ563" s="12"/>
      <c r="BA563" s="12"/>
      <c r="BB563" s="12"/>
      <c r="BC563" s="12"/>
      <c r="BD563" s="12"/>
      <c r="BE563" s="12"/>
      <c r="BF563" s="12"/>
      <c r="BG563" s="12"/>
      <c r="BH563" s="12"/>
      <c r="BI563" s="12"/>
      <c r="BJ563" s="12"/>
      <c r="BK563" s="12"/>
      <c r="BL563" s="12"/>
      <c r="BM563" s="12"/>
      <c r="BN563" s="12"/>
      <c r="BO563" s="12"/>
      <c r="BP563" s="12"/>
      <c r="BQ563" s="12"/>
      <c r="BR563" s="12"/>
      <c r="BS563" s="12"/>
      <c r="BT563" s="12"/>
      <c r="BU563" s="12"/>
      <c r="BV563" s="12"/>
      <c r="BW563" s="12"/>
      <c r="BX563" s="12"/>
      <c r="BY563" s="12"/>
      <c r="BZ563" s="12"/>
      <c r="CA563" s="12"/>
      <c r="CB563" s="12"/>
      <c r="CC563" s="12"/>
      <c r="CD563" s="12"/>
      <c r="CE563" s="12"/>
      <c r="CF563" s="12"/>
      <c r="CG563" s="12"/>
      <c r="CH563" s="12"/>
    </row>
    <row r="564" spans="1:86">
      <c r="A564" s="14"/>
      <c r="B564" s="14"/>
      <c r="C564" s="14"/>
      <c r="D564" s="14"/>
      <c r="E564" s="14"/>
      <c r="F564" s="14"/>
      <c r="G564" s="14"/>
      <c r="H564" s="14"/>
      <c r="I564" s="14"/>
      <c r="J564" s="14"/>
      <c r="K564" s="14"/>
      <c r="L564" s="14"/>
      <c r="M564" s="14"/>
      <c r="N564" s="14"/>
      <c r="O564" s="14"/>
      <c r="P564" s="14"/>
      <c r="Q564" s="14"/>
      <c r="R564" s="14"/>
      <c r="S564" s="14"/>
      <c r="T564" s="14"/>
      <c r="U564" s="14"/>
      <c r="V564" s="14"/>
      <c r="W564" s="14"/>
      <c r="X564" s="14"/>
      <c r="Z564" s="14"/>
      <c r="AA564" s="14"/>
      <c r="AB564" s="14"/>
      <c r="AC564" s="14"/>
      <c r="AD564" s="14"/>
      <c r="AE564" s="14"/>
      <c r="AF564" s="14"/>
      <c r="AG564" s="14"/>
      <c r="AH564" s="14"/>
      <c r="AI564" s="14"/>
      <c r="AJ564" s="14"/>
      <c r="AK564" s="14"/>
      <c r="AL564" s="14"/>
      <c r="AM564" s="12"/>
      <c r="AN564" s="12"/>
      <c r="AO564" s="12"/>
      <c r="AP564" s="12"/>
      <c r="AQ564" s="12"/>
      <c r="AR564" s="12"/>
      <c r="AS564" s="12"/>
      <c r="AT564" s="12"/>
      <c r="AU564" s="12"/>
      <c r="AV564" s="12"/>
      <c r="AW564" s="12"/>
      <c r="AX564" s="12"/>
      <c r="AY564" s="12"/>
      <c r="AZ564" s="12"/>
      <c r="BA564" s="12"/>
      <c r="BB564" s="12"/>
      <c r="BC564" s="12"/>
      <c r="BD564" s="12"/>
      <c r="BE564" s="12"/>
      <c r="BF564" s="12"/>
      <c r="BG564" s="12"/>
      <c r="BH564" s="12"/>
      <c r="BI564" s="12"/>
      <c r="BJ564" s="12"/>
      <c r="BK564" s="12"/>
      <c r="BL564" s="12"/>
      <c r="BM564" s="12"/>
      <c r="BN564" s="12"/>
      <c r="BO564" s="12"/>
      <c r="BP564" s="12"/>
      <c r="BQ564" s="12"/>
      <c r="BR564" s="12"/>
      <c r="BS564" s="12"/>
      <c r="BT564" s="12"/>
      <c r="BU564" s="12"/>
      <c r="BV564" s="12"/>
      <c r="BW564" s="12"/>
      <c r="BX564" s="12"/>
      <c r="BY564" s="12"/>
      <c r="BZ564" s="12"/>
      <c r="CA564" s="12"/>
      <c r="CB564" s="12"/>
      <c r="CC564" s="12"/>
      <c r="CD564" s="12"/>
      <c r="CE564" s="12"/>
      <c r="CF564" s="12"/>
      <c r="CG564" s="12"/>
      <c r="CH564" s="12"/>
    </row>
    <row r="565" spans="1:86">
      <c r="A565" s="14"/>
      <c r="B565" s="14"/>
      <c r="C565" s="14"/>
      <c r="D565" s="14"/>
      <c r="E565" s="14"/>
      <c r="F565" s="14"/>
      <c r="G565" s="14"/>
      <c r="H565" s="14"/>
      <c r="I565" s="14"/>
      <c r="J565" s="14"/>
      <c r="K565" s="14"/>
      <c r="L565" s="14"/>
      <c r="M565" s="14"/>
      <c r="N565" s="14"/>
      <c r="O565" s="14"/>
      <c r="P565" s="14"/>
      <c r="Q565" s="14"/>
      <c r="R565" s="14"/>
      <c r="S565" s="14"/>
      <c r="T565" s="14"/>
      <c r="U565" s="14"/>
      <c r="V565" s="14"/>
      <c r="W565" s="14"/>
      <c r="X565" s="14"/>
      <c r="Z565" s="14"/>
      <c r="AA565" s="14"/>
      <c r="AB565" s="14"/>
      <c r="AC565" s="14"/>
      <c r="AD565" s="14"/>
      <c r="AE565" s="14"/>
      <c r="AF565" s="14"/>
      <c r="AG565" s="14"/>
      <c r="AH565" s="14"/>
      <c r="AI565" s="14"/>
      <c r="AJ565" s="14"/>
      <c r="AK565" s="14"/>
      <c r="AL565" s="14"/>
      <c r="AM565" s="12"/>
      <c r="AN565" s="12"/>
      <c r="AO565" s="12"/>
      <c r="AP565" s="12"/>
      <c r="AQ565" s="12"/>
      <c r="AR565" s="12"/>
      <c r="AS565" s="12"/>
      <c r="AT565" s="12"/>
      <c r="AU565" s="12"/>
      <c r="AV565" s="12"/>
      <c r="AW565" s="12"/>
      <c r="AX565" s="12"/>
      <c r="AY565" s="12"/>
      <c r="AZ565" s="12"/>
      <c r="BA565" s="12"/>
      <c r="BB565" s="12"/>
      <c r="BC565" s="12"/>
      <c r="BD565" s="12"/>
      <c r="BE565" s="12"/>
      <c r="BF565" s="12"/>
      <c r="BG565" s="12"/>
      <c r="BH565" s="12"/>
      <c r="BI565" s="12"/>
      <c r="BJ565" s="12"/>
      <c r="BK565" s="12"/>
      <c r="BL565" s="12"/>
      <c r="BM565" s="12"/>
      <c r="BN565" s="12"/>
      <c r="BO565" s="12"/>
      <c r="BP565" s="12"/>
      <c r="BQ565" s="12"/>
      <c r="BR565" s="12"/>
      <c r="BS565" s="12"/>
      <c r="BT565" s="12"/>
      <c r="BU565" s="12"/>
      <c r="BV565" s="12"/>
      <c r="BW565" s="12"/>
      <c r="BX565" s="12"/>
      <c r="BY565" s="12"/>
      <c r="BZ565" s="12"/>
      <c r="CA565" s="12"/>
      <c r="CB565" s="12"/>
      <c r="CC565" s="12"/>
      <c r="CD565" s="12"/>
      <c r="CE565" s="12"/>
      <c r="CF565" s="12"/>
      <c r="CG565" s="12"/>
      <c r="CH565" s="12"/>
    </row>
    <row r="566" spans="1:86">
      <c r="A566" s="14"/>
      <c r="B566" s="14"/>
      <c r="C566" s="14"/>
      <c r="D566" s="14"/>
      <c r="E566" s="14"/>
      <c r="F566" s="14"/>
      <c r="G566" s="14"/>
      <c r="H566" s="14"/>
      <c r="I566" s="14"/>
      <c r="J566" s="14"/>
      <c r="K566" s="14"/>
      <c r="L566" s="14"/>
      <c r="M566" s="14"/>
      <c r="N566" s="14"/>
      <c r="O566" s="14"/>
      <c r="P566" s="14"/>
      <c r="Q566" s="14"/>
      <c r="R566" s="14"/>
      <c r="S566" s="14"/>
      <c r="T566" s="14"/>
      <c r="U566" s="14"/>
      <c r="V566" s="14"/>
      <c r="W566" s="14"/>
      <c r="X566" s="14"/>
      <c r="Z566" s="14"/>
      <c r="AA566" s="14"/>
      <c r="AB566" s="14"/>
      <c r="AC566" s="14"/>
      <c r="AD566" s="14"/>
      <c r="AE566" s="14"/>
      <c r="AF566" s="14"/>
      <c r="AG566" s="14"/>
      <c r="AH566" s="14"/>
      <c r="AI566" s="14"/>
      <c r="AJ566" s="14"/>
      <c r="AK566" s="14"/>
      <c r="AL566" s="14"/>
      <c r="AM566" s="12"/>
      <c r="AN566" s="12"/>
      <c r="AO566" s="12"/>
      <c r="AP566" s="12"/>
      <c r="AQ566" s="12"/>
      <c r="AR566" s="12"/>
      <c r="AS566" s="12"/>
      <c r="AT566" s="12"/>
      <c r="AU566" s="12"/>
      <c r="AV566" s="12"/>
      <c r="AW566" s="12"/>
      <c r="AX566" s="12"/>
      <c r="AY566" s="12"/>
      <c r="AZ566" s="12"/>
      <c r="BA566" s="12"/>
      <c r="BB566" s="12"/>
      <c r="BC566" s="12"/>
      <c r="BD566" s="12"/>
      <c r="BE566" s="12"/>
      <c r="BF566" s="12"/>
      <c r="BG566" s="12"/>
      <c r="BH566" s="12"/>
      <c r="BI566" s="12"/>
      <c r="BJ566" s="12"/>
      <c r="BK566" s="12"/>
      <c r="BL566" s="12"/>
      <c r="BM566" s="12"/>
      <c r="BN566" s="12"/>
      <c r="BO566" s="12"/>
      <c r="BP566" s="12"/>
      <c r="BQ566" s="12"/>
      <c r="BR566" s="12"/>
      <c r="BS566" s="12"/>
      <c r="BT566" s="12"/>
      <c r="BU566" s="12"/>
      <c r="BV566" s="12"/>
      <c r="BW566" s="12"/>
      <c r="BX566" s="12"/>
      <c r="BY566" s="12"/>
      <c r="BZ566" s="12"/>
      <c r="CA566" s="12"/>
      <c r="CB566" s="12"/>
      <c r="CC566" s="12"/>
      <c r="CD566" s="12"/>
      <c r="CE566" s="12"/>
      <c r="CF566" s="12"/>
      <c r="CG566" s="12"/>
      <c r="CH566" s="12"/>
    </row>
    <row r="567" spans="1:86">
      <c r="A567" s="14"/>
      <c r="B567" s="14"/>
      <c r="C567" s="14"/>
      <c r="D567" s="14"/>
      <c r="E567" s="14"/>
      <c r="F567" s="14"/>
      <c r="G567" s="14"/>
      <c r="H567" s="14"/>
      <c r="I567" s="14"/>
      <c r="J567" s="14"/>
      <c r="K567" s="14"/>
      <c r="L567" s="14"/>
      <c r="M567" s="14"/>
      <c r="N567" s="14"/>
      <c r="O567" s="14"/>
      <c r="P567" s="14"/>
      <c r="Q567" s="14"/>
      <c r="R567" s="14"/>
      <c r="S567" s="14"/>
      <c r="T567" s="14"/>
      <c r="U567" s="14"/>
      <c r="V567" s="14"/>
      <c r="W567" s="14"/>
      <c r="X567" s="14"/>
      <c r="Z567" s="14"/>
      <c r="AA567" s="14"/>
      <c r="AB567" s="14"/>
      <c r="AC567" s="14"/>
      <c r="AD567" s="14"/>
      <c r="AE567" s="14"/>
      <c r="AF567" s="14"/>
      <c r="AG567" s="14"/>
      <c r="AH567" s="14"/>
      <c r="AI567" s="14"/>
      <c r="AJ567" s="14"/>
      <c r="AK567" s="14"/>
      <c r="AL567" s="14"/>
      <c r="AM567" s="12"/>
      <c r="AN567" s="12"/>
      <c r="AO567" s="12"/>
      <c r="AP567" s="12"/>
      <c r="AQ567" s="12"/>
      <c r="AR567" s="12"/>
      <c r="AS567" s="12"/>
      <c r="AT567" s="12"/>
      <c r="AU567" s="12"/>
      <c r="AV567" s="12"/>
      <c r="AW567" s="12"/>
      <c r="AX567" s="12"/>
      <c r="AY567" s="12"/>
      <c r="AZ567" s="12"/>
      <c r="BA567" s="12"/>
      <c r="BB567" s="12"/>
      <c r="BC567" s="12"/>
      <c r="BD567" s="12"/>
      <c r="BE567" s="12"/>
      <c r="BF567" s="12"/>
      <c r="BG567" s="12"/>
      <c r="BH567" s="12"/>
      <c r="BI567" s="12"/>
      <c r="BJ567" s="12"/>
      <c r="BK567" s="12"/>
      <c r="BL567" s="12"/>
      <c r="BM567" s="12"/>
      <c r="BN567" s="12"/>
      <c r="BO567" s="12"/>
      <c r="BP567" s="12"/>
      <c r="BQ567" s="12"/>
      <c r="BR567" s="12"/>
      <c r="BS567" s="12"/>
      <c r="BT567" s="12"/>
      <c r="BU567" s="12"/>
      <c r="BV567" s="12"/>
      <c r="BW567" s="12"/>
      <c r="BX567" s="12"/>
      <c r="BY567" s="12"/>
      <c r="BZ567" s="12"/>
      <c r="CA567" s="12"/>
      <c r="CB567" s="12"/>
      <c r="CC567" s="12"/>
      <c r="CD567" s="12"/>
      <c r="CE567" s="12"/>
      <c r="CF567" s="12"/>
      <c r="CG567" s="12"/>
      <c r="CH567" s="12"/>
    </row>
    <row r="568" spans="1:86">
      <c r="A568" s="14"/>
      <c r="B568" s="14"/>
      <c r="C568" s="14"/>
      <c r="D568" s="14"/>
      <c r="E568" s="14"/>
      <c r="F568" s="14"/>
      <c r="G568" s="14"/>
      <c r="H568" s="14"/>
      <c r="I568" s="14"/>
      <c r="J568" s="14"/>
      <c r="K568" s="14"/>
      <c r="L568" s="14"/>
      <c r="M568" s="14"/>
      <c r="N568" s="14"/>
      <c r="O568" s="14"/>
      <c r="P568" s="14"/>
      <c r="Q568" s="14"/>
      <c r="R568" s="14"/>
      <c r="S568" s="14"/>
      <c r="T568" s="14"/>
      <c r="U568" s="14"/>
      <c r="V568" s="14"/>
      <c r="W568" s="14"/>
      <c r="X568" s="14"/>
      <c r="Z568" s="14"/>
      <c r="AA568" s="14"/>
      <c r="AB568" s="14"/>
      <c r="AC568" s="14"/>
      <c r="AD568" s="14"/>
      <c r="AE568" s="14"/>
      <c r="AF568" s="14"/>
      <c r="AG568" s="14"/>
      <c r="AH568" s="14"/>
      <c r="AI568" s="14"/>
      <c r="AJ568" s="14"/>
      <c r="AK568" s="14"/>
      <c r="AL568" s="14"/>
      <c r="AM568" s="12"/>
      <c r="AN568" s="12"/>
      <c r="AO568" s="12"/>
      <c r="AP568" s="12"/>
      <c r="AQ568" s="12"/>
      <c r="AR568" s="12"/>
      <c r="AS568" s="12"/>
      <c r="AT568" s="12"/>
      <c r="AU568" s="12"/>
      <c r="AV568" s="12"/>
      <c r="AW568" s="12"/>
      <c r="AX568" s="12"/>
      <c r="AY568" s="12"/>
      <c r="AZ568" s="12"/>
      <c r="BA568" s="12"/>
      <c r="BB568" s="12"/>
      <c r="BC568" s="12"/>
      <c r="BD568" s="12"/>
      <c r="BE568" s="12"/>
      <c r="BF568" s="12"/>
      <c r="BG568" s="12"/>
      <c r="BH568" s="12"/>
      <c r="BI568" s="12"/>
      <c r="BJ568" s="12"/>
      <c r="BK568" s="12"/>
      <c r="BL568" s="12"/>
      <c r="BM568" s="12"/>
      <c r="BN568" s="12"/>
      <c r="BO568" s="12"/>
      <c r="BP568" s="12"/>
      <c r="BQ568" s="12"/>
      <c r="BR568" s="12"/>
      <c r="BS568" s="12"/>
      <c r="BT568" s="12"/>
      <c r="BU568" s="12"/>
      <c r="BV568" s="12"/>
      <c r="BW568" s="12"/>
      <c r="BX568" s="12"/>
      <c r="BY568" s="12"/>
      <c r="BZ568" s="12"/>
      <c r="CA568" s="12"/>
      <c r="CB568" s="12"/>
      <c r="CC568" s="12"/>
      <c r="CD568" s="12"/>
      <c r="CE568" s="12"/>
      <c r="CF568" s="12"/>
      <c r="CG568" s="12"/>
      <c r="CH568" s="12"/>
    </row>
    <row r="569" spans="1:86">
      <c r="A569" s="14"/>
      <c r="B569" s="14"/>
      <c r="C569" s="14"/>
      <c r="D569" s="14"/>
      <c r="E569" s="14"/>
      <c r="F569" s="14"/>
      <c r="G569" s="14"/>
      <c r="H569" s="14"/>
      <c r="I569" s="14"/>
      <c r="J569" s="14"/>
      <c r="K569" s="14"/>
      <c r="L569" s="14"/>
      <c r="M569" s="14"/>
      <c r="N569" s="14"/>
      <c r="O569" s="14"/>
      <c r="P569" s="14"/>
      <c r="Q569" s="14"/>
      <c r="R569" s="14"/>
      <c r="S569" s="14"/>
      <c r="T569" s="14"/>
      <c r="U569" s="14"/>
      <c r="V569" s="14"/>
      <c r="W569" s="14"/>
      <c r="X569" s="14"/>
      <c r="Z569" s="14"/>
      <c r="AA569" s="14"/>
      <c r="AB569" s="14"/>
      <c r="AC569" s="14"/>
      <c r="AD569" s="14"/>
      <c r="AE569" s="14"/>
      <c r="AF569" s="14"/>
      <c r="AG569" s="14"/>
      <c r="AH569" s="14"/>
      <c r="AI569" s="14"/>
      <c r="AJ569" s="14"/>
      <c r="AK569" s="14"/>
      <c r="AL569" s="14"/>
      <c r="AM569" s="12"/>
      <c r="AN569" s="12"/>
      <c r="AO569" s="12"/>
      <c r="AP569" s="12"/>
      <c r="AQ569" s="12"/>
      <c r="AR569" s="12"/>
      <c r="AS569" s="12"/>
      <c r="AT569" s="12"/>
      <c r="AU569" s="12"/>
      <c r="AV569" s="12"/>
      <c r="AW569" s="12"/>
      <c r="AX569" s="12"/>
      <c r="AY569" s="12"/>
      <c r="AZ569" s="12"/>
      <c r="BA569" s="12"/>
      <c r="BB569" s="12"/>
      <c r="BC569" s="12"/>
      <c r="BD569" s="12"/>
      <c r="BE569" s="12"/>
      <c r="BF569" s="12"/>
      <c r="BG569" s="12"/>
      <c r="BH569" s="12"/>
      <c r="BI569" s="12"/>
      <c r="BJ569" s="12"/>
      <c r="BK569" s="12"/>
      <c r="BL569" s="12"/>
      <c r="BM569" s="12"/>
      <c r="BN569" s="12"/>
      <c r="BO569" s="12"/>
      <c r="BP569" s="12"/>
      <c r="BQ569" s="12"/>
      <c r="BR569" s="12"/>
      <c r="BS569" s="12"/>
      <c r="BT569" s="12"/>
      <c r="BU569" s="12"/>
      <c r="BV569" s="12"/>
      <c r="BW569" s="12"/>
      <c r="BX569" s="12"/>
      <c r="BY569" s="12"/>
      <c r="BZ569" s="12"/>
      <c r="CA569" s="12"/>
      <c r="CB569" s="12"/>
      <c r="CC569" s="12"/>
      <c r="CD569" s="12"/>
      <c r="CE569" s="12"/>
      <c r="CF569" s="12"/>
      <c r="CG569" s="12"/>
      <c r="CH569" s="12"/>
    </row>
    <row r="570" spans="1:86">
      <c r="A570" s="14"/>
      <c r="B570" s="14"/>
      <c r="C570" s="14"/>
      <c r="D570" s="14"/>
      <c r="E570" s="14"/>
      <c r="F570" s="14"/>
      <c r="G570" s="14"/>
      <c r="H570" s="14"/>
      <c r="I570" s="14"/>
      <c r="J570" s="14"/>
      <c r="K570" s="14"/>
      <c r="L570" s="14"/>
      <c r="M570" s="14"/>
      <c r="N570" s="14"/>
      <c r="O570" s="14"/>
      <c r="P570" s="14"/>
      <c r="Q570" s="14"/>
      <c r="R570" s="14"/>
      <c r="S570" s="14"/>
      <c r="T570" s="14"/>
      <c r="U570" s="14"/>
      <c r="V570" s="14"/>
      <c r="W570" s="14"/>
      <c r="X570" s="14"/>
      <c r="Z570" s="14"/>
      <c r="AA570" s="14"/>
      <c r="AB570" s="14"/>
      <c r="AC570" s="14"/>
      <c r="AD570" s="14"/>
      <c r="AE570" s="14"/>
      <c r="AF570" s="14"/>
      <c r="AG570" s="14"/>
      <c r="AH570" s="14"/>
      <c r="AI570" s="14"/>
      <c r="AJ570" s="14"/>
      <c r="AK570" s="14"/>
      <c r="AL570" s="14"/>
      <c r="AM570" s="12"/>
      <c r="AN570" s="12"/>
      <c r="AO570" s="12"/>
      <c r="AP570" s="12"/>
      <c r="AQ570" s="12"/>
      <c r="AR570" s="12"/>
      <c r="AS570" s="12"/>
      <c r="AT570" s="12"/>
      <c r="AU570" s="12"/>
      <c r="AV570" s="12"/>
      <c r="AW570" s="12"/>
      <c r="AX570" s="12"/>
      <c r="AY570" s="12"/>
      <c r="AZ570" s="12"/>
      <c r="BA570" s="12"/>
      <c r="BB570" s="12"/>
      <c r="BC570" s="12"/>
      <c r="BD570" s="12"/>
      <c r="BE570" s="12"/>
      <c r="BF570" s="12"/>
      <c r="BG570" s="12"/>
      <c r="BH570" s="12"/>
      <c r="BI570" s="12"/>
      <c r="BJ570" s="12"/>
      <c r="BK570" s="12"/>
      <c r="BL570" s="12"/>
      <c r="BM570" s="12"/>
      <c r="BN570" s="12"/>
      <c r="BO570" s="12"/>
      <c r="BP570" s="12"/>
      <c r="BQ570" s="12"/>
      <c r="BR570" s="12"/>
      <c r="BS570" s="12"/>
      <c r="BT570" s="12"/>
      <c r="BU570" s="12"/>
      <c r="BV570" s="12"/>
      <c r="BW570" s="12"/>
      <c r="BX570" s="12"/>
      <c r="BY570" s="12"/>
      <c r="BZ570" s="12"/>
      <c r="CA570" s="12"/>
      <c r="CB570" s="12"/>
      <c r="CC570" s="12"/>
      <c r="CD570" s="12"/>
      <c r="CE570" s="12"/>
      <c r="CF570" s="12"/>
      <c r="CG570" s="12"/>
      <c r="CH570" s="12"/>
    </row>
    <row r="571" spans="1:86">
      <c r="A571" s="14"/>
      <c r="B571" s="14"/>
      <c r="C571" s="14"/>
      <c r="D571" s="14"/>
      <c r="E571" s="14"/>
      <c r="F571" s="14"/>
      <c r="G571" s="14"/>
      <c r="H571" s="14"/>
      <c r="I571" s="14"/>
      <c r="J571" s="14"/>
      <c r="K571" s="14"/>
      <c r="L571" s="14"/>
      <c r="M571" s="14"/>
      <c r="N571" s="14"/>
      <c r="O571" s="14"/>
      <c r="P571" s="14"/>
      <c r="Q571" s="14"/>
      <c r="R571" s="14"/>
      <c r="S571" s="14"/>
      <c r="T571" s="14"/>
      <c r="U571" s="14"/>
      <c r="V571" s="14"/>
      <c r="W571" s="14"/>
      <c r="X571" s="14"/>
      <c r="Z571" s="14"/>
      <c r="AA571" s="14"/>
      <c r="AB571" s="14"/>
      <c r="AC571" s="14"/>
      <c r="AD571" s="14"/>
      <c r="AE571" s="14"/>
      <c r="AF571" s="14"/>
      <c r="AG571" s="14"/>
      <c r="AH571" s="14"/>
      <c r="AI571" s="14"/>
      <c r="AJ571" s="14"/>
      <c r="AK571" s="14"/>
      <c r="AL571" s="14"/>
      <c r="AM571" s="12"/>
      <c r="AN571" s="12"/>
      <c r="AO571" s="12"/>
      <c r="AP571" s="12"/>
      <c r="AQ571" s="12"/>
      <c r="AR571" s="12"/>
      <c r="AS571" s="12"/>
      <c r="AT571" s="12"/>
      <c r="AU571" s="12"/>
      <c r="AV571" s="12"/>
      <c r="AW571" s="12"/>
      <c r="AX571" s="12"/>
      <c r="AY571" s="12"/>
      <c r="AZ571" s="12"/>
      <c r="BA571" s="12"/>
      <c r="BB571" s="12"/>
      <c r="BC571" s="12"/>
      <c r="BD571" s="12"/>
      <c r="BE571" s="12"/>
      <c r="BF571" s="12"/>
      <c r="BG571" s="12"/>
      <c r="BH571" s="12"/>
      <c r="BI571" s="12"/>
      <c r="BJ571" s="12"/>
      <c r="BK571" s="12"/>
      <c r="BL571" s="12"/>
      <c r="BM571" s="12"/>
      <c r="BN571" s="12"/>
      <c r="BO571" s="12"/>
      <c r="BP571" s="12"/>
      <c r="BQ571" s="12"/>
      <c r="BR571" s="12"/>
      <c r="BS571" s="12"/>
      <c r="BT571" s="12"/>
      <c r="BU571" s="12"/>
      <c r="BV571" s="12"/>
      <c r="BW571" s="12"/>
      <c r="BX571" s="12"/>
      <c r="BY571" s="12"/>
      <c r="BZ571" s="12"/>
      <c r="CA571" s="12"/>
      <c r="CB571" s="12"/>
      <c r="CC571" s="12"/>
      <c r="CD571" s="12"/>
      <c r="CE571" s="12"/>
      <c r="CF571" s="12"/>
      <c r="CG571" s="12"/>
      <c r="CH571" s="12"/>
    </row>
    <row r="572" spans="1:86">
      <c r="A572" s="14"/>
      <c r="B572" s="14"/>
      <c r="C572" s="14"/>
      <c r="D572" s="14"/>
      <c r="E572" s="14"/>
      <c r="F572" s="14"/>
      <c r="G572" s="14"/>
      <c r="H572" s="14"/>
      <c r="I572" s="14"/>
      <c r="J572" s="14"/>
      <c r="K572" s="14"/>
      <c r="L572" s="14"/>
      <c r="M572" s="14"/>
      <c r="N572" s="14"/>
      <c r="O572" s="14"/>
      <c r="P572" s="14"/>
      <c r="Q572" s="14"/>
      <c r="R572" s="14"/>
      <c r="S572" s="14"/>
      <c r="T572" s="14"/>
      <c r="U572" s="14"/>
      <c r="V572" s="14"/>
      <c r="W572" s="14"/>
      <c r="X572" s="14"/>
      <c r="Z572" s="14"/>
      <c r="AA572" s="14"/>
      <c r="AB572" s="14"/>
      <c r="AC572" s="14"/>
      <c r="AD572" s="14"/>
      <c r="AE572" s="14"/>
      <c r="AF572" s="14"/>
      <c r="AG572" s="14"/>
      <c r="AH572" s="14"/>
      <c r="AI572" s="14"/>
      <c r="AJ572" s="14"/>
      <c r="AK572" s="14"/>
      <c r="AL572" s="14"/>
      <c r="AM572" s="12"/>
      <c r="AN572" s="12"/>
      <c r="AO572" s="12"/>
      <c r="AP572" s="12"/>
      <c r="AQ572" s="12"/>
      <c r="AR572" s="12"/>
      <c r="AS572" s="12"/>
      <c r="AT572" s="12"/>
      <c r="AU572" s="12"/>
      <c r="AV572" s="12"/>
      <c r="AW572" s="12"/>
      <c r="AX572" s="12"/>
      <c r="AY572" s="12"/>
      <c r="AZ572" s="12"/>
      <c r="BA572" s="12"/>
      <c r="BB572" s="12"/>
      <c r="BC572" s="12"/>
      <c r="BD572" s="12"/>
      <c r="BE572" s="12"/>
      <c r="BF572" s="12"/>
      <c r="BG572" s="12"/>
      <c r="BH572" s="12"/>
      <c r="BI572" s="12"/>
      <c r="BJ572" s="12"/>
      <c r="BK572" s="12"/>
      <c r="BL572" s="12"/>
      <c r="BM572" s="12"/>
      <c r="BN572" s="12"/>
      <c r="BO572" s="12"/>
      <c r="BP572" s="12"/>
      <c r="BQ572" s="12"/>
      <c r="BR572" s="12"/>
      <c r="BS572" s="12"/>
      <c r="BT572" s="12"/>
      <c r="BU572" s="12"/>
      <c r="BV572" s="12"/>
      <c r="BW572" s="12"/>
      <c r="BX572" s="12"/>
      <c r="BY572" s="12"/>
      <c r="BZ572" s="12"/>
      <c r="CA572" s="12"/>
      <c r="CB572" s="12"/>
      <c r="CC572" s="12"/>
      <c r="CD572" s="12"/>
      <c r="CE572" s="12"/>
      <c r="CF572" s="12"/>
      <c r="CG572" s="12"/>
      <c r="CH572" s="12"/>
    </row>
    <row r="573" spans="1:86">
      <c r="A573" s="14"/>
      <c r="B573" s="14"/>
      <c r="C573" s="14"/>
      <c r="D573" s="14"/>
      <c r="E573" s="14"/>
      <c r="F573" s="14"/>
      <c r="G573" s="14"/>
      <c r="H573" s="14"/>
      <c r="I573" s="14"/>
      <c r="J573" s="14"/>
      <c r="K573" s="14"/>
      <c r="L573" s="14"/>
      <c r="M573" s="14"/>
      <c r="N573" s="14"/>
      <c r="O573" s="14"/>
      <c r="P573" s="14"/>
      <c r="Q573" s="14"/>
      <c r="R573" s="14"/>
      <c r="S573" s="14"/>
      <c r="T573" s="14"/>
      <c r="U573" s="14"/>
      <c r="V573" s="14"/>
      <c r="W573" s="14"/>
      <c r="X573" s="14"/>
      <c r="Z573" s="14"/>
      <c r="AA573" s="14"/>
      <c r="AB573" s="14"/>
      <c r="AC573" s="14"/>
      <c r="AD573" s="14"/>
      <c r="AE573" s="14"/>
      <c r="AF573" s="14"/>
      <c r="AG573" s="14"/>
      <c r="AH573" s="14"/>
      <c r="AI573" s="14"/>
      <c r="AJ573" s="14"/>
      <c r="AK573" s="14"/>
      <c r="AL573" s="14"/>
      <c r="AM573" s="12"/>
      <c r="AN573" s="12"/>
      <c r="AO573" s="12"/>
      <c r="AP573" s="12"/>
      <c r="AQ573" s="12"/>
      <c r="AR573" s="12"/>
      <c r="AS573" s="12"/>
      <c r="AT573" s="12"/>
      <c r="AU573" s="12"/>
      <c r="AV573" s="12"/>
      <c r="AW573" s="12"/>
      <c r="AX573" s="12"/>
      <c r="AY573" s="12"/>
      <c r="AZ573" s="12"/>
      <c r="BA573" s="12"/>
      <c r="BB573" s="12"/>
      <c r="BC573" s="12"/>
      <c r="BD573" s="12"/>
      <c r="BE573" s="12"/>
      <c r="BF573" s="12"/>
      <c r="BG573" s="12"/>
      <c r="BH573" s="12"/>
      <c r="BI573" s="12"/>
      <c r="BJ573" s="12"/>
      <c r="BK573" s="12"/>
      <c r="BL573" s="12"/>
      <c r="BM573" s="12"/>
      <c r="BN573" s="12"/>
      <c r="BO573" s="12"/>
      <c r="BP573" s="12"/>
      <c r="BQ573" s="12"/>
      <c r="BR573" s="12"/>
      <c r="BS573" s="12"/>
      <c r="BT573" s="12"/>
      <c r="BU573" s="12"/>
      <c r="BV573" s="12"/>
      <c r="BW573" s="12"/>
      <c r="BX573" s="12"/>
      <c r="BY573" s="12"/>
      <c r="BZ573" s="12"/>
      <c r="CA573" s="12"/>
      <c r="CB573" s="12"/>
      <c r="CC573" s="12"/>
      <c r="CD573" s="12"/>
      <c r="CE573" s="12"/>
      <c r="CF573" s="12"/>
      <c r="CG573" s="12"/>
      <c r="CH573" s="12"/>
    </row>
    <row r="574" spans="1:86">
      <c r="A574" s="14"/>
      <c r="B574" s="14"/>
      <c r="C574" s="14"/>
      <c r="D574" s="14"/>
      <c r="E574" s="14"/>
      <c r="F574" s="14"/>
      <c r="G574" s="14"/>
      <c r="H574" s="14"/>
      <c r="I574" s="14"/>
      <c r="J574" s="14"/>
      <c r="K574" s="14"/>
      <c r="L574" s="14"/>
      <c r="M574" s="14"/>
      <c r="N574" s="14"/>
      <c r="O574" s="14"/>
      <c r="P574" s="14"/>
      <c r="Q574" s="14"/>
      <c r="R574" s="14"/>
      <c r="S574" s="14"/>
      <c r="T574" s="14"/>
      <c r="U574" s="14"/>
      <c r="V574" s="14"/>
      <c r="W574" s="14"/>
      <c r="X574" s="14"/>
      <c r="Z574" s="14"/>
      <c r="AA574" s="14"/>
      <c r="AB574" s="14"/>
      <c r="AC574" s="14"/>
      <c r="AD574" s="14"/>
      <c r="AE574" s="14"/>
      <c r="AF574" s="14"/>
      <c r="AG574" s="14"/>
      <c r="AH574" s="14"/>
      <c r="AI574" s="14"/>
      <c r="AJ574" s="14"/>
      <c r="AK574" s="14"/>
      <c r="AL574" s="14"/>
      <c r="AM574" s="12"/>
      <c r="AN574" s="12"/>
      <c r="AO574" s="12"/>
      <c r="AP574" s="12"/>
      <c r="AQ574" s="12"/>
      <c r="AR574" s="12"/>
      <c r="AS574" s="12"/>
      <c r="AT574" s="12"/>
      <c r="AU574" s="12"/>
      <c r="AV574" s="12"/>
      <c r="AW574" s="12"/>
      <c r="AX574" s="12"/>
      <c r="AY574" s="12"/>
      <c r="AZ574" s="12"/>
      <c r="BA574" s="12"/>
      <c r="BB574" s="12"/>
      <c r="BC574" s="12"/>
      <c r="BD574" s="12"/>
      <c r="BE574" s="12"/>
      <c r="BF574" s="12"/>
      <c r="BG574" s="12"/>
      <c r="BH574" s="12"/>
      <c r="BI574" s="12"/>
      <c r="BJ574" s="12"/>
      <c r="BK574" s="12"/>
      <c r="BL574" s="12"/>
      <c r="BM574" s="12"/>
      <c r="BN574" s="12"/>
      <c r="BO574" s="12"/>
      <c r="BP574" s="12"/>
      <c r="BQ574" s="12"/>
      <c r="BR574" s="12"/>
      <c r="BS574" s="12"/>
      <c r="BT574" s="12"/>
      <c r="BU574" s="12"/>
      <c r="BV574" s="12"/>
      <c r="BW574" s="12"/>
      <c r="BX574" s="12"/>
      <c r="BY574" s="12"/>
      <c r="BZ574" s="12"/>
      <c r="CA574" s="12"/>
      <c r="CB574" s="12"/>
      <c r="CC574" s="12"/>
      <c r="CD574" s="12"/>
      <c r="CE574" s="12"/>
      <c r="CF574" s="12"/>
      <c r="CG574" s="12"/>
      <c r="CH574" s="12"/>
    </row>
    <row r="575" spans="1:86">
      <c r="A575" s="14"/>
      <c r="B575" s="14"/>
      <c r="C575" s="14"/>
      <c r="D575" s="14"/>
      <c r="E575" s="14"/>
      <c r="F575" s="14"/>
      <c r="G575" s="14"/>
      <c r="H575" s="14"/>
      <c r="I575" s="14"/>
      <c r="J575" s="14"/>
      <c r="K575" s="14"/>
      <c r="L575" s="14"/>
      <c r="M575" s="14"/>
      <c r="N575" s="14"/>
      <c r="O575" s="14"/>
      <c r="P575" s="14"/>
      <c r="Q575" s="14"/>
      <c r="R575" s="14"/>
      <c r="S575" s="14"/>
      <c r="T575" s="14"/>
      <c r="U575" s="14"/>
      <c r="V575" s="14"/>
      <c r="W575" s="14"/>
      <c r="X575" s="14"/>
      <c r="Z575" s="14"/>
      <c r="AA575" s="14"/>
      <c r="AB575" s="14"/>
      <c r="AC575" s="14"/>
      <c r="AD575" s="14"/>
      <c r="AE575" s="14"/>
      <c r="AF575" s="14"/>
      <c r="AG575" s="14"/>
      <c r="AH575" s="14"/>
      <c r="AI575" s="14"/>
      <c r="AJ575" s="14"/>
      <c r="AK575" s="14"/>
      <c r="AL575" s="14"/>
      <c r="AM575" s="12"/>
      <c r="AN575" s="12"/>
      <c r="AO575" s="12"/>
      <c r="AP575" s="12"/>
      <c r="AQ575" s="12"/>
      <c r="AR575" s="12"/>
      <c r="AS575" s="12"/>
      <c r="AT575" s="12"/>
      <c r="AU575" s="12"/>
      <c r="AV575" s="12"/>
      <c r="AW575" s="12"/>
      <c r="AX575" s="12"/>
      <c r="AY575" s="12"/>
      <c r="AZ575" s="12"/>
      <c r="BA575" s="12"/>
      <c r="BB575" s="12"/>
      <c r="BC575" s="12"/>
      <c r="BD575" s="12"/>
      <c r="BE575" s="12"/>
      <c r="BF575" s="12"/>
      <c r="BG575" s="12"/>
      <c r="BH575" s="12"/>
      <c r="BI575" s="12"/>
      <c r="BJ575" s="12"/>
      <c r="BK575" s="12"/>
      <c r="BL575" s="12"/>
      <c r="BM575" s="12"/>
      <c r="BN575" s="12"/>
      <c r="BO575" s="12"/>
      <c r="BP575" s="12"/>
      <c r="BQ575" s="12"/>
      <c r="BR575" s="12"/>
      <c r="BS575" s="12"/>
      <c r="BT575" s="12"/>
      <c r="BU575" s="12"/>
      <c r="BV575" s="12"/>
      <c r="BW575" s="12"/>
      <c r="BX575" s="12"/>
      <c r="BY575" s="12"/>
      <c r="BZ575" s="12"/>
      <c r="CA575" s="12"/>
      <c r="CB575" s="12"/>
      <c r="CC575" s="12"/>
      <c r="CD575" s="12"/>
      <c r="CE575" s="12"/>
      <c r="CF575" s="12"/>
      <c r="CG575" s="12"/>
      <c r="CH575" s="12"/>
    </row>
    <row r="576" spans="1:86">
      <c r="A576" s="14"/>
      <c r="B576" s="14"/>
      <c r="C576" s="14"/>
      <c r="D576" s="14"/>
      <c r="E576" s="14"/>
      <c r="F576" s="14"/>
      <c r="G576" s="14"/>
      <c r="H576" s="14"/>
      <c r="I576" s="14"/>
      <c r="J576" s="14"/>
      <c r="K576" s="14"/>
      <c r="L576" s="14"/>
      <c r="M576" s="14"/>
      <c r="N576" s="14"/>
      <c r="O576" s="14"/>
      <c r="P576" s="14"/>
      <c r="Q576" s="14"/>
      <c r="R576" s="14"/>
      <c r="S576" s="14"/>
      <c r="T576" s="14"/>
      <c r="U576" s="14"/>
      <c r="V576" s="14"/>
      <c r="W576" s="14"/>
      <c r="X576" s="14"/>
      <c r="Z576" s="14"/>
      <c r="AA576" s="14"/>
      <c r="AB576" s="14"/>
      <c r="AC576" s="14"/>
      <c r="AD576" s="14"/>
      <c r="AE576" s="14"/>
      <c r="AF576" s="14"/>
      <c r="AG576" s="14"/>
      <c r="AH576" s="14"/>
      <c r="AI576" s="14"/>
      <c r="AJ576" s="14"/>
      <c r="AK576" s="14"/>
      <c r="AL576" s="14"/>
      <c r="AM576" s="12"/>
      <c r="AN576" s="12"/>
      <c r="AO576" s="12"/>
      <c r="AP576" s="12"/>
      <c r="AQ576" s="12"/>
      <c r="AR576" s="12"/>
      <c r="AS576" s="12"/>
      <c r="AT576" s="12"/>
      <c r="AU576" s="12"/>
      <c r="AV576" s="12"/>
      <c r="AW576" s="12"/>
      <c r="AX576" s="12"/>
      <c r="AY576" s="12"/>
      <c r="AZ576" s="12"/>
      <c r="BA576" s="12"/>
      <c r="BB576" s="12"/>
      <c r="BC576" s="12"/>
      <c r="BD576" s="12"/>
      <c r="BE576" s="12"/>
      <c r="BF576" s="12"/>
      <c r="BG576" s="12"/>
      <c r="BH576" s="12"/>
      <c r="BI576" s="12"/>
      <c r="BJ576" s="12"/>
      <c r="BK576" s="12"/>
      <c r="BL576" s="12"/>
      <c r="BM576" s="12"/>
      <c r="BN576" s="12"/>
      <c r="BO576" s="12"/>
      <c r="BP576" s="12"/>
      <c r="BQ576" s="12"/>
      <c r="BR576" s="12"/>
      <c r="BS576" s="12"/>
      <c r="BT576" s="12"/>
      <c r="BU576" s="12"/>
      <c r="BV576" s="12"/>
      <c r="BW576" s="12"/>
      <c r="BX576" s="12"/>
      <c r="BY576" s="12"/>
      <c r="BZ576" s="12"/>
      <c r="CA576" s="12"/>
      <c r="CB576" s="12"/>
      <c r="CC576" s="12"/>
      <c r="CD576" s="12"/>
      <c r="CE576" s="12"/>
      <c r="CF576" s="12"/>
      <c r="CG576" s="12"/>
      <c r="CH576" s="12"/>
    </row>
    <row r="577" spans="1:86">
      <c r="A577" s="14"/>
      <c r="B577" s="14"/>
      <c r="C577" s="14"/>
      <c r="D577" s="14"/>
      <c r="E577" s="14"/>
      <c r="F577" s="14"/>
      <c r="G577" s="14"/>
      <c r="H577" s="14"/>
      <c r="I577" s="14"/>
      <c r="J577" s="14"/>
      <c r="K577" s="14"/>
      <c r="L577" s="14"/>
      <c r="M577" s="14"/>
      <c r="N577" s="14"/>
      <c r="O577" s="14"/>
      <c r="P577" s="14"/>
      <c r="Q577" s="14"/>
      <c r="R577" s="14"/>
      <c r="S577" s="14"/>
      <c r="T577" s="14"/>
      <c r="U577" s="14"/>
      <c r="V577" s="14"/>
      <c r="W577" s="14"/>
      <c r="X577" s="14"/>
      <c r="Z577" s="14"/>
      <c r="AA577" s="14"/>
      <c r="AB577" s="14"/>
      <c r="AC577" s="14"/>
      <c r="AD577" s="14"/>
      <c r="AE577" s="14"/>
      <c r="AF577" s="14"/>
      <c r="AG577" s="14"/>
      <c r="AH577" s="14"/>
      <c r="AI577" s="14"/>
      <c r="AJ577" s="14"/>
      <c r="AK577" s="14"/>
      <c r="AL577" s="14"/>
      <c r="AM577" s="12"/>
      <c r="AN577" s="12"/>
      <c r="AO577" s="12"/>
      <c r="AP577" s="12"/>
      <c r="AQ577" s="12"/>
      <c r="AR577" s="12"/>
      <c r="AS577" s="12"/>
      <c r="AT577" s="12"/>
      <c r="AU577" s="12"/>
      <c r="AV577" s="12"/>
      <c r="AW577" s="12"/>
      <c r="AX577" s="12"/>
      <c r="AY577" s="12"/>
      <c r="AZ577" s="12"/>
      <c r="BA577" s="12"/>
      <c r="BB577" s="12"/>
      <c r="BC577" s="12"/>
      <c r="BD577" s="12"/>
      <c r="BE577" s="12"/>
      <c r="BF577" s="12"/>
      <c r="BG577" s="12"/>
      <c r="BH577" s="12"/>
      <c r="BI577" s="12"/>
      <c r="BJ577" s="12"/>
      <c r="BK577" s="12"/>
      <c r="BL577" s="12"/>
      <c r="BM577" s="12"/>
      <c r="BN577" s="12"/>
      <c r="BO577" s="12"/>
      <c r="BP577" s="12"/>
      <c r="BQ577" s="12"/>
      <c r="BR577" s="12"/>
      <c r="BS577" s="12"/>
      <c r="BT577" s="12"/>
      <c r="BU577" s="12"/>
      <c r="BV577" s="12"/>
      <c r="BW577" s="12"/>
      <c r="BX577" s="12"/>
      <c r="BY577" s="12"/>
      <c r="BZ577" s="12"/>
      <c r="CA577" s="12"/>
      <c r="CB577" s="12"/>
      <c r="CC577" s="12"/>
      <c r="CD577" s="12"/>
      <c r="CE577" s="12"/>
      <c r="CF577" s="12"/>
      <c r="CG577" s="12"/>
      <c r="CH577" s="12"/>
    </row>
    <row r="578" spans="1:86">
      <c r="A578" s="14"/>
      <c r="B578" s="14"/>
      <c r="C578" s="14"/>
      <c r="D578" s="14"/>
      <c r="E578" s="14"/>
      <c r="F578" s="14"/>
      <c r="G578" s="14"/>
      <c r="H578" s="14"/>
      <c r="I578" s="14"/>
      <c r="J578" s="14"/>
      <c r="K578" s="14"/>
      <c r="L578" s="14"/>
      <c r="M578" s="14"/>
      <c r="N578" s="14"/>
      <c r="O578" s="14"/>
      <c r="P578" s="14"/>
      <c r="Q578" s="14"/>
      <c r="R578" s="14"/>
      <c r="S578" s="14"/>
      <c r="T578" s="14"/>
      <c r="U578" s="14"/>
      <c r="V578" s="14"/>
      <c r="W578" s="14"/>
      <c r="X578" s="14"/>
      <c r="Z578" s="14"/>
      <c r="AA578" s="14"/>
      <c r="AB578" s="14"/>
      <c r="AC578" s="14"/>
      <c r="AD578" s="14"/>
      <c r="AE578" s="14"/>
      <c r="AF578" s="14"/>
      <c r="AG578" s="14"/>
      <c r="AH578" s="14"/>
      <c r="AI578" s="14"/>
      <c r="AJ578" s="14"/>
      <c r="AK578" s="14"/>
      <c r="AL578" s="14"/>
      <c r="AM578" s="12"/>
      <c r="AN578" s="12"/>
      <c r="AO578" s="12"/>
      <c r="AP578" s="12"/>
      <c r="AQ578" s="12"/>
      <c r="AR578" s="12"/>
      <c r="AS578" s="12"/>
      <c r="AT578" s="12"/>
      <c r="AU578" s="12"/>
      <c r="AV578" s="12"/>
      <c r="AW578" s="12"/>
      <c r="AX578" s="12"/>
      <c r="AY578" s="12"/>
      <c r="AZ578" s="12"/>
      <c r="BA578" s="12"/>
      <c r="BB578" s="12"/>
      <c r="BC578" s="12"/>
      <c r="BD578" s="12"/>
      <c r="BE578" s="12"/>
      <c r="BF578" s="12"/>
      <c r="BG578" s="12"/>
      <c r="BH578" s="12"/>
      <c r="BI578" s="12"/>
      <c r="BJ578" s="12"/>
      <c r="BK578" s="12"/>
      <c r="BL578" s="12"/>
      <c r="BM578" s="12"/>
      <c r="BN578" s="12"/>
      <c r="BO578" s="12"/>
      <c r="BP578" s="12"/>
      <c r="BQ578" s="12"/>
      <c r="BR578" s="12"/>
      <c r="BS578" s="12"/>
      <c r="BT578" s="12"/>
      <c r="BU578" s="12"/>
      <c r="BV578" s="12"/>
      <c r="BW578" s="12"/>
      <c r="BX578" s="12"/>
      <c r="BY578" s="12"/>
      <c r="BZ578" s="12"/>
      <c r="CA578" s="12"/>
      <c r="CB578" s="12"/>
      <c r="CC578" s="12"/>
      <c r="CD578" s="12"/>
      <c r="CE578" s="12"/>
      <c r="CF578" s="12"/>
      <c r="CG578" s="12"/>
      <c r="CH578" s="12"/>
    </row>
    <row r="579" spans="1:86">
      <c r="A579" s="14"/>
      <c r="B579" s="14"/>
      <c r="C579" s="14"/>
      <c r="D579" s="14"/>
      <c r="E579" s="14"/>
      <c r="F579" s="14"/>
      <c r="G579" s="14"/>
      <c r="H579" s="14"/>
      <c r="I579" s="14"/>
      <c r="J579" s="14"/>
      <c r="K579" s="14"/>
      <c r="L579" s="14"/>
      <c r="M579" s="14"/>
      <c r="N579" s="14"/>
      <c r="O579" s="14"/>
      <c r="P579" s="14"/>
      <c r="Q579" s="14"/>
      <c r="R579" s="14"/>
      <c r="S579" s="14"/>
      <c r="T579" s="14"/>
      <c r="U579" s="14"/>
      <c r="V579" s="14"/>
      <c r="W579" s="14"/>
      <c r="X579" s="14"/>
      <c r="Z579" s="14"/>
      <c r="AA579" s="14"/>
      <c r="AB579" s="14"/>
      <c r="AC579" s="14"/>
      <c r="AD579" s="14"/>
      <c r="AE579" s="14"/>
      <c r="AF579" s="14"/>
      <c r="AG579" s="14"/>
      <c r="AH579" s="14"/>
      <c r="AI579" s="14"/>
      <c r="AJ579" s="14"/>
      <c r="AK579" s="14"/>
      <c r="AL579" s="14"/>
      <c r="AM579" s="12"/>
      <c r="AN579" s="12"/>
      <c r="AO579" s="12"/>
      <c r="AP579" s="12"/>
      <c r="AQ579" s="12"/>
      <c r="AR579" s="12"/>
      <c r="AS579" s="12"/>
      <c r="AT579" s="12"/>
      <c r="AU579" s="12"/>
      <c r="AV579" s="12"/>
      <c r="AW579" s="12"/>
      <c r="AX579" s="12"/>
      <c r="AY579" s="12"/>
      <c r="AZ579" s="12"/>
      <c r="BA579" s="12"/>
      <c r="BB579" s="12"/>
      <c r="BC579" s="12"/>
      <c r="BD579" s="12"/>
      <c r="BE579" s="12"/>
      <c r="BF579" s="12"/>
      <c r="BG579" s="12"/>
      <c r="BH579" s="12"/>
      <c r="BI579" s="12"/>
      <c r="BJ579" s="12"/>
      <c r="BK579" s="12"/>
      <c r="BL579" s="12"/>
      <c r="BM579" s="12"/>
      <c r="BN579" s="12"/>
      <c r="BO579" s="12"/>
      <c r="BP579" s="12"/>
      <c r="BQ579" s="12"/>
      <c r="BR579" s="12"/>
      <c r="BS579" s="12"/>
      <c r="BT579" s="12"/>
      <c r="BU579" s="12"/>
      <c r="BV579" s="12"/>
      <c r="BW579" s="12"/>
      <c r="BX579" s="12"/>
      <c r="BY579" s="12"/>
      <c r="BZ579" s="12"/>
      <c r="CA579" s="12"/>
      <c r="CB579" s="12"/>
      <c r="CC579" s="12"/>
      <c r="CD579" s="12"/>
      <c r="CE579" s="12"/>
      <c r="CF579" s="12"/>
      <c r="CG579" s="12"/>
      <c r="CH579" s="12"/>
    </row>
    <row r="580" spans="1:86">
      <c r="A580" s="14"/>
      <c r="B580" s="14"/>
      <c r="C580" s="14"/>
      <c r="D580" s="14"/>
      <c r="E580" s="14"/>
      <c r="F580" s="14"/>
      <c r="G580" s="14"/>
      <c r="H580" s="14"/>
      <c r="I580" s="14"/>
      <c r="J580" s="14"/>
      <c r="K580" s="14"/>
      <c r="L580" s="14"/>
      <c r="M580" s="14"/>
      <c r="N580" s="14"/>
      <c r="O580" s="14"/>
      <c r="P580" s="14"/>
      <c r="Q580" s="14"/>
      <c r="R580" s="14"/>
      <c r="S580" s="14"/>
      <c r="T580" s="14"/>
      <c r="U580" s="14"/>
      <c r="V580" s="14"/>
      <c r="W580" s="14"/>
      <c r="X580" s="14"/>
      <c r="Z580" s="14"/>
      <c r="AA580" s="14"/>
      <c r="AB580" s="14"/>
      <c r="AC580" s="14"/>
      <c r="AD580" s="14"/>
      <c r="AE580" s="14"/>
      <c r="AF580" s="14"/>
      <c r="AG580" s="14"/>
      <c r="AH580" s="14"/>
      <c r="AI580" s="14"/>
      <c r="AJ580" s="14"/>
      <c r="AK580" s="14"/>
      <c r="AL580" s="14"/>
      <c r="AM580" s="12"/>
      <c r="AN580" s="12"/>
      <c r="AO580" s="12"/>
      <c r="AP580" s="12"/>
      <c r="AQ580" s="12"/>
      <c r="AR580" s="12"/>
      <c r="AS580" s="12"/>
      <c r="AT580" s="12"/>
      <c r="AU580" s="12"/>
      <c r="AV580" s="12"/>
      <c r="AW580" s="12"/>
      <c r="AX580" s="12"/>
      <c r="AY580" s="12"/>
      <c r="AZ580" s="12"/>
      <c r="BA580" s="12"/>
      <c r="BB580" s="12"/>
      <c r="BC580" s="12"/>
      <c r="BD580" s="12"/>
      <c r="BE580" s="12"/>
      <c r="BF580" s="12"/>
      <c r="BG580" s="12"/>
      <c r="BH580" s="12"/>
      <c r="BI580" s="12"/>
      <c r="BJ580" s="12"/>
      <c r="BK580" s="12"/>
      <c r="BL580" s="12"/>
      <c r="BM580" s="12"/>
      <c r="BN580" s="12"/>
      <c r="BO580" s="12"/>
      <c r="BP580" s="12"/>
      <c r="BQ580" s="12"/>
      <c r="BR580" s="12"/>
      <c r="BS580" s="12"/>
      <c r="BT580" s="12"/>
      <c r="BU580" s="12"/>
      <c r="BV580" s="12"/>
      <c r="BW580" s="12"/>
      <c r="BX580" s="12"/>
      <c r="BY580" s="12"/>
      <c r="BZ580" s="12"/>
      <c r="CA580" s="12"/>
      <c r="CB580" s="12"/>
      <c r="CC580" s="12"/>
      <c r="CD580" s="12"/>
      <c r="CE580" s="12"/>
      <c r="CF580" s="12"/>
      <c r="CG580" s="12"/>
      <c r="CH580" s="12"/>
    </row>
    <row r="581" spans="1:86">
      <c r="A581" s="14"/>
      <c r="B581" s="14"/>
      <c r="C581" s="14"/>
      <c r="D581" s="14"/>
      <c r="E581" s="14"/>
      <c r="F581" s="14"/>
      <c r="G581" s="14"/>
      <c r="H581" s="14"/>
      <c r="I581" s="14"/>
      <c r="J581" s="14"/>
      <c r="K581" s="14"/>
      <c r="L581" s="14"/>
      <c r="M581" s="14"/>
      <c r="N581" s="14"/>
      <c r="O581" s="14"/>
      <c r="P581" s="14"/>
      <c r="Q581" s="14"/>
      <c r="R581" s="14"/>
      <c r="S581" s="14"/>
      <c r="T581" s="14"/>
      <c r="U581" s="14"/>
      <c r="V581" s="14"/>
      <c r="W581" s="14"/>
      <c r="X581" s="14"/>
      <c r="Z581" s="14"/>
      <c r="AA581" s="14"/>
      <c r="AB581" s="14"/>
      <c r="AC581" s="14"/>
      <c r="AD581" s="14"/>
      <c r="AE581" s="14"/>
      <c r="AF581" s="14"/>
      <c r="AG581" s="14"/>
      <c r="AH581" s="14"/>
      <c r="AI581" s="14"/>
      <c r="AJ581" s="14"/>
      <c r="AK581" s="14"/>
      <c r="AL581" s="14"/>
      <c r="AM581" s="12"/>
      <c r="AN581" s="12"/>
      <c r="AO581" s="12"/>
      <c r="AP581" s="12"/>
      <c r="AQ581" s="12"/>
      <c r="AR581" s="12"/>
      <c r="AS581" s="12"/>
      <c r="AT581" s="12"/>
      <c r="AU581" s="12"/>
      <c r="AV581" s="12"/>
      <c r="AW581" s="12"/>
      <c r="AX581" s="12"/>
      <c r="AY581" s="12"/>
      <c r="AZ581" s="12"/>
      <c r="BA581" s="12"/>
      <c r="BB581" s="12"/>
      <c r="BC581" s="12"/>
      <c r="BD581" s="12"/>
      <c r="BE581" s="12"/>
      <c r="BF581" s="12"/>
      <c r="BG581" s="12"/>
      <c r="BH581" s="12"/>
      <c r="BI581" s="12"/>
      <c r="BJ581" s="12"/>
      <c r="BK581" s="12"/>
      <c r="BL581" s="12"/>
      <c r="BM581" s="12"/>
      <c r="BN581" s="12"/>
      <c r="BO581" s="12"/>
      <c r="BP581" s="12"/>
      <c r="BQ581" s="12"/>
      <c r="BR581" s="12"/>
      <c r="BS581" s="12"/>
      <c r="BT581" s="12"/>
      <c r="BU581" s="12"/>
      <c r="BV581" s="12"/>
      <c r="BW581" s="12"/>
      <c r="BX581" s="12"/>
      <c r="BY581" s="12"/>
      <c r="BZ581" s="12"/>
      <c r="CA581" s="12"/>
      <c r="CB581" s="12"/>
      <c r="CC581" s="12"/>
      <c r="CD581" s="12"/>
      <c r="CE581" s="12"/>
      <c r="CF581" s="12"/>
      <c r="CG581" s="12"/>
      <c r="CH581" s="12"/>
    </row>
    <row r="582" spans="1:86">
      <c r="A582" s="14"/>
      <c r="B582" s="14"/>
      <c r="C582" s="14"/>
      <c r="D582" s="14"/>
      <c r="E582" s="14"/>
      <c r="F582" s="14"/>
      <c r="G582" s="14"/>
      <c r="H582" s="14"/>
      <c r="I582" s="14"/>
      <c r="J582" s="14"/>
      <c r="K582" s="14"/>
      <c r="L582" s="14"/>
      <c r="M582" s="14"/>
      <c r="N582" s="14"/>
      <c r="O582" s="14"/>
      <c r="P582" s="14"/>
      <c r="Q582" s="14"/>
      <c r="R582" s="14"/>
      <c r="S582" s="14"/>
      <c r="T582" s="14"/>
      <c r="U582" s="14"/>
      <c r="V582" s="14"/>
      <c r="W582" s="14"/>
      <c r="X582" s="14"/>
      <c r="Z582" s="14"/>
      <c r="AA582" s="14"/>
      <c r="AB582" s="14"/>
      <c r="AC582" s="14"/>
      <c r="AD582" s="14"/>
      <c r="AE582" s="14"/>
      <c r="AF582" s="14"/>
      <c r="AG582" s="14"/>
      <c r="AH582" s="14"/>
      <c r="AI582" s="14"/>
      <c r="AJ582" s="14"/>
      <c r="AK582" s="14"/>
      <c r="AL582" s="14"/>
      <c r="AM582" s="12"/>
      <c r="AN582" s="12"/>
      <c r="AO582" s="12"/>
      <c r="AP582" s="12"/>
      <c r="AQ582" s="12"/>
      <c r="AR582" s="12"/>
      <c r="AS582" s="12"/>
      <c r="AT582" s="12"/>
      <c r="AU582" s="12"/>
      <c r="AV582" s="12"/>
      <c r="AW582" s="12"/>
      <c r="AX582" s="12"/>
      <c r="AY582" s="12"/>
      <c r="AZ582" s="12"/>
      <c r="BA582" s="12"/>
      <c r="BB582" s="12"/>
      <c r="BC582" s="12"/>
      <c r="BD582" s="12"/>
      <c r="BE582" s="12"/>
      <c r="BF582" s="12"/>
      <c r="BG582" s="12"/>
      <c r="BH582" s="12"/>
      <c r="BI582" s="12"/>
      <c r="BJ582" s="12"/>
      <c r="BK582" s="12"/>
      <c r="BL582" s="12"/>
      <c r="BM582" s="12"/>
      <c r="BN582" s="12"/>
      <c r="BO582" s="12"/>
      <c r="BP582" s="12"/>
      <c r="BQ582" s="12"/>
      <c r="BR582" s="12"/>
      <c r="BS582" s="12"/>
      <c r="BT582" s="12"/>
      <c r="BU582" s="12"/>
      <c r="BV582" s="12"/>
      <c r="BW582" s="12"/>
      <c r="BX582" s="12"/>
      <c r="BY582" s="12"/>
      <c r="BZ582" s="12"/>
      <c r="CA582" s="12"/>
      <c r="CB582" s="12"/>
      <c r="CC582" s="12"/>
      <c r="CD582" s="12"/>
      <c r="CE582" s="12"/>
      <c r="CF582" s="12"/>
      <c r="CG582" s="12"/>
      <c r="CH582" s="12"/>
    </row>
    <row r="583" spans="1:86">
      <c r="A583" s="14"/>
      <c r="B583" s="14"/>
      <c r="C583" s="14"/>
      <c r="D583" s="14"/>
      <c r="E583" s="14"/>
      <c r="F583" s="14"/>
      <c r="G583" s="14"/>
      <c r="H583" s="14"/>
      <c r="I583" s="14"/>
      <c r="J583" s="14"/>
      <c r="K583" s="14"/>
      <c r="L583" s="14"/>
      <c r="M583" s="14"/>
      <c r="N583" s="14"/>
      <c r="O583" s="14"/>
      <c r="P583" s="14"/>
      <c r="Q583" s="14"/>
      <c r="R583" s="14"/>
      <c r="S583" s="14"/>
      <c r="T583" s="14"/>
      <c r="U583" s="14"/>
      <c r="V583" s="14"/>
      <c r="W583" s="14"/>
      <c r="X583" s="14"/>
      <c r="Z583" s="14"/>
      <c r="AA583" s="14"/>
      <c r="AB583" s="14"/>
      <c r="AC583" s="14"/>
      <c r="AD583" s="14"/>
      <c r="AE583" s="14"/>
      <c r="AF583" s="14"/>
      <c r="AG583" s="14"/>
      <c r="AH583" s="14"/>
      <c r="AI583" s="14"/>
      <c r="AJ583" s="14"/>
      <c r="AK583" s="14"/>
      <c r="AL583" s="14"/>
      <c r="AM583" s="12"/>
      <c r="AN583" s="12"/>
      <c r="AO583" s="12"/>
      <c r="AP583" s="12"/>
      <c r="AQ583" s="12"/>
      <c r="AR583" s="12"/>
      <c r="AS583" s="12"/>
      <c r="AT583" s="12"/>
      <c r="AU583" s="12"/>
      <c r="AV583" s="12"/>
      <c r="AW583" s="12"/>
      <c r="AX583" s="12"/>
      <c r="AY583" s="12"/>
      <c r="AZ583" s="12"/>
      <c r="BA583" s="12"/>
      <c r="BB583" s="12"/>
      <c r="BC583" s="12"/>
      <c r="BD583" s="12"/>
      <c r="BE583" s="12"/>
      <c r="BF583" s="12"/>
      <c r="BG583" s="12"/>
      <c r="BH583" s="12"/>
      <c r="BI583" s="12"/>
      <c r="BJ583" s="12"/>
      <c r="BK583" s="12"/>
      <c r="BL583" s="12"/>
      <c r="BM583" s="12"/>
      <c r="BN583" s="12"/>
      <c r="BO583" s="12"/>
      <c r="BP583" s="12"/>
      <c r="BQ583" s="12"/>
      <c r="BR583" s="12"/>
      <c r="BS583" s="12"/>
      <c r="BT583" s="12"/>
      <c r="BU583" s="12"/>
      <c r="BV583" s="12"/>
      <c r="BW583" s="12"/>
      <c r="BX583" s="12"/>
      <c r="BY583" s="12"/>
      <c r="BZ583" s="12"/>
      <c r="CA583" s="12"/>
      <c r="CB583" s="12"/>
      <c r="CC583" s="12"/>
      <c r="CD583" s="12"/>
      <c r="CE583" s="12"/>
      <c r="CF583" s="12"/>
      <c r="CG583" s="12"/>
      <c r="CH583" s="12"/>
    </row>
    <row r="584" spans="1:86">
      <c r="A584" s="14"/>
      <c r="B584" s="14"/>
      <c r="C584" s="14"/>
      <c r="D584" s="14"/>
      <c r="E584" s="14"/>
      <c r="F584" s="14"/>
      <c r="G584" s="14"/>
      <c r="H584" s="14"/>
      <c r="I584" s="14"/>
      <c r="J584" s="14"/>
      <c r="K584" s="14"/>
      <c r="L584" s="14"/>
      <c r="M584" s="14"/>
      <c r="N584" s="14"/>
      <c r="O584" s="14"/>
      <c r="P584" s="14"/>
      <c r="Q584" s="14"/>
      <c r="R584" s="14"/>
      <c r="S584" s="14"/>
      <c r="T584" s="14"/>
      <c r="U584" s="14"/>
      <c r="V584" s="14"/>
      <c r="W584" s="14"/>
      <c r="X584" s="14"/>
      <c r="Z584" s="14"/>
      <c r="AA584" s="14"/>
      <c r="AB584" s="14"/>
      <c r="AC584" s="14"/>
      <c r="AD584" s="14"/>
      <c r="AE584" s="14"/>
      <c r="AF584" s="14"/>
      <c r="AG584" s="14"/>
      <c r="AH584" s="14"/>
      <c r="AI584" s="14"/>
      <c r="AJ584" s="14"/>
      <c r="AK584" s="14"/>
      <c r="AL584" s="14"/>
      <c r="AM584" s="12"/>
      <c r="AN584" s="12"/>
      <c r="AO584" s="12"/>
      <c r="AP584" s="12"/>
      <c r="AQ584" s="12"/>
      <c r="AR584" s="12"/>
      <c r="AS584" s="12"/>
      <c r="AT584" s="12"/>
      <c r="AU584" s="12"/>
      <c r="AV584" s="12"/>
      <c r="AW584" s="12"/>
      <c r="AX584" s="12"/>
      <c r="AY584" s="12"/>
      <c r="AZ584" s="12"/>
      <c r="BA584" s="12"/>
      <c r="BB584" s="12"/>
      <c r="BC584" s="12"/>
      <c r="BD584" s="12"/>
      <c r="BE584" s="12"/>
      <c r="BF584" s="12"/>
      <c r="BG584" s="12"/>
      <c r="BH584" s="12"/>
      <c r="BI584" s="12"/>
      <c r="BJ584" s="12"/>
      <c r="BK584" s="12"/>
      <c r="BL584" s="12"/>
      <c r="BM584" s="12"/>
      <c r="BN584" s="12"/>
      <c r="BO584" s="12"/>
      <c r="BP584" s="12"/>
      <c r="BQ584" s="12"/>
      <c r="BR584" s="12"/>
      <c r="BS584" s="12"/>
      <c r="BT584" s="12"/>
      <c r="BU584" s="12"/>
      <c r="BV584" s="12"/>
      <c r="BW584" s="12"/>
      <c r="BX584" s="12"/>
      <c r="BY584" s="12"/>
      <c r="BZ584" s="12"/>
      <c r="CA584" s="12"/>
      <c r="CB584" s="12"/>
      <c r="CC584" s="12"/>
      <c r="CD584" s="12"/>
      <c r="CE584" s="12"/>
      <c r="CF584" s="12"/>
      <c r="CG584" s="12"/>
      <c r="CH584" s="12"/>
    </row>
    <row r="585" spans="1:86">
      <c r="A585" s="14"/>
      <c r="B585" s="14"/>
      <c r="C585" s="14"/>
      <c r="D585" s="14"/>
      <c r="E585" s="14"/>
      <c r="F585" s="14"/>
      <c r="G585" s="14"/>
      <c r="H585" s="14"/>
      <c r="I585" s="14"/>
      <c r="J585" s="14"/>
      <c r="K585" s="14"/>
      <c r="L585" s="14"/>
      <c r="M585" s="14"/>
      <c r="N585" s="14"/>
      <c r="O585" s="14"/>
      <c r="P585" s="14"/>
      <c r="Q585" s="14"/>
      <c r="R585" s="14"/>
      <c r="S585" s="14"/>
      <c r="T585" s="14"/>
      <c r="U585" s="14"/>
      <c r="V585" s="14"/>
      <c r="W585" s="14"/>
      <c r="X585" s="14"/>
      <c r="Z585" s="14"/>
      <c r="AA585" s="14"/>
      <c r="AB585" s="14"/>
      <c r="AC585" s="14"/>
      <c r="AD585" s="14"/>
      <c r="AE585" s="14"/>
      <c r="AF585" s="14"/>
      <c r="AG585" s="14"/>
      <c r="AH585" s="14"/>
      <c r="AI585" s="14"/>
      <c r="AJ585" s="14"/>
      <c r="AK585" s="14"/>
      <c r="AL585" s="14"/>
      <c r="AM585" s="12"/>
      <c r="AN585" s="12"/>
      <c r="AO585" s="12"/>
      <c r="AP585" s="12"/>
      <c r="AQ585" s="12"/>
      <c r="AR585" s="12"/>
      <c r="AS585" s="12"/>
      <c r="AT585" s="12"/>
      <c r="AU585" s="12"/>
      <c r="AV585" s="12"/>
      <c r="AW585" s="12"/>
      <c r="AX585" s="12"/>
      <c r="AY585" s="12"/>
      <c r="AZ585" s="12"/>
      <c r="BA585" s="12"/>
      <c r="BB585" s="12"/>
      <c r="BC585" s="12"/>
      <c r="BD585" s="12"/>
      <c r="BE585" s="12"/>
      <c r="BF585" s="12"/>
      <c r="BG585" s="12"/>
      <c r="BH585" s="12"/>
      <c r="BI585" s="12"/>
      <c r="BJ585" s="12"/>
      <c r="BK585" s="12"/>
      <c r="BL585" s="12"/>
      <c r="BM585" s="12"/>
      <c r="BN585" s="12"/>
      <c r="BO585" s="12"/>
      <c r="BP585" s="12"/>
      <c r="BQ585" s="12"/>
      <c r="BR585" s="12"/>
      <c r="BS585" s="12"/>
      <c r="BT585" s="12"/>
      <c r="BU585" s="12"/>
      <c r="BV585" s="12"/>
      <c r="BW585" s="12"/>
      <c r="BX585" s="12"/>
      <c r="BY585" s="12"/>
      <c r="BZ585" s="12"/>
      <c r="CA585" s="12"/>
      <c r="CB585" s="12"/>
      <c r="CC585" s="12"/>
      <c r="CD585" s="12"/>
      <c r="CE585" s="12"/>
      <c r="CF585" s="12"/>
      <c r="CG585" s="12"/>
      <c r="CH585" s="12"/>
    </row>
    <row r="586" spans="1:86">
      <c r="A586" s="14"/>
      <c r="B586" s="14"/>
      <c r="C586" s="14"/>
      <c r="D586" s="14"/>
      <c r="E586" s="14"/>
      <c r="F586" s="14"/>
      <c r="G586" s="14"/>
      <c r="H586" s="14"/>
      <c r="I586" s="14"/>
      <c r="J586" s="14"/>
      <c r="K586" s="14"/>
      <c r="L586" s="14"/>
      <c r="M586" s="14"/>
      <c r="N586" s="14"/>
      <c r="O586" s="14"/>
      <c r="P586" s="14"/>
      <c r="Q586" s="14"/>
      <c r="R586" s="14"/>
      <c r="S586" s="14"/>
      <c r="T586" s="14"/>
      <c r="U586" s="14"/>
      <c r="V586" s="14"/>
      <c r="W586" s="14"/>
      <c r="X586" s="14"/>
      <c r="Z586" s="14"/>
      <c r="AA586" s="14"/>
      <c r="AB586" s="14"/>
      <c r="AC586" s="14"/>
      <c r="AD586" s="14"/>
      <c r="AE586" s="14"/>
      <c r="AF586" s="14"/>
      <c r="AG586" s="14"/>
      <c r="AH586" s="14"/>
      <c r="AI586" s="14"/>
      <c r="AJ586" s="14"/>
      <c r="AK586" s="14"/>
      <c r="AL586" s="14"/>
      <c r="AM586" s="12"/>
      <c r="AN586" s="12"/>
      <c r="AO586" s="12"/>
      <c r="AP586" s="12"/>
      <c r="AQ586" s="12"/>
      <c r="AR586" s="12"/>
      <c r="AS586" s="12"/>
      <c r="AT586" s="12"/>
      <c r="AU586" s="12"/>
      <c r="AV586" s="12"/>
      <c r="AW586" s="12"/>
      <c r="AX586" s="12"/>
      <c r="AY586" s="12"/>
      <c r="AZ586" s="12"/>
      <c r="BA586" s="12"/>
      <c r="BB586" s="12"/>
      <c r="BC586" s="12"/>
      <c r="BD586" s="12"/>
      <c r="BE586" s="12"/>
      <c r="BF586" s="12"/>
      <c r="BG586" s="12"/>
      <c r="BH586" s="12"/>
      <c r="BI586" s="12"/>
      <c r="BJ586" s="12"/>
      <c r="BK586" s="12"/>
      <c r="BL586" s="12"/>
      <c r="BM586" s="12"/>
      <c r="BN586" s="12"/>
      <c r="BO586" s="12"/>
      <c r="BP586" s="12"/>
      <c r="BQ586" s="12"/>
      <c r="BR586" s="12"/>
      <c r="BS586" s="12"/>
      <c r="BT586" s="12"/>
      <c r="BU586" s="12"/>
      <c r="BV586" s="12"/>
      <c r="BW586" s="12"/>
      <c r="BX586" s="12"/>
      <c r="BY586" s="12"/>
      <c r="BZ586" s="12"/>
      <c r="CA586" s="12"/>
      <c r="CB586" s="12"/>
      <c r="CC586" s="12"/>
      <c r="CD586" s="12"/>
      <c r="CE586" s="12"/>
      <c r="CF586" s="12"/>
      <c r="CG586" s="12"/>
      <c r="CH586" s="12"/>
    </row>
    <row r="587" spans="1:86">
      <c r="A587" s="14"/>
      <c r="B587" s="14"/>
      <c r="C587" s="14"/>
      <c r="D587" s="14"/>
      <c r="E587" s="14"/>
      <c r="F587" s="14"/>
      <c r="G587" s="14"/>
      <c r="H587" s="14"/>
      <c r="I587" s="14"/>
      <c r="J587" s="14"/>
      <c r="K587" s="14"/>
      <c r="L587" s="14"/>
      <c r="M587" s="14"/>
      <c r="N587" s="14"/>
      <c r="O587" s="14"/>
      <c r="P587" s="14"/>
      <c r="Q587" s="14"/>
      <c r="R587" s="14"/>
      <c r="S587" s="14"/>
      <c r="T587" s="14"/>
      <c r="U587" s="14"/>
      <c r="V587" s="14"/>
      <c r="W587" s="14"/>
      <c r="X587" s="14"/>
      <c r="Z587" s="14"/>
      <c r="AA587" s="14"/>
      <c r="AB587" s="14"/>
      <c r="AC587" s="14"/>
      <c r="AD587" s="14"/>
      <c r="AE587" s="14"/>
      <c r="AF587" s="14"/>
      <c r="AG587" s="14"/>
      <c r="AH587" s="14"/>
      <c r="AI587" s="14"/>
      <c r="AJ587" s="14"/>
      <c r="AK587" s="14"/>
      <c r="AL587" s="14"/>
      <c r="AM587" s="12"/>
      <c r="AN587" s="12"/>
      <c r="AO587" s="12"/>
      <c r="AP587" s="12"/>
      <c r="AQ587" s="12"/>
      <c r="AR587" s="12"/>
      <c r="AS587" s="12"/>
      <c r="AT587" s="12"/>
      <c r="AU587" s="12"/>
      <c r="AV587" s="12"/>
      <c r="AW587" s="12"/>
      <c r="AX587" s="12"/>
      <c r="AY587" s="12"/>
      <c r="AZ587" s="12"/>
      <c r="BA587" s="12"/>
      <c r="BB587" s="12"/>
      <c r="BC587" s="12"/>
      <c r="BD587" s="12"/>
      <c r="BE587" s="12"/>
      <c r="BF587" s="12"/>
      <c r="BG587" s="12"/>
      <c r="BH587" s="12"/>
      <c r="BI587" s="12"/>
      <c r="BJ587" s="12"/>
      <c r="BK587" s="12"/>
      <c r="BL587" s="12"/>
      <c r="BM587" s="12"/>
      <c r="BN587" s="12"/>
      <c r="BO587" s="12"/>
      <c r="BP587" s="12"/>
      <c r="BQ587" s="12"/>
      <c r="BR587" s="12"/>
      <c r="BS587" s="12"/>
      <c r="BT587" s="12"/>
      <c r="BU587" s="12"/>
      <c r="BV587" s="12"/>
      <c r="BW587" s="12"/>
      <c r="BX587" s="12"/>
      <c r="BY587" s="12"/>
      <c r="BZ587" s="12"/>
      <c r="CA587" s="12"/>
      <c r="CB587" s="12"/>
      <c r="CC587" s="12"/>
      <c r="CD587" s="12"/>
      <c r="CE587" s="12"/>
      <c r="CF587" s="12"/>
      <c r="CG587" s="12"/>
      <c r="CH587" s="12"/>
    </row>
    <row r="588" spans="1:86">
      <c r="A588" s="14"/>
      <c r="B588" s="14"/>
      <c r="C588" s="14"/>
      <c r="D588" s="14"/>
      <c r="E588" s="14"/>
      <c r="F588" s="14"/>
      <c r="G588" s="14"/>
      <c r="H588" s="14"/>
      <c r="I588" s="14"/>
      <c r="J588" s="14"/>
      <c r="K588" s="14"/>
      <c r="L588" s="14"/>
      <c r="M588" s="14"/>
      <c r="N588" s="14"/>
      <c r="O588" s="14"/>
      <c r="P588" s="14"/>
      <c r="Q588" s="14"/>
      <c r="R588" s="14"/>
      <c r="S588" s="14"/>
      <c r="T588" s="14"/>
      <c r="U588" s="14"/>
      <c r="V588" s="14"/>
      <c r="W588" s="14"/>
      <c r="X588" s="14"/>
      <c r="Z588" s="14"/>
      <c r="AA588" s="14"/>
      <c r="AB588" s="14"/>
      <c r="AC588" s="14"/>
      <c r="AD588" s="14"/>
      <c r="AE588" s="14"/>
      <c r="AF588" s="14"/>
      <c r="AG588" s="14"/>
      <c r="AH588" s="14"/>
      <c r="AI588" s="14"/>
      <c r="AJ588" s="14"/>
      <c r="AK588" s="14"/>
      <c r="AL588" s="14"/>
      <c r="AM588" s="12"/>
      <c r="AN588" s="12"/>
      <c r="AO588" s="12"/>
      <c r="AP588" s="12"/>
      <c r="AQ588" s="12"/>
      <c r="AR588" s="12"/>
      <c r="AS588" s="12"/>
      <c r="AT588" s="12"/>
      <c r="AU588" s="12"/>
      <c r="AV588" s="12"/>
      <c r="AW588" s="12"/>
      <c r="AX588" s="12"/>
      <c r="AY588" s="12"/>
      <c r="AZ588" s="12"/>
      <c r="BA588" s="12"/>
      <c r="BB588" s="12"/>
      <c r="BC588" s="12"/>
      <c r="BD588" s="12"/>
      <c r="BE588" s="12"/>
      <c r="BF588" s="12"/>
      <c r="BG588" s="12"/>
      <c r="BH588" s="12"/>
      <c r="BI588" s="12"/>
      <c r="BJ588" s="12"/>
      <c r="BK588" s="12"/>
      <c r="BL588" s="12"/>
      <c r="BM588" s="12"/>
      <c r="BN588" s="12"/>
      <c r="BO588" s="12"/>
      <c r="BP588" s="12"/>
      <c r="BQ588" s="12"/>
      <c r="BR588" s="12"/>
      <c r="BS588" s="12"/>
      <c r="BT588" s="12"/>
      <c r="BU588" s="12"/>
      <c r="BV588" s="12"/>
      <c r="BW588" s="12"/>
      <c r="BX588" s="12"/>
      <c r="BY588" s="12"/>
      <c r="BZ588" s="12"/>
      <c r="CA588" s="12"/>
      <c r="CB588" s="12"/>
      <c r="CC588" s="12"/>
      <c r="CD588" s="12"/>
      <c r="CE588" s="12"/>
      <c r="CF588" s="12"/>
      <c r="CG588" s="12"/>
      <c r="CH588" s="12"/>
    </row>
    <row r="589" spans="1:86">
      <c r="A589" s="14"/>
      <c r="B589" s="14"/>
      <c r="C589" s="14"/>
      <c r="D589" s="14"/>
      <c r="E589" s="14"/>
      <c r="F589" s="14"/>
      <c r="G589" s="14"/>
      <c r="H589" s="14"/>
      <c r="I589" s="14"/>
      <c r="J589" s="14"/>
      <c r="K589" s="14"/>
      <c r="L589" s="14"/>
      <c r="M589" s="14"/>
      <c r="N589" s="14"/>
      <c r="O589" s="14"/>
      <c r="P589" s="14"/>
      <c r="Q589" s="14"/>
      <c r="R589" s="14"/>
      <c r="S589" s="14"/>
      <c r="T589" s="14"/>
      <c r="U589" s="14"/>
      <c r="V589" s="14"/>
      <c r="W589" s="14"/>
      <c r="X589" s="14"/>
      <c r="Z589" s="14"/>
      <c r="AA589" s="14"/>
      <c r="AB589" s="14"/>
      <c r="AC589" s="14"/>
      <c r="AD589" s="14"/>
      <c r="AE589" s="14"/>
      <c r="AF589" s="14"/>
      <c r="AG589" s="14"/>
      <c r="AH589" s="14"/>
      <c r="AI589" s="14"/>
      <c r="AJ589" s="14"/>
      <c r="AK589" s="14"/>
      <c r="AL589" s="14"/>
      <c r="AM589" s="12"/>
      <c r="AN589" s="12"/>
      <c r="AO589" s="12"/>
      <c r="AP589" s="12"/>
      <c r="AQ589" s="12"/>
      <c r="AR589" s="12"/>
      <c r="AS589" s="12"/>
      <c r="AT589" s="12"/>
      <c r="AU589" s="12"/>
      <c r="AV589" s="12"/>
      <c r="AW589" s="12"/>
      <c r="AX589" s="12"/>
      <c r="AY589" s="12"/>
      <c r="AZ589" s="12"/>
      <c r="BA589" s="12"/>
      <c r="BB589" s="12"/>
      <c r="BC589" s="12"/>
      <c r="BD589" s="12"/>
      <c r="BE589" s="12"/>
      <c r="BF589" s="12"/>
      <c r="BG589" s="12"/>
      <c r="BH589" s="12"/>
      <c r="BI589" s="12"/>
      <c r="BJ589" s="12"/>
      <c r="BK589" s="12"/>
      <c r="BL589" s="12"/>
      <c r="BM589" s="12"/>
      <c r="BN589" s="12"/>
      <c r="BO589" s="12"/>
      <c r="BP589" s="12"/>
      <c r="BQ589" s="12"/>
      <c r="BR589" s="12"/>
      <c r="BS589" s="12"/>
      <c r="BT589" s="12"/>
      <c r="BU589" s="12"/>
      <c r="BV589" s="12"/>
      <c r="BW589" s="12"/>
      <c r="BX589" s="12"/>
      <c r="BY589" s="12"/>
      <c r="BZ589" s="12"/>
      <c r="CA589" s="12"/>
      <c r="CB589" s="12"/>
      <c r="CC589" s="12"/>
      <c r="CD589" s="12"/>
      <c r="CE589" s="12"/>
      <c r="CF589" s="12"/>
      <c r="CG589" s="12"/>
      <c r="CH589" s="12"/>
    </row>
    <row r="590" spans="1:86">
      <c r="A590" s="14"/>
      <c r="B590" s="14"/>
      <c r="C590" s="14"/>
      <c r="D590" s="14"/>
      <c r="E590" s="14"/>
      <c r="F590" s="14"/>
      <c r="G590" s="14"/>
      <c r="H590" s="14"/>
      <c r="I590" s="14"/>
      <c r="J590" s="14"/>
      <c r="K590" s="14"/>
      <c r="L590" s="14"/>
      <c r="M590" s="14"/>
      <c r="N590" s="14"/>
      <c r="O590" s="14"/>
      <c r="P590" s="14"/>
      <c r="Q590" s="14"/>
      <c r="R590" s="14"/>
      <c r="S590" s="14"/>
      <c r="T590" s="14"/>
      <c r="U590" s="14"/>
      <c r="V590" s="14"/>
      <c r="W590" s="14"/>
      <c r="X590" s="14"/>
      <c r="Z590" s="14"/>
      <c r="AA590" s="14"/>
      <c r="AB590" s="14"/>
      <c r="AC590" s="14"/>
      <c r="AD590" s="14"/>
      <c r="AE590" s="14"/>
      <c r="AF590" s="14"/>
      <c r="AG590" s="14"/>
      <c r="AH590" s="14"/>
      <c r="AI590" s="14"/>
      <c r="AJ590" s="14"/>
      <c r="AK590" s="14"/>
      <c r="AL590" s="14"/>
      <c r="AM590" s="12"/>
      <c r="AN590" s="12"/>
      <c r="AO590" s="12"/>
      <c r="AP590" s="12"/>
      <c r="AQ590" s="12"/>
      <c r="AR590" s="12"/>
      <c r="AS590" s="12"/>
      <c r="AT590" s="12"/>
      <c r="AU590" s="12"/>
      <c r="AV590" s="12"/>
      <c r="AW590" s="12"/>
      <c r="AX590" s="12"/>
      <c r="AY590" s="12"/>
      <c r="AZ590" s="12"/>
      <c r="BA590" s="12"/>
      <c r="BB590" s="12"/>
      <c r="BC590" s="12"/>
      <c r="BD590" s="12"/>
      <c r="BE590" s="12"/>
      <c r="BF590" s="12"/>
      <c r="BG590" s="12"/>
      <c r="BH590" s="12"/>
      <c r="BI590" s="12"/>
      <c r="BJ590" s="12"/>
      <c r="BK590" s="12"/>
      <c r="BL590" s="12"/>
      <c r="BM590" s="12"/>
      <c r="BN590" s="12"/>
      <c r="BO590" s="12"/>
      <c r="BP590" s="12"/>
      <c r="BQ590" s="12"/>
      <c r="BR590" s="12"/>
      <c r="BS590" s="12"/>
      <c r="BT590" s="12"/>
      <c r="BU590" s="12"/>
      <c r="BV590" s="12"/>
      <c r="BW590" s="12"/>
      <c r="BX590" s="12"/>
      <c r="BY590" s="12"/>
      <c r="BZ590" s="12"/>
      <c r="CA590" s="12"/>
      <c r="CB590" s="12"/>
      <c r="CC590" s="12"/>
      <c r="CD590" s="12"/>
      <c r="CE590" s="12"/>
      <c r="CF590" s="12"/>
      <c r="CG590" s="12"/>
      <c r="CH590" s="12"/>
    </row>
    <row r="591" spans="1:86">
      <c r="A591" s="14"/>
      <c r="B591" s="14"/>
      <c r="C591" s="14"/>
      <c r="D591" s="14"/>
      <c r="E591" s="14"/>
      <c r="F591" s="14"/>
      <c r="G591" s="14"/>
      <c r="H591" s="14"/>
      <c r="I591" s="14"/>
      <c r="J591" s="14"/>
      <c r="K591" s="14"/>
      <c r="L591" s="14"/>
      <c r="M591" s="14"/>
      <c r="N591" s="14"/>
      <c r="O591" s="14"/>
      <c r="P591" s="14"/>
      <c r="Q591" s="14"/>
      <c r="R591" s="14"/>
      <c r="S591" s="14"/>
      <c r="T591" s="14"/>
      <c r="U591" s="14"/>
      <c r="V591" s="14"/>
      <c r="W591" s="14"/>
      <c r="X591" s="14"/>
      <c r="Z591" s="14"/>
      <c r="AA591" s="14"/>
      <c r="AB591" s="14"/>
      <c r="AC591" s="14"/>
      <c r="AD591" s="14"/>
      <c r="AE591" s="14"/>
      <c r="AF591" s="14"/>
      <c r="AG591" s="14"/>
      <c r="AH591" s="14"/>
      <c r="AI591" s="14"/>
      <c r="AJ591" s="14"/>
      <c r="AK591" s="14"/>
      <c r="AL591" s="14"/>
      <c r="AM591" s="12"/>
      <c r="AN591" s="12"/>
      <c r="AO591" s="12"/>
      <c r="AP591" s="12"/>
      <c r="AQ591" s="12"/>
      <c r="AR591" s="12"/>
      <c r="AS591" s="12"/>
      <c r="AT591" s="12"/>
      <c r="AU591" s="12"/>
      <c r="AV591" s="12"/>
      <c r="AW591" s="12"/>
      <c r="AX591" s="12"/>
      <c r="AY591" s="12"/>
      <c r="AZ591" s="12"/>
      <c r="BA591" s="12"/>
      <c r="BB591" s="12"/>
      <c r="BC591" s="12"/>
      <c r="BD591" s="12"/>
      <c r="BE591" s="12"/>
      <c r="BF591" s="12"/>
      <c r="BG591" s="12"/>
      <c r="BH591" s="12"/>
      <c r="BI591" s="12"/>
      <c r="BJ591" s="12"/>
      <c r="BK591" s="12"/>
      <c r="BL591" s="12"/>
      <c r="BM591" s="12"/>
      <c r="BN591" s="12"/>
      <c r="BO591" s="12"/>
      <c r="BP591" s="12"/>
      <c r="BQ591" s="12"/>
      <c r="BR591" s="12"/>
      <c r="BS591" s="12"/>
      <c r="BT591" s="12"/>
      <c r="BU591" s="12"/>
      <c r="BV591" s="12"/>
      <c r="BW591" s="12"/>
      <c r="BX591" s="12"/>
      <c r="BY591" s="12"/>
      <c r="BZ591" s="12"/>
      <c r="CA591" s="12"/>
      <c r="CB591" s="12"/>
      <c r="CC591" s="12"/>
      <c r="CD591" s="12"/>
      <c r="CE591" s="12"/>
      <c r="CF591" s="12"/>
      <c r="CG591" s="12"/>
      <c r="CH591" s="12"/>
    </row>
    <row r="592" spans="1:86">
      <c r="A592" s="14"/>
      <c r="B592" s="14"/>
      <c r="C592" s="14"/>
      <c r="D592" s="14"/>
      <c r="E592" s="14"/>
      <c r="F592" s="14"/>
      <c r="G592" s="14"/>
      <c r="H592" s="14"/>
      <c r="I592" s="14"/>
      <c r="J592" s="14"/>
      <c r="K592" s="14"/>
      <c r="L592" s="14"/>
      <c r="M592" s="14"/>
      <c r="N592" s="14"/>
      <c r="O592" s="14"/>
      <c r="P592" s="14"/>
      <c r="Q592" s="14"/>
      <c r="R592" s="14"/>
      <c r="S592" s="14"/>
      <c r="T592" s="14"/>
      <c r="U592" s="14"/>
      <c r="V592" s="14"/>
      <c r="W592" s="14"/>
      <c r="X592" s="14"/>
      <c r="Z592" s="14"/>
      <c r="AA592" s="14"/>
      <c r="AB592" s="14"/>
      <c r="AC592" s="14"/>
      <c r="AD592" s="14"/>
      <c r="AE592" s="14"/>
      <c r="AF592" s="14"/>
      <c r="AG592" s="14"/>
      <c r="AH592" s="14"/>
      <c r="AI592" s="14"/>
      <c r="AJ592" s="14"/>
      <c r="AK592" s="14"/>
      <c r="AL592" s="14"/>
      <c r="AM592" s="12"/>
      <c r="AN592" s="12"/>
      <c r="AO592" s="12"/>
      <c r="AP592" s="12"/>
      <c r="AQ592" s="12"/>
      <c r="AR592" s="12"/>
      <c r="AS592" s="12"/>
      <c r="AT592" s="12"/>
      <c r="AU592" s="12"/>
      <c r="AV592" s="12"/>
      <c r="AW592" s="12"/>
      <c r="AX592" s="12"/>
      <c r="AY592" s="12"/>
      <c r="AZ592" s="12"/>
      <c r="BA592" s="12"/>
      <c r="BB592" s="12"/>
      <c r="BC592" s="12"/>
      <c r="BD592" s="12"/>
      <c r="BE592" s="12"/>
      <c r="BF592" s="12"/>
      <c r="BG592" s="12"/>
      <c r="BH592" s="12"/>
      <c r="BI592" s="12"/>
      <c r="BJ592" s="12"/>
      <c r="BK592" s="12"/>
      <c r="BL592" s="12"/>
      <c r="BM592" s="12"/>
      <c r="BN592" s="12"/>
      <c r="BO592" s="12"/>
      <c r="BP592" s="12"/>
      <c r="BQ592" s="12"/>
      <c r="BR592" s="12"/>
      <c r="BS592" s="12"/>
      <c r="BT592" s="12"/>
      <c r="BU592" s="12"/>
      <c r="BV592" s="12"/>
      <c r="BW592" s="12"/>
      <c r="BX592" s="12"/>
      <c r="BY592" s="12"/>
      <c r="BZ592" s="12"/>
      <c r="CA592" s="12"/>
      <c r="CB592" s="12"/>
      <c r="CC592" s="12"/>
      <c r="CD592" s="12"/>
      <c r="CE592" s="12"/>
      <c r="CF592" s="12"/>
      <c r="CG592" s="12"/>
      <c r="CH592" s="12"/>
    </row>
    <row r="593" spans="1:86">
      <c r="A593" s="14"/>
      <c r="B593" s="14"/>
      <c r="C593" s="14"/>
      <c r="D593" s="14"/>
      <c r="E593" s="14"/>
      <c r="F593" s="14"/>
      <c r="G593" s="14"/>
      <c r="H593" s="14"/>
      <c r="I593" s="14"/>
      <c r="J593" s="14"/>
      <c r="K593" s="14"/>
      <c r="L593" s="14"/>
      <c r="M593" s="14"/>
      <c r="N593" s="14"/>
      <c r="O593" s="14"/>
      <c r="P593" s="14"/>
      <c r="Q593" s="14"/>
      <c r="R593" s="14"/>
      <c r="S593" s="14"/>
      <c r="T593" s="14"/>
      <c r="U593" s="14"/>
      <c r="V593" s="14"/>
      <c r="W593" s="14"/>
      <c r="X593" s="14"/>
      <c r="Z593" s="14"/>
      <c r="AA593" s="14"/>
      <c r="AB593" s="14"/>
      <c r="AC593" s="14"/>
      <c r="AD593" s="14"/>
      <c r="AE593" s="14"/>
      <c r="AF593" s="14"/>
      <c r="AG593" s="14"/>
      <c r="AH593" s="14"/>
      <c r="AI593" s="14"/>
      <c r="AJ593" s="14"/>
      <c r="AK593" s="14"/>
      <c r="AL593" s="14"/>
      <c r="AM593" s="12"/>
      <c r="AN593" s="12"/>
      <c r="AO593" s="12"/>
      <c r="AP593" s="12"/>
      <c r="AQ593" s="12"/>
      <c r="AR593" s="12"/>
      <c r="AS593" s="12"/>
      <c r="AT593" s="12"/>
      <c r="AU593" s="12"/>
      <c r="AV593" s="12"/>
      <c r="AW593" s="12"/>
      <c r="AX593" s="12"/>
      <c r="AY593" s="12"/>
      <c r="AZ593" s="12"/>
      <c r="BA593" s="12"/>
      <c r="BB593" s="12"/>
      <c r="BC593" s="12"/>
      <c r="BD593" s="12"/>
      <c r="BE593" s="12"/>
      <c r="BF593" s="12"/>
      <c r="BG593" s="12"/>
      <c r="BH593" s="12"/>
      <c r="BI593" s="12"/>
      <c r="BJ593" s="12"/>
      <c r="BK593" s="12"/>
      <c r="BL593" s="12"/>
      <c r="BM593" s="12"/>
      <c r="BN593" s="12"/>
      <c r="BO593" s="12"/>
      <c r="BP593" s="12"/>
      <c r="BQ593" s="12"/>
      <c r="BR593" s="12"/>
      <c r="BS593" s="12"/>
      <c r="BT593" s="12"/>
      <c r="BU593" s="12"/>
      <c r="BV593" s="12"/>
      <c r="BW593" s="12"/>
      <c r="BX593" s="12"/>
      <c r="BY593" s="12"/>
      <c r="BZ593" s="12"/>
      <c r="CA593" s="12"/>
      <c r="CB593" s="12"/>
      <c r="CC593" s="12"/>
      <c r="CD593" s="12"/>
      <c r="CE593" s="12"/>
      <c r="CF593" s="12"/>
      <c r="CG593" s="12"/>
      <c r="CH593" s="12"/>
    </row>
    <row r="594" spans="1:86">
      <c r="A594" s="14"/>
      <c r="B594" s="14"/>
      <c r="C594" s="14"/>
      <c r="D594" s="14"/>
      <c r="E594" s="14"/>
      <c r="F594" s="14"/>
      <c r="G594" s="14"/>
      <c r="H594" s="14"/>
      <c r="I594" s="14"/>
      <c r="J594" s="14"/>
      <c r="K594" s="14"/>
      <c r="L594" s="14"/>
      <c r="M594" s="14"/>
      <c r="N594" s="14"/>
      <c r="O594" s="14"/>
      <c r="P594" s="14"/>
      <c r="Q594" s="14"/>
      <c r="R594" s="14"/>
      <c r="S594" s="14"/>
      <c r="T594" s="14"/>
      <c r="U594" s="14"/>
      <c r="V594" s="14"/>
      <c r="W594" s="14"/>
      <c r="X594" s="14"/>
      <c r="Z594" s="14"/>
      <c r="AA594" s="14"/>
      <c r="AB594" s="14"/>
      <c r="AC594" s="14"/>
      <c r="AD594" s="14"/>
      <c r="AE594" s="14"/>
      <c r="AF594" s="14"/>
      <c r="AG594" s="14"/>
      <c r="AH594" s="14"/>
      <c r="AI594" s="14"/>
      <c r="AJ594" s="14"/>
      <c r="AK594" s="14"/>
      <c r="AL594" s="14"/>
      <c r="AM594" s="12"/>
      <c r="AN594" s="12"/>
      <c r="AO594" s="12"/>
      <c r="AP594" s="12"/>
      <c r="AQ594" s="12"/>
      <c r="AR594" s="12"/>
      <c r="AS594" s="12"/>
      <c r="AT594" s="12"/>
      <c r="AU594" s="12"/>
      <c r="AV594" s="12"/>
      <c r="AW594" s="12"/>
      <c r="AX594" s="12"/>
      <c r="AY594" s="12"/>
      <c r="AZ594" s="12"/>
      <c r="BA594" s="12"/>
      <c r="BB594" s="12"/>
      <c r="BC594" s="12"/>
      <c r="BD594" s="12"/>
      <c r="BE594" s="12"/>
      <c r="BF594" s="12"/>
      <c r="BG594" s="12"/>
      <c r="BH594" s="12"/>
      <c r="BI594" s="12"/>
      <c r="BJ594" s="12"/>
      <c r="BK594" s="12"/>
      <c r="BL594" s="12"/>
      <c r="BM594" s="12"/>
      <c r="BN594" s="12"/>
      <c r="BO594" s="12"/>
      <c r="BP594" s="12"/>
      <c r="BQ594" s="12"/>
      <c r="BR594" s="12"/>
      <c r="BS594" s="12"/>
      <c r="BT594" s="12"/>
      <c r="BU594" s="12"/>
      <c r="BV594" s="12"/>
      <c r="BW594" s="12"/>
      <c r="BX594" s="12"/>
      <c r="BY594" s="12"/>
      <c r="BZ594" s="12"/>
      <c r="CA594" s="12"/>
      <c r="CB594" s="12"/>
      <c r="CC594" s="12"/>
      <c r="CD594" s="12"/>
      <c r="CE594" s="12"/>
      <c r="CF594" s="12"/>
      <c r="CG594" s="12"/>
      <c r="CH594" s="12"/>
    </row>
    <row r="595" spans="1:86">
      <c r="A595" s="14"/>
      <c r="B595" s="14"/>
      <c r="C595" s="14"/>
      <c r="D595" s="14"/>
      <c r="E595" s="14"/>
      <c r="F595" s="14"/>
      <c r="G595" s="14"/>
      <c r="H595" s="14"/>
      <c r="I595" s="14"/>
      <c r="J595" s="14"/>
      <c r="K595" s="14"/>
      <c r="L595" s="14"/>
      <c r="M595" s="14"/>
      <c r="N595" s="14"/>
      <c r="O595" s="14"/>
      <c r="P595" s="14"/>
      <c r="Q595" s="14"/>
      <c r="R595" s="14"/>
      <c r="S595" s="14"/>
      <c r="T595" s="14"/>
      <c r="U595" s="14"/>
      <c r="V595" s="14"/>
      <c r="W595" s="14"/>
      <c r="X595" s="14"/>
      <c r="Z595" s="14"/>
      <c r="AA595" s="14"/>
      <c r="AB595" s="14"/>
      <c r="AC595" s="14"/>
      <c r="AD595" s="14"/>
      <c r="AE595" s="14"/>
      <c r="AF595" s="14"/>
      <c r="AG595" s="14"/>
      <c r="AH595" s="14"/>
      <c r="AI595" s="14"/>
      <c r="AJ595" s="14"/>
      <c r="AK595" s="14"/>
      <c r="AL595" s="14"/>
      <c r="AM595" s="12"/>
      <c r="AN595" s="12"/>
      <c r="AO595" s="12"/>
      <c r="AP595" s="12"/>
      <c r="AQ595" s="12"/>
      <c r="AR595" s="12"/>
      <c r="AS595" s="12"/>
      <c r="AT595" s="12"/>
      <c r="AU595" s="12"/>
      <c r="AV595" s="12"/>
      <c r="AW595" s="12"/>
      <c r="AX595" s="12"/>
      <c r="AY595" s="12"/>
      <c r="AZ595" s="12"/>
      <c r="BA595" s="12"/>
      <c r="BB595" s="12"/>
      <c r="BC595" s="12"/>
      <c r="BD595" s="12"/>
      <c r="BE595" s="12"/>
      <c r="BF595" s="12"/>
      <c r="BG595" s="12"/>
      <c r="BH595" s="12"/>
      <c r="BI595" s="12"/>
      <c r="BJ595" s="12"/>
      <c r="BK595" s="12"/>
      <c r="BL595" s="12"/>
      <c r="BM595" s="12"/>
      <c r="BN595" s="12"/>
      <c r="BO595" s="12"/>
      <c r="BP595" s="12"/>
      <c r="BQ595" s="12"/>
      <c r="BR595" s="12"/>
      <c r="BS595" s="12"/>
      <c r="BT595" s="12"/>
      <c r="BU595" s="12"/>
      <c r="BV595" s="12"/>
      <c r="BW595" s="12"/>
      <c r="BX595" s="12"/>
      <c r="BY595" s="12"/>
      <c r="BZ595" s="12"/>
      <c r="CA595" s="12"/>
      <c r="CB595" s="12"/>
      <c r="CC595" s="12"/>
      <c r="CD595" s="12"/>
      <c r="CE595" s="12"/>
      <c r="CF595" s="12"/>
      <c r="CG595" s="12"/>
      <c r="CH595" s="12"/>
    </row>
    <row r="596" spans="1:86">
      <c r="A596" s="14"/>
      <c r="B596" s="14"/>
      <c r="C596" s="14"/>
      <c r="D596" s="14"/>
      <c r="E596" s="14"/>
      <c r="F596" s="14"/>
      <c r="G596" s="14"/>
      <c r="H596" s="14"/>
      <c r="I596" s="14"/>
      <c r="J596" s="14"/>
      <c r="K596" s="14"/>
      <c r="L596" s="14"/>
      <c r="M596" s="14"/>
      <c r="N596" s="14"/>
      <c r="O596" s="14"/>
      <c r="P596" s="14"/>
      <c r="Q596" s="14"/>
      <c r="R596" s="14"/>
      <c r="S596" s="14"/>
      <c r="T596" s="14"/>
      <c r="U596" s="14"/>
      <c r="V596" s="14"/>
      <c r="W596" s="14"/>
      <c r="X596" s="14"/>
      <c r="Z596" s="14"/>
      <c r="AA596" s="14"/>
      <c r="AB596" s="14"/>
      <c r="AC596" s="14"/>
      <c r="AD596" s="14"/>
      <c r="AE596" s="14"/>
      <c r="AF596" s="14"/>
      <c r="AG596" s="14"/>
      <c r="AH596" s="14"/>
      <c r="AI596" s="14"/>
      <c r="AJ596" s="14"/>
      <c r="AK596" s="14"/>
      <c r="AL596" s="14"/>
      <c r="AM596" s="12"/>
      <c r="AN596" s="12"/>
      <c r="AO596" s="12"/>
      <c r="AP596" s="12"/>
      <c r="AQ596" s="12"/>
      <c r="AR596" s="12"/>
      <c r="AS596" s="12"/>
      <c r="AT596" s="12"/>
      <c r="AU596" s="12"/>
      <c r="AV596" s="12"/>
      <c r="AW596" s="12"/>
      <c r="AX596" s="12"/>
      <c r="AY596" s="12"/>
      <c r="AZ596" s="12"/>
      <c r="BA596" s="12"/>
      <c r="BB596" s="12"/>
      <c r="BC596" s="12"/>
      <c r="BD596" s="12"/>
      <c r="BE596" s="12"/>
      <c r="BF596" s="12"/>
      <c r="BG596" s="12"/>
      <c r="BH596" s="12"/>
      <c r="BI596" s="12"/>
      <c r="BJ596" s="12"/>
      <c r="BK596" s="12"/>
      <c r="BL596" s="12"/>
      <c r="BM596" s="12"/>
      <c r="BN596" s="12"/>
      <c r="BO596" s="12"/>
      <c r="BP596" s="12"/>
      <c r="BQ596" s="12"/>
      <c r="BR596" s="12"/>
      <c r="BS596" s="12"/>
      <c r="BT596" s="12"/>
      <c r="BU596" s="12"/>
      <c r="BV596" s="12"/>
      <c r="BW596" s="12"/>
      <c r="BX596" s="12"/>
      <c r="BY596" s="12"/>
      <c r="BZ596" s="12"/>
      <c r="CA596" s="12"/>
      <c r="CB596" s="12"/>
      <c r="CC596" s="12"/>
      <c r="CD596" s="12"/>
      <c r="CE596" s="12"/>
      <c r="CF596" s="12"/>
      <c r="CG596" s="12"/>
      <c r="CH596" s="12"/>
    </row>
    <row r="597" spans="1:86">
      <c r="A597" s="14"/>
      <c r="B597" s="14"/>
      <c r="C597" s="14"/>
      <c r="D597" s="14"/>
      <c r="E597" s="14"/>
      <c r="F597" s="14"/>
      <c r="G597" s="14"/>
      <c r="H597" s="14"/>
      <c r="I597" s="14"/>
      <c r="J597" s="14"/>
      <c r="K597" s="14"/>
      <c r="L597" s="14"/>
      <c r="M597" s="14"/>
      <c r="N597" s="14"/>
      <c r="O597" s="14"/>
      <c r="P597" s="14"/>
      <c r="Q597" s="14"/>
      <c r="R597" s="14"/>
      <c r="S597" s="14"/>
      <c r="T597" s="14"/>
      <c r="U597" s="14"/>
      <c r="V597" s="14"/>
      <c r="W597" s="14"/>
      <c r="X597" s="14"/>
      <c r="Z597" s="14"/>
      <c r="AA597" s="14"/>
      <c r="AB597" s="14"/>
      <c r="AC597" s="14"/>
      <c r="AD597" s="14"/>
      <c r="AE597" s="14"/>
      <c r="AF597" s="14"/>
      <c r="AG597" s="14"/>
      <c r="AH597" s="14"/>
      <c r="AI597" s="14"/>
      <c r="AJ597" s="14"/>
      <c r="AK597" s="14"/>
      <c r="AL597" s="14"/>
      <c r="AM597" s="12"/>
      <c r="AN597" s="12"/>
      <c r="AO597" s="12"/>
      <c r="AP597" s="12"/>
      <c r="AQ597" s="12"/>
      <c r="AR597" s="12"/>
      <c r="AS597" s="12"/>
      <c r="AT597" s="12"/>
      <c r="AU597" s="12"/>
      <c r="AV597" s="12"/>
      <c r="AW597" s="12"/>
      <c r="AX597" s="12"/>
      <c r="AY597" s="12"/>
      <c r="AZ597" s="12"/>
      <c r="BA597" s="12"/>
      <c r="BB597" s="12"/>
      <c r="BC597" s="12"/>
      <c r="BD597" s="12"/>
      <c r="BE597" s="12"/>
      <c r="BF597" s="12"/>
      <c r="BG597" s="12"/>
      <c r="BH597" s="12"/>
      <c r="BI597" s="12"/>
      <c r="BJ597" s="12"/>
      <c r="BK597" s="12"/>
      <c r="BL597" s="12"/>
      <c r="BM597" s="12"/>
      <c r="BN597" s="12"/>
      <c r="BO597" s="12"/>
      <c r="BP597" s="12"/>
      <c r="BQ597" s="12"/>
      <c r="BR597" s="12"/>
      <c r="BS597" s="12"/>
      <c r="BT597" s="12"/>
      <c r="BU597" s="12"/>
      <c r="BV597" s="12"/>
      <c r="BW597" s="12"/>
      <c r="BX597" s="12"/>
      <c r="BY597" s="12"/>
      <c r="BZ597" s="12"/>
      <c r="CA597" s="12"/>
      <c r="CB597" s="12"/>
      <c r="CC597" s="12"/>
      <c r="CD597" s="12"/>
      <c r="CE597" s="12"/>
      <c r="CF597" s="12"/>
      <c r="CG597" s="12"/>
      <c r="CH597" s="12"/>
    </row>
    <row r="598" spans="1:86">
      <c r="A598" s="14"/>
      <c r="B598" s="14"/>
      <c r="C598" s="14"/>
      <c r="D598" s="14"/>
      <c r="E598" s="14"/>
      <c r="F598" s="14"/>
      <c r="G598" s="14"/>
      <c r="H598" s="14"/>
      <c r="I598" s="14"/>
      <c r="J598" s="14"/>
      <c r="K598" s="14"/>
      <c r="L598" s="14"/>
      <c r="M598" s="14"/>
      <c r="N598" s="14"/>
      <c r="O598" s="14"/>
      <c r="P598" s="14"/>
      <c r="Q598" s="14"/>
      <c r="R598" s="14"/>
      <c r="S598" s="14"/>
      <c r="T598" s="14"/>
      <c r="U598" s="14"/>
      <c r="V598" s="14"/>
      <c r="W598" s="14"/>
      <c r="X598" s="14"/>
      <c r="Z598" s="14"/>
      <c r="AA598" s="14"/>
      <c r="AB598" s="14"/>
      <c r="AC598" s="14"/>
      <c r="AD598" s="14"/>
      <c r="AE598" s="14"/>
      <c r="AF598" s="14"/>
      <c r="AG598" s="14"/>
      <c r="AH598" s="14"/>
      <c r="AI598" s="14"/>
      <c r="AJ598" s="14"/>
      <c r="AK598" s="14"/>
      <c r="AL598" s="14"/>
      <c r="AM598" s="12"/>
      <c r="AN598" s="12"/>
      <c r="AO598" s="12"/>
      <c r="AP598" s="12"/>
      <c r="AQ598" s="12"/>
      <c r="AR598" s="12"/>
      <c r="AS598" s="12"/>
      <c r="AT598" s="12"/>
      <c r="AU598" s="12"/>
      <c r="AV598" s="12"/>
      <c r="AW598" s="12"/>
      <c r="AX598" s="12"/>
      <c r="AY598" s="12"/>
      <c r="AZ598" s="12"/>
      <c r="BA598" s="12"/>
      <c r="BB598" s="12"/>
      <c r="BC598" s="12"/>
      <c r="BD598" s="12"/>
      <c r="BE598" s="12"/>
      <c r="BF598" s="12"/>
      <c r="BG598" s="12"/>
      <c r="BH598" s="12"/>
      <c r="BI598" s="12"/>
      <c r="BJ598" s="12"/>
      <c r="BK598" s="12"/>
      <c r="BL598" s="12"/>
      <c r="BM598" s="12"/>
      <c r="BN598" s="12"/>
      <c r="BO598" s="12"/>
      <c r="BP598" s="12"/>
      <c r="BQ598" s="12"/>
      <c r="BR598" s="12"/>
      <c r="BS598" s="12"/>
      <c r="BT598" s="12"/>
      <c r="BU598" s="12"/>
      <c r="BV598" s="12"/>
      <c r="BW598" s="12"/>
      <c r="BX598" s="12"/>
      <c r="BY598" s="12"/>
      <c r="BZ598" s="12"/>
      <c r="CA598" s="12"/>
      <c r="CB598" s="12"/>
      <c r="CC598" s="12"/>
      <c r="CD598" s="12"/>
      <c r="CE598" s="12"/>
      <c r="CF598" s="12"/>
      <c r="CG598" s="12"/>
      <c r="CH598" s="12"/>
    </row>
    <row r="599" spans="1:86">
      <c r="A599" s="14"/>
      <c r="B599" s="14"/>
      <c r="C599" s="14"/>
      <c r="D599" s="14"/>
      <c r="E599" s="14"/>
      <c r="F599" s="14"/>
      <c r="G599" s="14"/>
      <c r="H599" s="14"/>
      <c r="I599" s="14"/>
      <c r="J599" s="14"/>
      <c r="K599" s="14"/>
      <c r="L599" s="14"/>
      <c r="M599" s="14"/>
      <c r="N599" s="14"/>
      <c r="O599" s="14"/>
      <c r="P599" s="14"/>
      <c r="Q599" s="14"/>
      <c r="R599" s="14"/>
      <c r="S599" s="14"/>
      <c r="T599" s="14"/>
      <c r="U599" s="14"/>
      <c r="V599" s="14"/>
      <c r="W599" s="14"/>
      <c r="X599" s="14"/>
      <c r="Z599" s="14"/>
      <c r="AA599" s="14"/>
      <c r="AB599" s="14"/>
      <c r="AC599" s="14"/>
      <c r="AD599" s="14"/>
      <c r="AE599" s="14"/>
      <c r="AF599" s="14"/>
      <c r="AG599" s="14"/>
      <c r="AH599" s="14"/>
      <c r="AI599" s="14"/>
      <c r="AJ599" s="14"/>
      <c r="AK599" s="14"/>
      <c r="AL599" s="14"/>
      <c r="AM599" s="12"/>
      <c r="AN599" s="12"/>
      <c r="AO599" s="12"/>
      <c r="AP599" s="12"/>
      <c r="AQ599" s="12"/>
      <c r="AR599" s="12"/>
      <c r="AS599" s="12"/>
      <c r="AT599" s="12"/>
      <c r="AU599" s="12"/>
      <c r="AV599" s="12"/>
      <c r="AW599" s="12"/>
      <c r="AX599" s="12"/>
      <c r="AY599" s="12"/>
      <c r="AZ599" s="12"/>
      <c r="BA599" s="12"/>
      <c r="BB599" s="12"/>
      <c r="BC599" s="12"/>
      <c r="BD599" s="12"/>
      <c r="BE599" s="12"/>
      <c r="BF599" s="12"/>
      <c r="BG599" s="12"/>
      <c r="BH599" s="12"/>
      <c r="BI599" s="12"/>
      <c r="BJ599" s="12"/>
      <c r="BK599" s="12"/>
      <c r="BL599" s="12"/>
      <c r="BM599" s="12"/>
      <c r="BN599" s="12"/>
      <c r="BO599" s="12"/>
      <c r="BP599" s="12"/>
      <c r="BQ599" s="12"/>
      <c r="BR599" s="12"/>
      <c r="BS599" s="12"/>
      <c r="BT599" s="12"/>
      <c r="BU599" s="12"/>
      <c r="BV599" s="12"/>
      <c r="BW599" s="12"/>
      <c r="BX599" s="12"/>
      <c r="BY599" s="12"/>
      <c r="BZ599" s="12"/>
      <c r="CA599" s="12"/>
      <c r="CB599" s="12"/>
      <c r="CC599" s="12"/>
      <c r="CD599" s="12"/>
      <c r="CE599" s="12"/>
      <c r="CF599" s="12"/>
      <c r="CG599" s="12"/>
      <c r="CH599" s="12"/>
    </row>
    <row r="600" spans="1:86">
      <c r="A600" s="14"/>
      <c r="B600" s="14"/>
      <c r="C600" s="14"/>
      <c r="D600" s="14"/>
      <c r="E600" s="14"/>
      <c r="F600" s="14"/>
      <c r="G600" s="14"/>
      <c r="H600" s="14"/>
      <c r="I600" s="14"/>
      <c r="J600" s="14"/>
      <c r="K600" s="14"/>
      <c r="L600" s="14"/>
      <c r="M600" s="14"/>
      <c r="N600" s="14"/>
      <c r="O600" s="14"/>
      <c r="P600" s="14"/>
      <c r="Q600" s="14"/>
      <c r="R600" s="14"/>
      <c r="S600" s="14"/>
      <c r="T600" s="14"/>
      <c r="U600" s="14"/>
      <c r="V600" s="14"/>
      <c r="W600" s="14"/>
      <c r="X600" s="14"/>
      <c r="Z600" s="14"/>
      <c r="AA600" s="14"/>
      <c r="AB600" s="14"/>
      <c r="AC600" s="14"/>
      <c r="AD600" s="14"/>
      <c r="AE600" s="14"/>
      <c r="AF600" s="14"/>
      <c r="AG600" s="14"/>
      <c r="AH600" s="14"/>
      <c r="AI600" s="14"/>
      <c r="AJ600" s="14"/>
      <c r="AK600" s="14"/>
      <c r="AL600" s="14"/>
      <c r="AM600" s="12"/>
      <c r="AN600" s="12"/>
      <c r="AO600" s="12"/>
      <c r="AP600" s="12"/>
      <c r="AQ600" s="12"/>
      <c r="AR600" s="12"/>
      <c r="AS600" s="12"/>
      <c r="AT600" s="12"/>
      <c r="AU600" s="12"/>
      <c r="AV600" s="12"/>
      <c r="AW600" s="12"/>
      <c r="AX600" s="12"/>
      <c r="AY600" s="12"/>
      <c r="AZ600" s="12"/>
      <c r="BA600" s="12"/>
      <c r="BB600" s="12"/>
      <c r="BC600" s="12"/>
      <c r="BD600" s="12"/>
      <c r="BE600" s="12"/>
      <c r="BF600" s="12"/>
      <c r="BG600" s="12"/>
      <c r="BH600" s="12"/>
      <c r="BI600" s="12"/>
      <c r="BJ600" s="12"/>
      <c r="BK600" s="12"/>
      <c r="BL600" s="12"/>
      <c r="BM600" s="12"/>
      <c r="BN600" s="12"/>
      <c r="BO600" s="12"/>
      <c r="BP600" s="12"/>
      <c r="BQ600" s="12"/>
      <c r="BR600" s="12"/>
      <c r="BS600" s="12"/>
      <c r="BT600" s="12"/>
      <c r="BU600" s="12"/>
      <c r="BV600" s="12"/>
      <c r="BW600" s="12"/>
      <c r="BX600" s="12"/>
      <c r="BY600" s="12"/>
      <c r="BZ600" s="12"/>
      <c r="CA600" s="12"/>
      <c r="CB600" s="12"/>
      <c r="CC600" s="12"/>
      <c r="CD600" s="12"/>
      <c r="CE600" s="12"/>
      <c r="CF600" s="12"/>
      <c r="CG600" s="12"/>
      <c r="CH600" s="12"/>
    </row>
    <row r="601" spans="1:86">
      <c r="A601" s="14"/>
      <c r="B601" s="14"/>
      <c r="C601" s="14"/>
      <c r="D601" s="14"/>
      <c r="E601" s="14"/>
      <c r="F601" s="14"/>
      <c r="G601" s="14"/>
      <c r="H601" s="14"/>
      <c r="I601" s="14"/>
      <c r="J601" s="14"/>
      <c r="K601" s="14"/>
      <c r="L601" s="14"/>
      <c r="M601" s="14"/>
      <c r="N601" s="14"/>
      <c r="O601" s="14"/>
      <c r="P601" s="14"/>
      <c r="Q601" s="14"/>
      <c r="R601" s="14"/>
      <c r="S601" s="14"/>
      <c r="T601" s="14"/>
      <c r="U601" s="14"/>
      <c r="V601" s="14"/>
      <c r="W601" s="14"/>
      <c r="X601" s="14"/>
      <c r="Z601" s="14"/>
      <c r="AA601" s="14"/>
      <c r="AB601" s="14"/>
      <c r="AC601" s="14"/>
      <c r="AD601" s="14"/>
      <c r="AE601" s="14"/>
      <c r="AF601" s="14"/>
      <c r="AG601" s="14"/>
      <c r="AH601" s="14"/>
      <c r="AI601" s="14"/>
      <c r="AJ601" s="14"/>
      <c r="AK601" s="14"/>
      <c r="AL601" s="14"/>
      <c r="AM601" s="12"/>
      <c r="AN601" s="12"/>
      <c r="AO601" s="12"/>
      <c r="AP601" s="12"/>
      <c r="AQ601" s="12"/>
      <c r="AR601" s="12"/>
      <c r="AS601" s="12"/>
      <c r="AT601" s="12"/>
      <c r="AU601" s="12"/>
      <c r="AV601" s="12"/>
      <c r="AW601" s="12"/>
      <c r="AX601" s="12"/>
      <c r="AY601" s="12"/>
      <c r="AZ601" s="12"/>
      <c r="BA601" s="12"/>
      <c r="BB601" s="12"/>
      <c r="BC601" s="12"/>
      <c r="BD601" s="12"/>
      <c r="BE601" s="12"/>
      <c r="BF601" s="12"/>
      <c r="BG601" s="12"/>
      <c r="BH601" s="12"/>
      <c r="BI601" s="12"/>
      <c r="BJ601" s="12"/>
      <c r="BK601" s="12"/>
      <c r="BL601" s="12"/>
      <c r="BM601" s="12"/>
      <c r="BN601" s="12"/>
      <c r="BO601" s="12"/>
      <c r="BP601" s="12"/>
      <c r="BQ601" s="12"/>
      <c r="BR601" s="12"/>
      <c r="BS601" s="12"/>
      <c r="BT601" s="12"/>
      <c r="BU601" s="12"/>
      <c r="BV601" s="12"/>
      <c r="BW601" s="12"/>
      <c r="BX601" s="12"/>
      <c r="BY601" s="12"/>
      <c r="BZ601" s="12"/>
      <c r="CA601" s="12"/>
      <c r="CB601" s="12"/>
      <c r="CC601" s="12"/>
      <c r="CD601" s="12"/>
      <c r="CE601" s="12"/>
      <c r="CF601" s="12"/>
      <c r="CG601" s="12"/>
      <c r="CH601" s="12"/>
    </row>
    <row r="602" spans="1:86">
      <c r="A602" s="14"/>
      <c r="B602" s="14"/>
      <c r="C602" s="14"/>
      <c r="D602" s="14"/>
      <c r="E602" s="14"/>
      <c r="F602" s="14"/>
      <c r="G602" s="14"/>
      <c r="H602" s="14"/>
      <c r="I602" s="14"/>
      <c r="J602" s="14"/>
      <c r="K602" s="14"/>
      <c r="L602" s="14"/>
      <c r="M602" s="14"/>
      <c r="N602" s="14"/>
      <c r="O602" s="14"/>
      <c r="P602" s="14"/>
      <c r="Q602" s="14"/>
      <c r="R602" s="14"/>
      <c r="S602" s="14"/>
      <c r="T602" s="14"/>
      <c r="U602" s="14"/>
      <c r="V602" s="14"/>
      <c r="W602" s="14"/>
      <c r="X602" s="14"/>
      <c r="Z602" s="14"/>
      <c r="AA602" s="14"/>
      <c r="AB602" s="14"/>
      <c r="AC602" s="14"/>
      <c r="AD602" s="14"/>
      <c r="AE602" s="14"/>
      <c r="AF602" s="14"/>
      <c r="AG602" s="14"/>
      <c r="AH602" s="14"/>
      <c r="AI602" s="14"/>
      <c r="AJ602" s="14"/>
      <c r="AK602" s="14"/>
      <c r="AL602" s="14"/>
      <c r="AM602" s="12"/>
      <c r="AN602" s="12"/>
      <c r="AO602" s="12"/>
      <c r="AP602" s="12"/>
      <c r="AQ602" s="12"/>
      <c r="AR602" s="12"/>
      <c r="AS602" s="12"/>
      <c r="AT602" s="12"/>
      <c r="AU602" s="12"/>
      <c r="AV602" s="12"/>
      <c r="AW602" s="12"/>
      <c r="AX602" s="12"/>
      <c r="AY602" s="12"/>
      <c r="AZ602" s="12"/>
      <c r="BA602" s="12"/>
      <c r="BB602" s="12"/>
      <c r="BC602" s="12"/>
      <c r="BD602" s="12"/>
      <c r="BE602" s="12"/>
      <c r="BF602" s="12"/>
      <c r="BG602" s="12"/>
      <c r="BH602" s="12"/>
      <c r="BI602" s="12"/>
      <c r="BJ602" s="12"/>
      <c r="BK602" s="12"/>
      <c r="BL602" s="12"/>
      <c r="BM602" s="12"/>
      <c r="BN602" s="12"/>
      <c r="BO602" s="12"/>
      <c r="BP602" s="12"/>
      <c r="BQ602" s="12"/>
      <c r="BR602" s="12"/>
      <c r="BS602" s="12"/>
      <c r="BT602" s="12"/>
      <c r="BU602" s="12"/>
      <c r="BV602" s="12"/>
      <c r="BW602" s="12"/>
      <c r="BX602" s="12"/>
      <c r="BY602" s="12"/>
      <c r="BZ602" s="12"/>
      <c r="CA602" s="12"/>
      <c r="CB602" s="12"/>
      <c r="CC602" s="12"/>
      <c r="CD602" s="12"/>
      <c r="CE602" s="12"/>
      <c r="CF602" s="12"/>
      <c r="CG602" s="12"/>
      <c r="CH602" s="12"/>
    </row>
    <row r="603" spans="1:86">
      <c r="A603" s="14"/>
      <c r="B603" s="14"/>
      <c r="C603" s="14"/>
      <c r="D603" s="14"/>
      <c r="E603" s="14"/>
      <c r="F603" s="14"/>
      <c r="G603" s="14"/>
      <c r="H603" s="14"/>
      <c r="I603" s="14"/>
      <c r="J603" s="14"/>
      <c r="K603" s="14"/>
      <c r="L603" s="14"/>
      <c r="M603" s="14"/>
      <c r="N603" s="14"/>
      <c r="O603" s="14"/>
      <c r="P603" s="14"/>
      <c r="Q603" s="14"/>
      <c r="R603" s="14"/>
      <c r="S603" s="14"/>
      <c r="T603" s="14"/>
      <c r="U603" s="14"/>
      <c r="V603" s="14"/>
      <c r="W603" s="14"/>
      <c r="X603" s="14"/>
      <c r="Z603" s="14"/>
      <c r="AA603" s="14"/>
      <c r="AB603" s="14"/>
      <c r="AC603" s="14"/>
      <c r="AD603" s="14"/>
      <c r="AE603" s="14"/>
      <c r="AF603" s="14"/>
      <c r="AG603" s="14"/>
      <c r="AH603" s="14"/>
      <c r="AI603" s="14"/>
      <c r="AJ603" s="14"/>
      <c r="AK603" s="14"/>
      <c r="AL603" s="14"/>
      <c r="AM603" s="12"/>
      <c r="AN603" s="12"/>
      <c r="AO603" s="12"/>
      <c r="AP603" s="12"/>
      <c r="AQ603" s="12"/>
      <c r="AR603" s="12"/>
      <c r="AS603" s="12"/>
      <c r="AT603" s="12"/>
      <c r="AU603" s="12"/>
      <c r="AV603" s="12"/>
      <c r="AW603" s="12"/>
      <c r="AX603" s="12"/>
      <c r="AY603" s="12"/>
      <c r="AZ603" s="12"/>
      <c r="BA603" s="12"/>
      <c r="BB603" s="12"/>
      <c r="BC603" s="12"/>
      <c r="BD603" s="12"/>
      <c r="BE603" s="12"/>
      <c r="BF603" s="12"/>
      <c r="BG603" s="12"/>
      <c r="BH603" s="12"/>
      <c r="BI603" s="12"/>
      <c r="BJ603" s="12"/>
      <c r="BK603" s="12"/>
      <c r="BL603" s="12"/>
      <c r="BM603" s="12"/>
      <c r="BN603" s="12"/>
      <c r="BO603" s="12"/>
      <c r="BP603" s="12"/>
      <c r="BQ603" s="12"/>
      <c r="BR603" s="12"/>
      <c r="BS603" s="12"/>
      <c r="BT603" s="12"/>
      <c r="BU603" s="12"/>
      <c r="BV603" s="12"/>
      <c r="BW603" s="12"/>
      <c r="BX603" s="12"/>
      <c r="BY603" s="12"/>
      <c r="BZ603" s="12"/>
      <c r="CA603" s="12"/>
      <c r="CB603" s="12"/>
      <c r="CC603" s="12"/>
      <c r="CD603" s="12"/>
      <c r="CE603" s="12"/>
      <c r="CF603" s="12"/>
      <c r="CG603" s="12"/>
      <c r="CH603" s="12"/>
    </row>
    <row r="604" spans="1:86">
      <c r="A604" s="14"/>
      <c r="B604" s="14"/>
      <c r="C604" s="14"/>
      <c r="D604" s="14"/>
      <c r="E604" s="14"/>
      <c r="F604" s="14"/>
      <c r="G604" s="14"/>
      <c r="H604" s="14"/>
      <c r="I604" s="14"/>
      <c r="J604" s="14"/>
      <c r="K604" s="14"/>
      <c r="L604" s="14"/>
      <c r="M604" s="14"/>
      <c r="N604" s="14"/>
      <c r="O604" s="14"/>
      <c r="P604" s="14"/>
      <c r="Q604" s="14"/>
      <c r="R604" s="14"/>
      <c r="S604" s="14"/>
      <c r="T604" s="14"/>
      <c r="U604" s="14"/>
      <c r="V604" s="14"/>
      <c r="W604" s="14"/>
      <c r="X604" s="14"/>
      <c r="Z604" s="14"/>
      <c r="AA604" s="14"/>
      <c r="AB604" s="14"/>
      <c r="AC604" s="14"/>
      <c r="AD604" s="14"/>
      <c r="AE604" s="14"/>
      <c r="AF604" s="14"/>
      <c r="AG604" s="14"/>
      <c r="AH604" s="14"/>
      <c r="AI604" s="14"/>
      <c r="AJ604" s="14"/>
      <c r="AK604" s="14"/>
      <c r="AL604" s="14"/>
      <c r="AM604" s="12"/>
      <c r="AN604" s="12"/>
      <c r="AO604" s="12"/>
      <c r="AP604" s="12"/>
      <c r="AQ604" s="12"/>
      <c r="AR604" s="12"/>
      <c r="AS604" s="12"/>
      <c r="AT604" s="12"/>
      <c r="AU604" s="12"/>
      <c r="AV604" s="12"/>
      <c r="AW604" s="12"/>
      <c r="AX604" s="12"/>
      <c r="AY604" s="12"/>
      <c r="AZ604" s="12"/>
      <c r="BA604" s="12"/>
      <c r="BB604" s="12"/>
      <c r="BC604" s="12"/>
      <c r="BD604" s="12"/>
      <c r="BE604" s="12"/>
      <c r="BF604" s="12"/>
      <c r="BG604" s="12"/>
      <c r="BH604" s="12"/>
      <c r="BI604" s="12"/>
      <c r="BJ604" s="12"/>
      <c r="BK604" s="12"/>
      <c r="BL604" s="12"/>
      <c r="BM604" s="12"/>
      <c r="BN604" s="12"/>
      <c r="BO604" s="12"/>
      <c r="BP604" s="12"/>
      <c r="BQ604" s="12"/>
      <c r="BR604" s="12"/>
      <c r="BS604" s="12"/>
      <c r="BT604" s="12"/>
      <c r="BU604" s="12"/>
      <c r="BV604" s="12"/>
      <c r="BW604" s="12"/>
      <c r="BX604" s="12"/>
      <c r="BY604" s="12"/>
      <c r="BZ604" s="12"/>
      <c r="CA604" s="12"/>
      <c r="CB604" s="12"/>
      <c r="CC604" s="12"/>
      <c r="CD604" s="12"/>
      <c r="CE604" s="12"/>
      <c r="CF604" s="12"/>
      <c r="CG604" s="12"/>
      <c r="CH604" s="12"/>
    </row>
    <row r="605" spans="1:86">
      <c r="A605" s="14"/>
      <c r="B605" s="14"/>
      <c r="C605" s="14"/>
      <c r="D605" s="14"/>
      <c r="E605" s="14"/>
      <c r="F605" s="14"/>
      <c r="G605" s="14"/>
      <c r="H605" s="14"/>
      <c r="I605" s="14"/>
      <c r="J605" s="14"/>
      <c r="K605" s="14"/>
      <c r="L605" s="14"/>
      <c r="M605" s="14"/>
      <c r="N605" s="14"/>
      <c r="O605" s="14"/>
      <c r="P605" s="14"/>
      <c r="Q605" s="14"/>
      <c r="R605" s="14"/>
      <c r="S605" s="14"/>
      <c r="T605" s="14"/>
      <c r="U605" s="14"/>
      <c r="V605" s="14"/>
      <c r="W605" s="14"/>
      <c r="X605" s="14"/>
      <c r="Z605" s="14"/>
      <c r="AA605" s="14"/>
      <c r="AB605" s="14"/>
      <c r="AC605" s="14"/>
      <c r="AD605" s="14"/>
      <c r="AE605" s="14"/>
      <c r="AF605" s="14"/>
      <c r="AG605" s="14"/>
      <c r="AH605" s="14"/>
      <c r="AI605" s="14"/>
      <c r="AJ605" s="14"/>
      <c r="AK605" s="14"/>
      <c r="AL605" s="14"/>
      <c r="AM605" s="12"/>
      <c r="AN605" s="12"/>
      <c r="AO605" s="12"/>
      <c r="AP605" s="12"/>
      <c r="AQ605" s="12"/>
      <c r="AR605" s="12"/>
      <c r="AS605" s="12"/>
      <c r="AT605" s="12"/>
      <c r="AU605" s="12"/>
      <c r="AV605" s="12"/>
      <c r="AW605" s="12"/>
      <c r="AX605" s="12"/>
      <c r="AY605" s="12"/>
      <c r="AZ605" s="12"/>
      <c r="BA605" s="12"/>
      <c r="BB605" s="12"/>
      <c r="BC605" s="12"/>
      <c r="BD605" s="12"/>
      <c r="BE605" s="12"/>
      <c r="BF605" s="12"/>
      <c r="BG605" s="12"/>
      <c r="BH605" s="12"/>
      <c r="BI605" s="12"/>
      <c r="BJ605" s="12"/>
      <c r="BK605" s="12"/>
      <c r="BL605" s="12"/>
      <c r="BM605" s="12"/>
      <c r="BN605" s="12"/>
      <c r="BO605" s="12"/>
      <c r="BP605" s="12"/>
      <c r="BQ605" s="12"/>
      <c r="BR605" s="12"/>
      <c r="BS605" s="12"/>
      <c r="BT605" s="12"/>
      <c r="BU605" s="12"/>
      <c r="BV605" s="12"/>
      <c r="BW605" s="12"/>
      <c r="BX605" s="12"/>
      <c r="BY605" s="12"/>
      <c r="BZ605" s="12"/>
      <c r="CA605" s="12"/>
      <c r="CB605" s="12"/>
      <c r="CC605" s="12"/>
      <c r="CD605" s="12"/>
      <c r="CE605" s="12"/>
      <c r="CF605" s="12"/>
      <c r="CG605" s="12"/>
      <c r="CH605" s="12"/>
    </row>
    <row r="606" spans="1:86">
      <c r="A606" s="14"/>
      <c r="B606" s="14"/>
      <c r="C606" s="14"/>
      <c r="D606" s="14"/>
      <c r="E606" s="14"/>
      <c r="F606" s="14"/>
      <c r="G606" s="14"/>
      <c r="H606" s="14"/>
      <c r="I606" s="14"/>
      <c r="J606" s="14"/>
      <c r="K606" s="14"/>
      <c r="L606" s="14"/>
      <c r="M606" s="14"/>
      <c r="N606" s="14"/>
      <c r="O606" s="14"/>
      <c r="P606" s="14"/>
      <c r="Q606" s="14"/>
      <c r="R606" s="14"/>
      <c r="S606" s="14"/>
      <c r="T606" s="14"/>
      <c r="U606" s="14"/>
      <c r="V606" s="14"/>
      <c r="W606" s="14"/>
      <c r="X606" s="14"/>
      <c r="Z606" s="14"/>
      <c r="AA606" s="14"/>
      <c r="AB606" s="14"/>
      <c r="AC606" s="14"/>
      <c r="AD606" s="14"/>
      <c r="AE606" s="14"/>
      <c r="AF606" s="14"/>
      <c r="AG606" s="14"/>
      <c r="AH606" s="14"/>
      <c r="AI606" s="14"/>
      <c r="AJ606" s="14"/>
      <c r="AK606" s="14"/>
      <c r="AL606" s="14"/>
      <c r="AM606" s="12"/>
      <c r="AN606" s="12"/>
      <c r="AO606" s="12"/>
      <c r="AP606" s="12"/>
      <c r="AQ606" s="12"/>
      <c r="AR606" s="12"/>
      <c r="AS606" s="12"/>
      <c r="AT606" s="12"/>
      <c r="AU606" s="12"/>
      <c r="AV606" s="12"/>
      <c r="AW606" s="12"/>
      <c r="AX606" s="12"/>
      <c r="AY606" s="12"/>
      <c r="AZ606" s="12"/>
      <c r="BA606" s="12"/>
      <c r="BB606" s="12"/>
      <c r="BC606" s="12"/>
      <c r="BD606" s="12"/>
      <c r="BE606" s="12"/>
      <c r="BF606" s="12"/>
      <c r="BG606" s="12"/>
      <c r="BH606" s="12"/>
      <c r="BI606" s="12"/>
      <c r="BJ606" s="12"/>
      <c r="BK606" s="12"/>
      <c r="BL606" s="12"/>
      <c r="BM606" s="12"/>
      <c r="BN606" s="12"/>
      <c r="BO606" s="12"/>
      <c r="BP606" s="12"/>
      <c r="BQ606" s="12"/>
      <c r="BR606" s="12"/>
      <c r="BS606" s="12"/>
      <c r="BT606" s="12"/>
      <c r="BU606" s="12"/>
      <c r="BV606" s="12"/>
      <c r="BW606" s="12"/>
      <c r="BX606" s="12"/>
      <c r="BY606" s="12"/>
      <c r="BZ606" s="12"/>
      <c r="CA606" s="12"/>
      <c r="CB606" s="12"/>
      <c r="CC606" s="12"/>
      <c r="CD606" s="12"/>
      <c r="CE606" s="12"/>
      <c r="CF606" s="12"/>
      <c r="CG606" s="12"/>
      <c r="CH606" s="12"/>
    </row>
    <row r="607" spans="1:86">
      <c r="A607" s="14"/>
      <c r="B607" s="14"/>
      <c r="C607" s="14"/>
      <c r="D607" s="14"/>
      <c r="E607" s="14"/>
      <c r="F607" s="14"/>
      <c r="G607" s="14"/>
      <c r="H607" s="14"/>
      <c r="I607" s="14"/>
      <c r="J607" s="14"/>
      <c r="K607" s="14"/>
      <c r="L607" s="14"/>
      <c r="M607" s="14"/>
      <c r="N607" s="14"/>
      <c r="O607" s="14"/>
      <c r="P607" s="14"/>
      <c r="Q607" s="14"/>
      <c r="R607" s="14"/>
      <c r="S607" s="14"/>
      <c r="T607" s="14"/>
      <c r="U607" s="14"/>
      <c r="V607" s="14"/>
      <c r="W607" s="14"/>
      <c r="X607" s="14"/>
      <c r="Z607" s="14"/>
      <c r="AA607" s="14"/>
      <c r="AB607" s="14"/>
      <c r="AC607" s="14"/>
      <c r="AD607" s="14"/>
      <c r="AE607" s="14"/>
      <c r="AF607" s="14"/>
      <c r="AG607" s="14"/>
      <c r="AH607" s="14"/>
      <c r="AI607" s="14"/>
      <c r="AJ607" s="14"/>
      <c r="AK607" s="14"/>
      <c r="AL607" s="14"/>
      <c r="AM607" s="12"/>
      <c r="AN607" s="12"/>
      <c r="AO607" s="12"/>
      <c r="AP607" s="12"/>
      <c r="AQ607" s="12"/>
      <c r="AR607" s="12"/>
      <c r="AS607" s="12"/>
      <c r="AT607" s="12"/>
      <c r="AU607" s="12"/>
      <c r="AV607" s="12"/>
      <c r="AW607" s="12"/>
      <c r="AX607" s="12"/>
      <c r="AY607" s="12"/>
      <c r="AZ607" s="12"/>
      <c r="BA607" s="12"/>
      <c r="BB607" s="12"/>
      <c r="BC607" s="12"/>
      <c r="BD607" s="12"/>
      <c r="BE607" s="12"/>
      <c r="BF607" s="12"/>
      <c r="BG607" s="12"/>
      <c r="BH607" s="12"/>
      <c r="BI607" s="12"/>
      <c r="BJ607" s="12"/>
      <c r="BK607" s="12"/>
      <c r="BL607" s="12"/>
      <c r="BM607" s="12"/>
      <c r="BN607" s="12"/>
      <c r="BO607" s="12"/>
      <c r="BP607" s="12"/>
      <c r="BQ607" s="12"/>
      <c r="BR607" s="12"/>
      <c r="BS607" s="12"/>
      <c r="BT607" s="12"/>
      <c r="BU607" s="12"/>
      <c r="BV607" s="12"/>
      <c r="BW607" s="12"/>
      <c r="BX607" s="12"/>
      <c r="BY607" s="12"/>
      <c r="BZ607" s="12"/>
      <c r="CA607" s="12"/>
      <c r="CB607" s="12"/>
      <c r="CC607" s="12"/>
      <c r="CD607" s="12"/>
      <c r="CE607" s="12"/>
      <c r="CF607" s="12"/>
      <c r="CG607" s="12"/>
      <c r="CH607" s="12"/>
    </row>
    <row r="608" spans="1:86">
      <c r="A608" s="14"/>
      <c r="B608" s="14"/>
      <c r="C608" s="14"/>
      <c r="D608" s="14"/>
      <c r="E608" s="14"/>
      <c r="F608" s="14"/>
      <c r="G608" s="14"/>
      <c r="H608" s="14"/>
      <c r="I608" s="14"/>
      <c r="J608" s="14"/>
      <c r="K608" s="14"/>
      <c r="L608" s="14"/>
      <c r="M608" s="14"/>
      <c r="N608" s="14"/>
      <c r="O608" s="14"/>
      <c r="P608" s="14"/>
      <c r="Q608" s="14"/>
      <c r="R608" s="14"/>
      <c r="S608" s="14"/>
      <c r="T608" s="14"/>
      <c r="U608" s="14"/>
      <c r="V608" s="14"/>
      <c r="W608" s="14"/>
      <c r="X608" s="14"/>
      <c r="Z608" s="14"/>
      <c r="AA608" s="14"/>
      <c r="AB608" s="14"/>
      <c r="AC608" s="14"/>
      <c r="AD608" s="14"/>
      <c r="AE608" s="14"/>
      <c r="AF608" s="14"/>
      <c r="AG608" s="14"/>
      <c r="AH608" s="14"/>
      <c r="AI608" s="14"/>
      <c r="AJ608" s="14"/>
      <c r="AK608" s="14"/>
      <c r="AL608" s="14"/>
      <c r="AM608" s="12"/>
      <c r="AN608" s="12"/>
      <c r="AO608" s="12"/>
      <c r="AP608" s="12"/>
      <c r="AQ608" s="12"/>
      <c r="AR608" s="12"/>
      <c r="AS608" s="12"/>
      <c r="AT608" s="12"/>
      <c r="AU608" s="12"/>
      <c r="AV608" s="12"/>
      <c r="AW608" s="12"/>
      <c r="AX608" s="12"/>
      <c r="AY608" s="12"/>
      <c r="AZ608" s="12"/>
      <c r="BA608" s="12"/>
      <c r="BB608" s="12"/>
      <c r="BC608" s="12"/>
      <c r="BD608" s="12"/>
      <c r="BE608" s="12"/>
      <c r="BF608" s="12"/>
      <c r="BG608" s="12"/>
      <c r="BH608" s="12"/>
      <c r="BI608" s="12"/>
      <c r="BJ608" s="12"/>
      <c r="BK608" s="12"/>
      <c r="BL608" s="12"/>
      <c r="BM608" s="12"/>
      <c r="BN608" s="12"/>
      <c r="BO608" s="12"/>
      <c r="BP608" s="12"/>
      <c r="BQ608" s="12"/>
      <c r="BR608" s="12"/>
      <c r="BS608" s="12"/>
      <c r="BT608" s="12"/>
      <c r="BU608" s="12"/>
      <c r="BV608" s="12"/>
      <c r="BW608" s="12"/>
      <c r="BX608" s="12"/>
      <c r="BY608" s="12"/>
      <c r="BZ608" s="12"/>
      <c r="CA608" s="12"/>
      <c r="CB608" s="12"/>
      <c r="CC608" s="12"/>
      <c r="CD608" s="12"/>
      <c r="CE608" s="12"/>
      <c r="CF608" s="12"/>
      <c r="CG608" s="12"/>
      <c r="CH608" s="12"/>
    </row>
    <row r="609" spans="1:86">
      <c r="A609" s="14"/>
      <c r="B609" s="14"/>
      <c r="C609" s="14"/>
      <c r="D609" s="14"/>
      <c r="E609" s="14"/>
      <c r="F609" s="14"/>
      <c r="G609" s="14"/>
      <c r="H609" s="14"/>
      <c r="I609" s="14"/>
      <c r="J609" s="14"/>
      <c r="K609" s="14"/>
      <c r="L609" s="14"/>
      <c r="M609" s="14"/>
      <c r="N609" s="14"/>
      <c r="O609" s="14"/>
      <c r="P609" s="14"/>
      <c r="Q609" s="14"/>
      <c r="R609" s="14"/>
      <c r="S609" s="14"/>
      <c r="T609" s="14"/>
      <c r="U609" s="14"/>
      <c r="V609" s="14"/>
      <c r="W609" s="14"/>
      <c r="X609" s="14"/>
      <c r="Z609" s="14"/>
      <c r="AA609" s="14"/>
      <c r="AB609" s="14"/>
      <c r="AC609" s="14"/>
      <c r="AD609" s="14"/>
      <c r="AE609" s="14"/>
      <c r="AF609" s="14"/>
      <c r="AG609" s="14"/>
      <c r="AH609" s="14"/>
      <c r="AI609" s="14"/>
      <c r="AJ609" s="14"/>
      <c r="AK609" s="14"/>
      <c r="AL609" s="14"/>
      <c r="AM609" s="12"/>
      <c r="AN609" s="12"/>
      <c r="AO609" s="12"/>
      <c r="AP609" s="12"/>
      <c r="AQ609" s="12"/>
      <c r="AR609" s="12"/>
      <c r="AS609" s="12"/>
      <c r="AT609" s="12"/>
      <c r="AU609" s="12"/>
      <c r="AV609" s="12"/>
      <c r="AW609" s="12"/>
      <c r="AX609" s="12"/>
      <c r="AY609" s="12"/>
      <c r="AZ609" s="12"/>
      <c r="BA609" s="12"/>
      <c r="BB609" s="12"/>
      <c r="BC609" s="12"/>
      <c r="BD609" s="12"/>
      <c r="BE609" s="12"/>
      <c r="BF609" s="12"/>
      <c r="BG609" s="12"/>
      <c r="BH609" s="12"/>
      <c r="BI609" s="12"/>
      <c r="BJ609" s="12"/>
      <c r="BK609" s="12"/>
      <c r="BL609" s="12"/>
      <c r="BM609" s="12"/>
      <c r="BN609" s="12"/>
      <c r="BO609" s="12"/>
      <c r="BP609" s="12"/>
      <c r="BQ609" s="12"/>
      <c r="BR609" s="12"/>
      <c r="BS609" s="12"/>
      <c r="BT609" s="12"/>
      <c r="BU609" s="12"/>
      <c r="BV609" s="12"/>
      <c r="BW609" s="12"/>
      <c r="BX609" s="12"/>
      <c r="BY609" s="12"/>
      <c r="BZ609" s="12"/>
      <c r="CA609" s="12"/>
      <c r="CB609" s="12"/>
      <c r="CC609" s="12"/>
      <c r="CD609" s="12"/>
      <c r="CE609" s="12"/>
      <c r="CF609" s="12"/>
      <c r="CG609" s="12"/>
      <c r="CH609" s="12"/>
    </row>
    <row r="610" spans="1:86">
      <c r="A610" s="14"/>
      <c r="B610" s="14"/>
      <c r="C610" s="14"/>
      <c r="D610" s="14"/>
      <c r="E610" s="14"/>
      <c r="F610" s="14"/>
      <c r="G610" s="14"/>
      <c r="H610" s="14"/>
      <c r="I610" s="14"/>
      <c r="J610" s="14"/>
      <c r="K610" s="14"/>
      <c r="L610" s="14"/>
      <c r="M610" s="14"/>
      <c r="N610" s="14"/>
      <c r="O610" s="14"/>
      <c r="P610" s="14"/>
      <c r="Q610" s="14"/>
      <c r="R610" s="14"/>
      <c r="S610" s="14"/>
      <c r="T610" s="14"/>
      <c r="U610" s="14"/>
      <c r="V610" s="14"/>
      <c r="W610" s="14"/>
      <c r="X610" s="14"/>
      <c r="Z610" s="14"/>
      <c r="AA610" s="14"/>
      <c r="AB610" s="14"/>
      <c r="AC610" s="14"/>
      <c r="AD610" s="14"/>
      <c r="AE610" s="14"/>
      <c r="AF610" s="14"/>
      <c r="AG610" s="14"/>
      <c r="AH610" s="14"/>
      <c r="AI610" s="14"/>
      <c r="AJ610" s="14"/>
      <c r="AK610" s="14"/>
      <c r="AL610" s="14"/>
      <c r="AM610" s="12"/>
      <c r="AN610" s="12"/>
      <c r="AO610" s="12"/>
      <c r="AP610" s="12"/>
      <c r="AQ610" s="12"/>
      <c r="AR610" s="12"/>
      <c r="AS610" s="12"/>
      <c r="AT610" s="12"/>
      <c r="AU610" s="12"/>
      <c r="AV610" s="12"/>
      <c r="AW610" s="12"/>
      <c r="AX610" s="12"/>
      <c r="AY610" s="12"/>
      <c r="AZ610" s="12"/>
      <c r="BA610" s="12"/>
      <c r="BB610" s="12"/>
      <c r="BC610" s="12"/>
      <c r="BD610" s="12"/>
      <c r="BE610" s="12"/>
      <c r="BF610" s="12"/>
      <c r="BG610" s="12"/>
      <c r="BH610" s="12"/>
      <c r="BI610" s="12"/>
      <c r="BJ610" s="12"/>
      <c r="BK610" s="12"/>
      <c r="BL610" s="12"/>
      <c r="BM610" s="12"/>
      <c r="BN610" s="12"/>
      <c r="BO610" s="12"/>
      <c r="BP610" s="12"/>
      <c r="BQ610" s="12"/>
      <c r="BR610" s="12"/>
      <c r="BS610" s="12"/>
      <c r="BT610" s="12"/>
      <c r="BU610" s="12"/>
      <c r="BV610" s="12"/>
      <c r="BW610" s="12"/>
      <c r="BX610" s="12"/>
      <c r="BY610" s="12"/>
      <c r="BZ610" s="12"/>
      <c r="CA610" s="12"/>
      <c r="CB610" s="12"/>
      <c r="CC610" s="12"/>
      <c r="CD610" s="12"/>
      <c r="CE610" s="12"/>
      <c r="CF610" s="12"/>
      <c r="CG610" s="12"/>
      <c r="CH610" s="12"/>
    </row>
    <row r="611" spans="1:86">
      <c r="A611" s="14"/>
      <c r="B611" s="14"/>
      <c r="C611" s="14"/>
      <c r="D611" s="14"/>
      <c r="E611" s="14"/>
      <c r="F611" s="14"/>
      <c r="G611" s="14"/>
      <c r="H611" s="14"/>
      <c r="I611" s="14"/>
      <c r="J611" s="14"/>
      <c r="K611" s="14"/>
      <c r="L611" s="14"/>
      <c r="M611" s="14"/>
      <c r="N611" s="14"/>
      <c r="O611" s="14"/>
      <c r="P611" s="14"/>
      <c r="Q611" s="14"/>
      <c r="R611" s="14"/>
      <c r="S611" s="14"/>
      <c r="T611" s="14"/>
      <c r="U611" s="14"/>
      <c r="V611" s="14"/>
      <c r="W611" s="14"/>
      <c r="X611" s="14"/>
      <c r="Z611" s="14"/>
      <c r="AA611" s="14"/>
      <c r="AB611" s="14"/>
      <c r="AC611" s="14"/>
      <c r="AD611" s="14"/>
      <c r="AE611" s="14"/>
      <c r="AF611" s="14"/>
      <c r="AG611" s="14"/>
      <c r="AH611" s="14"/>
      <c r="AI611" s="14"/>
      <c r="AJ611" s="14"/>
      <c r="AK611" s="14"/>
      <c r="AL611" s="14"/>
      <c r="AM611" s="12"/>
      <c r="AN611" s="12"/>
      <c r="AO611" s="12"/>
      <c r="AP611" s="12"/>
      <c r="AQ611" s="12"/>
      <c r="AR611" s="12"/>
      <c r="AS611" s="12"/>
      <c r="AT611" s="12"/>
      <c r="AU611" s="12"/>
      <c r="AV611" s="12"/>
      <c r="AW611" s="12"/>
      <c r="AX611" s="12"/>
      <c r="AY611" s="12"/>
      <c r="AZ611" s="12"/>
      <c r="BA611" s="12"/>
      <c r="BB611" s="12"/>
      <c r="BC611" s="12"/>
      <c r="BD611" s="12"/>
      <c r="BE611" s="12"/>
      <c r="BF611" s="12"/>
      <c r="BG611" s="12"/>
      <c r="BH611" s="12"/>
      <c r="BI611" s="12"/>
      <c r="BJ611" s="12"/>
      <c r="BK611" s="12"/>
      <c r="BL611" s="12"/>
      <c r="BM611" s="12"/>
      <c r="BN611" s="12"/>
      <c r="BO611" s="12"/>
      <c r="BP611" s="12"/>
      <c r="BQ611" s="12"/>
      <c r="BR611" s="12"/>
      <c r="BS611" s="12"/>
      <c r="BT611" s="12"/>
      <c r="BU611" s="12"/>
      <c r="BV611" s="12"/>
      <c r="BW611" s="12"/>
      <c r="BX611" s="12"/>
      <c r="BY611" s="12"/>
      <c r="BZ611" s="12"/>
      <c r="CA611" s="12"/>
      <c r="CB611" s="12"/>
      <c r="CC611" s="12"/>
      <c r="CD611" s="12"/>
      <c r="CE611" s="12"/>
      <c r="CF611" s="12"/>
      <c r="CG611" s="12"/>
      <c r="CH611" s="12"/>
    </row>
    <row r="612" spans="1:86">
      <c r="A612" s="14"/>
      <c r="B612" s="14"/>
      <c r="C612" s="14"/>
      <c r="D612" s="14"/>
      <c r="E612" s="14"/>
      <c r="F612" s="14"/>
      <c r="G612" s="14"/>
      <c r="H612" s="14"/>
      <c r="I612" s="14"/>
      <c r="J612" s="14"/>
      <c r="K612" s="14"/>
      <c r="L612" s="14"/>
      <c r="M612" s="14"/>
      <c r="N612" s="14"/>
      <c r="O612" s="14"/>
      <c r="P612" s="14"/>
      <c r="Q612" s="14"/>
      <c r="R612" s="14"/>
      <c r="S612" s="14"/>
      <c r="T612" s="14"/>
      <c r="U612" s="14"/>
      <c r="V612" s="14"/>
      <c r="W612" s="14"/>
      <c r="X612" s="14"/>
      <c r="Z612" s="14"/>
      <c r="AA612" s="14"/>
      <c r="AB612" s="14"/>
      <c r="AC612" s="14"/>
      <c r="AD612" s="14"/>
      <c r="AE612" s="14"/>
      <c r="AF612" s="14"/>
      <c r="AG612" s="14"/>
      <c r="AH612" s="14"/>
      <c r="AI612" s="14"/>
      <c r="AJ612" s="14"/>
      <c r="AK612" s="14"/>
      <c r="AL612" s="14"/>
      <c r="AM612" s="12"/>
      <c r="AN612" s="12"/>
      <c r="AO612" s="12"/>
      <c r="AP612" s="12"/>
      <c r="AQ612" s="12"/>
      <c r="AR612" s="12"/>
      <c r="AS612" s="12"/>
      <c r="AT612" s="12"/>
      <c r="AU612" s="12"/>
      <c r="AV612" s="12"/>
      <c r="AW612" s="12"/>
      <c r="AX612" s="12"/>
      <c r="AY612" s="12"/>
      <c r="AZ612" s="12"/>
      <c r="BA612" s="12"/>
      <c r="BB612" s="12"/>
      <c r="BC612" s="12"/>
      <c r="BD612" s="12"/>
      <c r="BE612" s="12"/>
      <c r="BF612" s="12"/>
      <c r="BG612" s="12"/>
      <c r="BH612" s="12"/>
      <c r="BI612" s="12"/>
      <c r="BJ612" s="12"/>
      <c r="BK612" s="12"/>
      <c r="BL612" s="12"/>
      <c r="BM612" s="12"/>
      <c r="BN612" s="12"/>
      <c r="BO612" s="12"/>
      <c r="BP612" s="12"/>
      <c r="BQ612" s="12"/>
      <c r="BR612" s="12"/>
      <c r="BS612" s="12"/>
      <c r="BT612" s="12"/>
      <c r="BU612" s="12"/>
      <c r="BV612" s="12"/>
      <c r="BW612" s="12"/>
      <c r="BX612" s="12"/>
      <c r="BY612" s="12"/>
      <c r="BZ612" s="12"/>
      <c r="CA612" s="12"/>
      <c r="CB612" s="12"/>
      <c r="CC612" s="12"/>
      <c r="CD612" s="12"/>
      <c r="CE612" s="12"/>
      <c r="CF612" s="12"/>
      <c r="CG612" s="12"/>
      <c r="CH612" s="12"/>
    </row>
    <row r="613" spans="1:86">
      <c r="A613" s="14"/>
      <c r="B613" s="14"/>
      <c r="C613" s="14"/>
      <c r="D613" s="14"/>
      <c r="E613" s="14"/>
      <c r="F613" s="14"/>
      <c r="G613" s="14"/>
      <c r="H613" s="14"/>
      <c r="I613" s="14"/>
      <c r="J613" s="14"/>
      <c r="K613" s="14"/>
      <c r="L613" s="14"/>
      <c r="M613" s="14"/>
      <c r="N613" s="14"/>
      <c r="O613" s="14"/>
      <c r="P613" s="14"/>
      <c r="Q613" s="14"/>
      <c r="R613" s="14"/>
      <c r="S613" s="14"/>
      <c r="T613" s="14"/>
      <c r="U613" s="14"/>
      <c r="V613" s="14"/>
      <c r="W613" s="14"/>
      <c r="X613" s="14"/>
      <c r="Z613" s="14"/>
      <c r="AA613" s="14"/>
      <c r="AB613" s="14"/>
      <c r="AC613" s="14"/>
      <c r="AD613" s="14"/>
      <c r="AE613" s="14"/>
      <c r="AF613" s="14"/>
      <c r="AG613" s="14"/>
      <c r="AH613" s="14"/>
      <c r="AI613" s="14"/>
      <c r="AJ613" s="14"/>
      <c r="AK613" s="14"/>
      <c r="AL613" s="14"/>
      <c r="AM613" s="12"/>
      <c r="AN613" s="12"/>
      <c r="AO613" s="12"/>
      <c r="AP613" s="12"/>
      <c r="AQ613" s="12"/>
      <c r="AR613" s="12"/>
      <c r="AS613" s="12"/>
      <c r="AT613" s="12"/>
      <c r="AU613" s="12"/>
      <c r="AV613" s="12"/>
      <c r="AW613" s="12"/>
      <c r="AX613" s="12"/>
      <c r="AY613" s="12"/>
      <c r="AZ613" s="12"/>
      <c r="BA613" s="12"/>
      <c r="BB613" s="12"/>
      <c r="BC613" s="12"/>
      <c r="BD613" s="12"/>
      <c r="BE613" s="12"/>
      <c r="BF613" s="12"/>
      <c r="BG613" s="12"/>
      <c r="BH613" s="12"/>
      <c r="BI613" s="12"/>
      <c r="BJ613" s="12"/>
      <c r="BK613" s="12"/>
      <c r="BL613" s="12"/>
      <c r="BM613" s="12"/>
      <c r="BN613" s="12"/>
      <c r="BO613" s="12"/>
      <c r="BP613" s="12"/>
      <c r="BQ613" s="12"/>
      <c r="BR613" s="12"/>
      <c r="BS613" s="12"/>
      <c r="BT613" s="12"/>
      <c r="BU613" s="12"/>
      <c r="BV613" s="12"/>
      <c r="BW613" s="12"/>
      <c r="BX613" s="12"/>
      <c r="BY613" s="12"/>
      <c r="BZ613" s="12"/>
      <c r="CA613" s="12"/>
      <c r="CB613" s="12"/>
      <c r="CC613" s="12"/>
      <c r="CD613" s="12"/>
      <c r="CE613" s="12"/>
      <c r="CF613" s="12"/>
      <c r="CG613" s="12"/>
      <c r="CH613" s="12"/>
    </row>
    <row r="614" spans="1:86">
      <c r="A614" s="14"/>
      <c r="B614" s="14"/>
      <c r="C614" s="14"/>
      <c r="D614" s="14"/>
      <c r="E614" s="14"/>
      <c r="F614" s="14"/>
      <c r="G614" s="14"/>
      <c r="H614" s="14"/>
      <c r="I614" s="14"/>
      <c r="J614" s="14"/>
      <c r="K614" s="14"/>
      <c r="L614" s="14"/>
      <c r="M614" s="14"/>
      <c r="N614" s="14"/>
      <c r="O614" s="14"/>
      <c r="P614" s="14"/>
      <c r="Q614" s="14"/>
      <c r="R614" s="14"/>
      <c r="S614" s="14"/>
      <c r="T614" s="14"/>
      <c r="U614" s="14"/>
      <c r="V614" s="14"/>
      <c r="W614" s="14"/>
      <c r="X614" s="14"/>
      <c r="Z614" s="14"/>
      <c r="AA614" s="14"/>
      <c r="AB614" s="14"/>
      <c r="AC614" s="14"/>
      <c r="AD614" s="14"/>
      <c r="AE614" s="14"/>
      <c r="AF614" s="14"/>
      <c r="AG614" s="14"/>
      <c r="AH614" s="14"/>
      <c r="AI614" s="14"/>
      <c r="AJ614" s="14"/>
      <c r="AK614" s="14"/>
      <c r="AL614" s="14"/>
      <c r="AM614" s="12"/>
      <c r="AN614" s="12"/>
      <c r="AO614" s="12"/>
      <c r="AP614" s="12"/>
      <c r="AQ614" s="12"/>
      <c r="AR614" s="12"/>
      <c r="AS614" s="12"/>
      <c r="AT614" s="12"/>
      <c r="AU614" s="12"/>
      <c r="AV614" s="12"/>
      <c r="AW614" s="12"/>
      <c r="AX614" s="12"/>
      <c r="AY614" s="12"/>
      <c r="AZ614" s="12"/>
      <c r="BA614" s="12"/>
      <c r="BB614" s="12"/>
      <c r="BC614" s="12"/>
      <c r="BD614" s="12"/>
      <c r="BE614" s="12"/>
      <c r="BF614" s="12"/>
      <c r="BG614" s="12"/>
      <c r="BH614" s="12"/>
      <c r="BI614" s="12"/>
      <c r="BJ614" s="12"/>
      <c r="BK614" s="12"/>
      <c r="BL614" s="12"/>
      <c r="BM614" s="12"/>
      <c r="BN614" s="12"/>
      <c r="BO614" s="12"/>
      <c r="BP614" s="12"/>
      <c r="BQ614" s="12"/>
      <c r="BR614" s="12"/>
      <c r="BS614" s="12"/>
      <c r="BT614" s="12"/>
      <c r="BU614" s="12"/>
      <c r="BV614" s="12"/>
      <c r="BW614" s="12"/>
      <c r="BX614" s="12"/>
      <c r="BY614" s="12"/>
      <c r="BZ614" s="12"/>
      <c r="CA614" s="12"/>
      <c r="CB614" s="12"/>
      <c r="CC614" s="12"/>
      <c r="CD614" s="12"/>
      <c r="CE614" s="12"/>
      <c r="CF614" s="12"/>
      <c r="CG614" s="12"/>
      <c r="CH614" s="12"/>
    </row>
    <row r="615" spans="1:86">
      <c r="A615" s="14"/>
      <c r="B615" s="14"/>
      <c r="C615" s="14"/>
      <c r="D615" s="14"/>
      <c r="E615" s="14"/>
      <c r="F615" s="14"/>
      <c r="G615" s="14"/>
      <c r="H615" s="14"/>
      <c r="I615" s="14"/>
      <c r="J615" s="14"/>
      <c r="K615" s="14"/>
      <c r="L615" s="14"/>
      <c r="M615" s="14"/>
      <c r="N615" s="14"/>
      <c r="O615" s="14"/>
      <c r="P615" s="14"/>
      <c r="Q615" s="14"/>
      <c r="R615" s="14"/>
      <c r="S615" s="14"/>
      <c r="T615" s="14"/>
      <c r="U615" s="14"/>
      <c r="V615" s="14"/>
      <c r="W615" s="14"/>
      <c r="X615" s="14"/>
      <c r="Z615" s="14"/>
      <c r="AA615" s="14"/>
      <c r="AB615" s="14"/>
      <c r="AC615" s="14"/>
      <c r="AD615" s="14"/>
      <c r="AE615" s="14"/>
      <c r="AF615" s="14"/>
      <c r="AG615" s="14"/>
      <c r="AH615" s="14"/>
      <c r="AI615" s="14"/>
      <c r="AJ615" s="14"/>
      <c r="AK615" s="14"/>
      <c r="AL615" s="14"/>
      <c r="AM615" s="12"/>
      <c r="AN615" s="12"/>
      <c r="AO615" s="12"/>
      <c r="AP615" s="12"/>
      <c r="AQ615" s="12"/>
      <c r="AR615" s="12"/>
      <c r="AS615" s="12"/>
      <c r="AT615" s="12"/>
      <c r="AU615" s="12"/>
      <c r="AV615" s="12"/>
      <c r="AW615" s="12"/>
      <c r="AX615" s="12"/>
      <c r="AY615" s="12"/>
      <c r="AZ615" s="12"/>
      <c r="BA615" s="12"/>
      <c r="BB615" s="12"/>
      <c r="BC615" s="12"/>
      <c r="BD615" s="12"/>
      <c r="BE615" s="12"/>
      <c r="BF615" s="12"/>
      <c r="BG615" s="12"/>
      <c r="BH615" s="12"/>
      <c r="BI615" s="12"/>
      <c r="BJ615" s="12"/>
      <c r="BK615" s="12"/>
      <c r="BL615" s="12"/>
      <c r="BM615" s="12"/>
      <c r="BN615" s="12"/>
      <c r="BO615" s="12"/>
      <c r="BP615" s="12"/>
      <c r="BQ615" s="12"/>
      <c r="BR615" s="12"/>
      <c r="BS615" s="12"/>
      <c r="BT615" s="12"/>
      <c r="BU615" s="12"/>
      <c r="BV615" s="12"/>
      <c r="BW615" s="12"/>
      <c r="BX615" s="12"/>
      <c r="BY615" s="12"/>
      <c r="BZ615" s="12"/>
      <c r="CA615" s="12"/>
      <c r="CB615" s="12"/>
      <c r="CC615" s="12"/>
      <c r="CD615" s="12"/>
      <c r="CE615" s="12"/>
      <c r="CF615" s="12"/>
      <c r="CG615" s="12"/>
      <c r="CH615" s="12"/>
    </row>
    <row r="616" spans="1:86">
      <c r="A616" s="14"/>
      <c r="B616" s="14"/>
      <c r="C616" s="14"/>
      <c r="D616" s="14"/>
      <c r="E616" s="14"/>
      <c r="F616" s="14"/>
      <c r="G616" s="14"/>
      <c r="H616" s="14"/>
      <c r="I616" s="14"/>
      <c r="J616" s="14"/>
      <c r="K616" s="14"/>
      <c r="L616" s="14"/>
      <c r="M616" s="14"/>
      <c r="N616" s="14"/>
      <c r="O616" s="14"/>
      <c r="P616" s="14"/>
      <c r="Q616" s="14"/>
      <c r="R616" s="14"/>
      <c r="S616" s="14"/>
      <c r="T616" s="14"/>
      <c r="U616" s="14"/>
      <c r="V616" s="14"/>
      <c r="W616" s="14"/>
      <c r="X616" s="14"/>
      <c r="Z616" s="14"/>
      <c r="AA616" s="14"/>
      <c r="AB616" s="14"/>
      <c r="AC616" s="14"/>
      <c r="AD616" s="14"/>
      <c r="AE616" s="14"/>
      <c r="AF616" s="14"/>
      <c r="AG616" s="14"/>
      <c r="AH616" s="14"/>
      <c r="AI616" s="14"/>
      <c r="AJ616" s="14"/>
      <c r="AK616" s="14"/>
      <c r="AL616" s="14"/>
      <c r="AM616" s="12"/>
      <c r="AN616" s="12"/>
      <c r="AO616" s="12"/>
      <c r="AP616" s="12"/>
      <c r="AQ616" s="12"/>
      <c r="AR616" s="12"/>
      <c r="AS616" s="12"/>
      <c r="AT616" s="12"/>
      <c r="AU616" s="12"/>
      <c r="AV616" s="12"/>
      <c r="AW616" s="12"/>
      <c r="AX616" s="12"/>
      <c r="AY616" s="12"/>
      <c r="AZ616" s="12"/>
      <c r="BA616" s="12"/>
      <c r="BB616" s="12"/>
      <c r="BC616" s="12"/>
      <c r="BD616" s="12"/>
      <c r="BE616" s="12"/>
      <c r="BF616" s="12"/>
      <c r="BG616" s="12"/>
      <c r="BH616" s="12"/>
      <c r="BI616" s="12"/>
      <c r="BJ616" s="12"/>
      <c r="BK616" s="12"/>
      <c r="BL616" s="12"/>
      <c r="BM616" s="12"/>
      <c r="BN616" s="12"/>
      <c r="BO616" s="12"/>
      <c r="BP616" s="12"/>
      <c r="BQ616" s="12"/>
      <c r="BR616" s="12"/>
      <c r="BS616" s="12"/>
      <c r="BT616" s="12"/>
      <c r="BU616" s="12"/>
      <c r="BV616" s="12"/>
      <c r="BW616" s="12"/>
      <c r="BX616" s="12"/>
      <c r="BY616" s="12"/>
      <c r="BZ616" s="12"/>
      <c r="CA616" s="12"/>
      <c r="CB616" s="12"/>
      <c r="CC616" s="12"/>
      <c r="CD616" s="12"/>
      <c r="CE616" s="12"/>
      <c r="CF616" s="12"/>
      <c r="CG616" s="12"/>
      <c r="CH616" s="12"/>
    </row>
    <row r="617" spans="1:86">
      <c r="A617" s="14"/>
      <c r="B617" s="14"/>
      <c r="C617" s="14"/>
      <c r="D617" s="14"/>
      <c r="E617" s="14"/>
      <c r="F617" s="14"/>
      <c r="G617" s="14"/>
      <c r="H617" s="14"/>
      <c r="I617" s="14"/>
      <c r="J617" s="14"/>
      <c r="K617" s="14"/>
      <c r="L617" s="14"/>
      <c r="M617" s="14"/>
      <c r="N617" s="14"/>
      <c r="O617" s="14"/>
      <c r="P617" s="14"/>
      <c r="Q617" s="14"/>
      <c r="R617" s="14"/>
      <c r="S617" s="14"/>
      <c r="T617" s="14"/>
      <c r="U617" s="14"/>
      <c r="V617" s="14"/>
      <c r="W617" s="14"/>
      <c r="X617" s="14"/>
      <c r="Z617" s="14"/>
      <c r="AA617" s="14"/>
      <c r="AB617" s="14"/>
      <c r="AC617" s="14"/>
      <c r="AD617" s="14"/>
      <c r="AE617" s="14"/>
      <c r="AF617" s="14"/>
      <c r="AG617" s="14"/>
      <c r="AH617" s="14"/>
      <c r="AI617" s="14"/>
      <c r="AJ617" s="14"/>
      <c r="AK617" s="14"/>
      <c r="AL617" s="14"/>
      <c r="AM617" s="12"/>
      <c r="AN617" s="12"/>
      <c r="AO617" s="12"/>
      <c r="AP617" s="12"/>
      <c r="AQ617" s="12"/>
      <c r="AR617" s="12"/>
      <c r="AS617" s="12"/>
      <c r="AT617" s="12"/>
      <c r="AU617" s="12"/>
      <c r="AV617" s="12"/>
      <c r="AW617" s="12"/>
      <c r="AX617" s="12"/>
      <c r="AY617" s="12"/>
      <c r="AZ617" s="12"/>
      <c r="BA617" s="12"/>
      <c r="BB617" s="12"/>
      <c r="BC617" s="12"/>
      <c r="BD617" s="12"/>
      <c r="BE617" s="12"/>
      <c r="BF617" s="12"/>
      <c r="BG617" s="12"/>
      <c r="BH617" s="12"/>
      <c r="BI617" s="12"/>
      <c r="BJ617" s="12"/>
      <c r="BK617" s="12"/>
      <c r="BL617" s="12"/>
      <c r="BM617" s="12"/>
      <c r="BN617" s="12"/>
      <c r="BO617" s="12"/>
      <c r="BP617" s="12"/>
      <c r="BQ617" s="12"/>
      <c r="BR617" s="12"/>
      <c r="BS617" s="12"/>
      <c r="BT617" s="12"/>
      <c r="BU617" s="12"/>
      <c r="BV617" s="12"/>
      <c r="BW617" s="12"/>
      <c r="BX617" s="12"/>
      <c r="BY617" s="12"/>
      <c r="BZ617" s="12"/>
      <c r="CA617" s="12"/>
      <c r="CB617" s="12"/>
      <c r="CC617" s="12"/>
      <c r="CD617" s="12"/>
      <c r="CE617" s="12"/>
      <c r="CF617" s="12"/>
      <c r="CG617" s="12"/>
      <c r="CH617" s="12"/>
    </row>
    <row r="618" spans="1:86">
      <c r="A618" s="14"/>
      <c r="B618" s="14"/>
      <c r="C618" s="14"/>
      <c r="D618" s="14"/>
      <c r="E618" s="14"/>
      <c r="F618" s="14"/>
      <c r="G618" s="14"/>
      <c r="H618" s="14"/>
      <c r="I618" s="14"/>
      <c r="J618" s="14"/>
      <c r="K618" s="14"/>
      <c r="L618" s="14"/>
      <c r="M618" s="14"/>
      <c r="N618" s="14"/>
      <c r="O618" s="14"/>
      <c r="P618" s="14"/>
      <c r="Q618" s="14"/>
      <c r="R618" s="14"/>
      <c r="S618" s="14"/>
      <c r="T618" s="14"/>
      <c r="U618" s="14"/>
      <c r="V618" s="14"/>
      <c r="W618" s="14"/>
      <c r="X618" s="14"/>
      <c r="Z618" s="14"/>
      <c r="AA618" s="14"/>
      <c r="AB618" s="14"/>
      <c r="AC618" s="14"/>
      <c r="AD618" s="14"/>
      <c r="AE618" s="14"/>
      <c r="AF618" s="14"/>
      <c r="AG618" s="14"/>
      <c r="AH618" s="14"/>
      <c r="AI618" s="14"/>
      <c r="AJ618" s="14"/>
      <c r="AK618" s="14"/>
      <c r="AL618" s="14"/>
      <c r="AM618" s="12"/>
      <c r="AN618" s="12"/>
      <c r="AO618" s="12"/>
      <c r="AP618" s="12"/>
      <c r="AQ618" s="12"/>
      <c r="AR618" s="12"/>
      <c r="AS618" s="12"/>
      <c r="AT618" s="12"/>
      <c r="AU618" s="12"/>
      <c r="AV618" s="12"/>
      <c r="AW618" s="12"/>
      <c r="AX618" s="12"/>
      <c r="AY618" s="12"/>
      <c r="AZ618" s="12"/>
      <c r="BA618" s="12"/>
      <c r="BB618" s="12"/>
      <c r="BC618" s="12"/>
      <c r="BD618" s="12"/>
      <c r="BE618" s="12"/>
      <c r="BF618" s="12"/>
      <c r="BG618" s="12"/>
      <c r="BH618" s="12"/>
      <c r="BI618" s="12"/>
      <c r="BJ618" s="12"/>
      <c r="BK618" s="12"/>
      <c r="BL618" s="12"/>
      <c r="BM618" s="12"/>
      <c r="BN618" s="12"/>
      <c r="BO618" s="12"/>
      <c r="BP618" s="12"/>
      <c r="BQ618" s="12"/>
      <c r="BR618" s="12"/>
      <c r="BS618" s="12"/>
      <c r="BT618" s="12"/>
      <c r="BU618" s="12"/>
      <c r="BV618" s="12"/>
      <c r="BW618" s="12"/>
      <c r="BX618" s="12"/>
      <c r="BY618" s="12"/>
      <c r="BZ618" s="12"/>
      <c r="CA618" s="12"/>
      <c r="CB618" s="12"/>
      <c r="CC618" s="12"/>
      <c r="CD618" s="12"/>
      <c r="CE618" s="12"/>
      <c r="CF618" s="12"/>
      <c r="CG618" s="12"/>
      <c r="CH618" s="12"/>
    </row>
    <row r="619" spans="1:86">
      <c r="A619" s="14"/>
      <c r="B619" s="14"/>
      <c r="C619" s="14"/>
      <c r="D619" s="14"/>
      <c r="E619" s="14"/>
      <c r="F619" s="14"/>
      <c r="G619" s="14"/>
      <c r="H619" s="14"/>
      <c r="I619" s="14"/>
      <c r="J619" s="14"/>
      <c r="K619" s="14"/>
      <c r="L619" s="14"/>
      <c r="M619" s="14"/>
      <c r="N619" s="14"/>
      <c r="O619" s="14"/>
      <c r="P619" s="14"/>
      <c r="Q619" s="14"/>
      <c r="R619" s="14"/>
      <c r="S619" s="14"/>
      <c r="T619" s="14"/>
      <c r="U619" s="14"/>
      <c r="V619" s="14"/>
      <c r="W619" s="14"/>
      <c r="X619" s="14"/>
      <c r="Z619" s="14"/>
      <c r="AA619" s="14"/>
      <c r="AB619" s="14"/>
      <c r="AC619" s="14"/>
      <c r="AD619" s="14"/>
      <c r="AE619" s="14"/>
      <c r="AF619" s="14"/>
      <c r="AG619" s="14"/>
      <c r="AH619" s="14"/>
      <c r="AI619" s="14"/>
      <c r="AJ619" s="14"/>
      <c r="AK619" s="14"/>
      <c r="AL619" s="14"/>
      <c r="AM619" s="12"/>
      <c r="AN619" s="12"/>
      <c r="AO619" s="12"/>
      <c r="AP619" s="12"/>
      <c r="AQ619" s="12"/>
      <c r="AR619" s="12"/>
      <c r="AS619" s="12"/>
      <c r="AT619" s="12"/>
      <c r="AU619" s="12"/>
      <c r="AV619" s="12"/>
      <c r="AW619" s="12"/>
      <c r="AX619" s="12"/>
      <c r="AY619" s="12"/>
      <c r="AZ619" s="12"/>
      <c r="BA619" s="12"/>
      <c r="BB619" s="12"/>
      <c r="BC619" s="12"/>
      <c r="BD619" s="12"/>
      <c r="BE619" s="12"/>
      <c r="BF619" s="12"/>
      <c r="BG619" s="12"/>
      <c r="BH619" s="12"/>
      <c r="BI619" s="12"/>
      <c r="BJ619" s="12"/>
      <c r="BK619" s="12"/>
      <c r="BL619" s="12"/>
      <c r="BM619" s="12"/>
      <c r="BN619" s="12"/>
      <c r="BO619" s="12"/>
      <c r="BP619" s="12"/>
      <c r="BQ619" s="12"/>
      <c r="BR619" s="12"/>
      <c r="BS619" s="12"/>
      <c r="BT619" s="12"/>
      <c r="BU619" s="12"/>
      <c r="BV619" s="12"/>
      <c r="BW619" s="12"/>
      <c r="BX619" s="12"/>
      <c r="BY619" s="12"/>
      <c r="BZ619" s="12"/>
      <c r="CA619" s="12"/>
      <c r="CB619" s="12"/>
      <c r="CC619" s="12"/>
      <c r="CD619" s="12"/>
      <c r="CE619" s="12"/>
      <c r="CF619" s="12"/>
      <c r="CG619" s="12"/>
      <c r="CH619" s="12"/>
    </row>
    <row r="620" spans="1:86">
      <c r="A620" s="14"/>
      <c r="B620" s="14"/>
      <c r="C620" s="14"/>
      <c r="D620" s="14"/>
      <c r="E620" s="14"/>
      <c r="F620" s="14"/>
      <c r="G620" s="14"/>
      <c r="H620" s="14"/>
      <c r="I620" s="14"/>
      <c r="J620" s="14"/>
      <c r="K620" s="14"/>
      <c r="L620" s="14"/>
      <c r="M620" s="14"/>
      <c r="N620" s="14"/>
      <c r="O620" s="14"/>
      <c r="P620" s="14"/>
      <c r="Q620" s="14"/>
      <c r="R620" s="14"/>
      <c r="S620" s="14"/>
      <c r="T620" s="14"/>
      <c r="U620" s="14"/>
      <c r="V620" s="14"/>
      <c r="W620" s="14"/>
      <c r="X620" s="14"/>
      <c r="Z620" s="14"/>
      <c r="AA620" s="14"/>
      <c r="AB620" s="14"/>
      <c r="AC620" s="14"/>
      <c r="AD620" s="14"/>
      <c r="AE620" s="14"/>
      <c r="AF620" s="14"/>
      <c r="AG620" s="14"/>
      <c r="AH620" s="14"/>
      <c r="AI620" s="14"/>
      <c r="AJ620" s="14"/>
      <c r="AK620" s="14"/>
      <c r="AL620" s="14"/>
      <c r="AM620" s="12"/>
      <c r="AN620" s="12"/>
      <c r="AO620" s="12"/>
      <c r="AP620" s="12"/>
      <c r="AQ620" s="12"/>
      <c r="AR620" s="12"/>
      <c r="AS620" s="12"/>
      <c r="AT620" s="12"/>
      <c r="AU620" s="12"/>
      <c r="AV620" s="12"/>
      <c r="AW620" s="12"/>
      <c r="AX620" s="12"/>
      <c r="AY620" s="12"/>
      <c r="AZ620" s="12"/>
      <c r="BA620" s="12"/>
      <c r="BB620" s="12"/>
      <c r="BC620" s="12"/>
      <c r="BD620" s="12"/>
      <c r="BE620" s="12"/>
      <c r="BF620" s="12"/>
      <c r="BG620" s="12"/>
      <c r="BH620" s="12"/>
      <c r="BI620" s="12"/>
      <c r="BJ620" s="12"/>
      <c r="BK620" s="12"/>
      <c r="BL620" s="12"/>
      <c r="BM620" s="12"/>
      <c r="BN620" s="12"/>
      <c r="BO620" s="12"/>
      <c r="BP620" s="12"/>
      <c r="BQ620" s="12"/>
      <c r="BR620" s="12"/>
      <c r="BS620" s="12"/>
      <c r="BT620" s="12"/>
      <c r="BU620" s="12"/>
      <c r="BV620" s="12"/>
      <c r="BW620" s="12"/>
      <c r="BX620" s="12"/>
      <c r="BY620" s="12"/>
      <c r="BZ620" s="12"/>
      <c r="CA620" s="12"/>
      <c r="CB620" s="12"/>
      <c r="CC620" s="12"/>
      <c r="CD620" s="12"/>
      <c r="CE620" s="12"/>
      <c r="CF620" s="12"/>
      <c r="CG620" s="12"/>
      <c r="CH620" s="12"/>
    </row>
    <row r="621" spans="1:86">
      <c r="A621" s="14"/>
      <c r="B621" s="14"/>
      <c r="C621" s="14"/>
      <c r="D621" s="14"/>
      <c r="E621" s="14"/>
      <c r="F621" s="14"/>
      <c r="G621" s="14"/>
      <c r="H621" s="14"/>
      <c r="I621" s="14"/>
      <c r="J621" s="14"/>
      <c r="K621" s="14"/>
      <c r="L621" s="14"/>
      <c r="M621" s="14"/>
      <c r="N621" s="14"/>
      <c r="O621" s="14"/>
      <c r="P621" s="14"/>
      <c r="Q621" s="14"/>
      <c r="R621" s="14"/>
      <c r="S621" s="14"/>
      <c r="T621" s="14"/>
      <c r="U621" s="14"/>
      <c r="V621" s="14"/>
      <c r="W621" s="14"/>
      <c r="X621" s="14"/>
      <c r="Z621" s="14"/>
      <c r="AA621" s="14"/>
      <c r="AB621" s="14"/>
      <c r="AC621" s="14"/>
      <c r="AD621" s="14"/>
      <c r="AE621" s="14"/>
      <c r="AF621" s="14"/>
      <c r="AG621" s="14"/>
      <c r="AH621" s="14"/>
      <c r="AI621" s="14"/>
      <c r="AJ621" s="14"/>
      <c r="AK621" s="14"/>
      <c r="AL621" s="14"/>
      <c r="AM621" s="12"/>
      <c r="AN621" s="12"/>
      <c r="AO621" s="12"/>
      <c r="AP621" s="12"/>
      <c r="AQ621" s="12"/>
      <c r="AR621" s="12"/>
      <c r="AS621" s="12"/>
      <c r="AT621" s="12"/>
      <c r="AU621" s="12"/>
      <c r="AV621" s="12"/>
      <c r="AW621" s="12"/>
      <c r="AX621" s="12"/>
      <c r="AY621" s="12"/>
      <c r="AZ621" s="12"/>
      <c r="BA621" s="12"/>
      <c r="BB621" s="12"/>
      <c r="BC621" s="12"/>
      <c r="BD621" s="12"/>
      <c r="BE621" s="12"/>
      <c r="BF621" s="12"/>
      <c r="BG621" s="12"/>
      <c r="BH621" s="12"/>
      <c r="BI621" s="12"/>
      <c r="BJ621" s="12"/>
      <c r="BK621" s="12"/>
      <c r="BL621" s="12"/>
      <c r="BM621" s="12"/>
      <c r="BN621" s="12"/>
      <c r="BO621" s="12"/>
      <c r="BP621" s="12"/>
      <c r="BQ621" s="12"/>
      <c r="BR621" s="12"/>
      <c r="BS621" s="12"/>
      <c r="BT621" s="12"/>
      <c r="BU621" s="12"/>
      <c r="BV621" s="12"/>
      <c r="BW621" s="12"/>
      <c r="BX621" s="12"/>
      <c r="BY621" s="12"/>
      <c r="BZ621" s="12"/>
      <c r="CA621" s="12"/>
      <c r="CB621" s="12"/>
      <c r="CC621" s="12"/>
      <c r="CD621" s="12"/>
      <c r="CE621" s="12"/>
      <c r="CF621" s="12"/>
      <c r="CG621" s="12"/>
      <c r="CH621" s="12"/>
    </row>
    <row r="622" spans="1:86">
      <c r="A622" s="14"/>
      <c r="B622" s="14"/>
      <c r="C622" s="14"/>
      <c r="D622" s="14"/>
      <c r="E622" s="14"/>
      <c r="F622" s="14"/>
      <c r="G622" s="14"/>
      <c r="H622" s="14"/>
      <c r="I622" s="14"/>
      <c r="J622" s="14"/>
      <c r="K622" s="14"/>
      <c r="L622" s="14"/>
      <c r="M622" s="14"/>
      <c r="N622" s="14"/>
      <c r="O622" s="14"/>
      <c r="P622" s="14"/>
      <c r="Q622" s="14"/>
      <c r="R622" s="14"/>
      <c r="S622" s="14"/>
      <c r="T622" s="14"/>
      <c r="U622" s="14"/>
      <c r="V622" s="14"/>
      <c r="W622" s="14"/>
      <c r="X622" s="14"/>
      <c r="Z622" s="14"/>
      <c r="AA622" s="14"/>
      <c r="AB622" s="14"/>
      <c r="AC622" s="14"/>
      <c r="AD622" s="14"/>
      <c r="AE622" s="14"/>
      <c r="AF622" s="14"/>
      <c r="AG622" s="14"/>
      <c r="AH622" s="14"/>
      <c r="AI622" s="14"/>
      <c r="AJ622" s="14"/>
      <c r="AK622" s="14"/>
      <c r="AL622" s="14"/>
      <c r="AM622" s="12"/>
      <c r="AN622" s="12"/>
      <c r="AO622" s="12"/>
      <c r="AP622" s="12"/>
      <c r="AQ622" s="12"/>
      <c r="AR622" s="12"/>
      <c r="AS622" s="12"/>
      <c r="AT622" s="12"/>
      <c r="AU622" s="12"/>
      <c r="AV622" s="12"/>
      <c r="AW622" s="12"/>
      <c r="AX622" s="12"/>
      <c r="AY622" s="12"/>
      <c r="AZ622" s="12"/>
      <c r="BA622" s="12"/>
      <c r="BB622" s="12"/>
      <c r="BC622" s="12"/>
      <c r="BD622" s="12"/>
      <c r="BE622" s="12"/>
      <c r="BF622" s="12"/>
      <c r="BG622" s="12"/>
      <c r="BH622" s="12"/>
      <c r="BI622" s="12"/>
      <c r="BJ622" s="12"/>
      <c r="BK622" s="12"/>
      <c r="BL622" s="12"/>
      <c r="BM622" s="12"/>
      <c r="BN622" s="12"/>
      <c r="BO622" s="12"/>
      <c r="BP622" s="12"/>
      <c r="BQ622" s="12"/>
      <c r="BR622" s="12"/>
      <c r="BS622" s="12"/>
      <c r="BT622" s="12"/>
      <c r="BU622" s="12"/>
      <c r="BV622" s="12"/>
      <c r="BW622" s="12"/>
      <c r="BX622" s="12"/>
      <c r="BY622" s="12"/>
      <c r="BZ622" s="12"/>
      <c r="CA622" s="12"/>
      <c r="CB622" s="12"/>
      <c r="CC622" s="12"/>
      <c r="CD622" s="12"/>
      <c r="CE622" s="12"/>
      <c r="CF622" s="12"/>
      <c r="CG622" s="12"/>
      <c r="CH622" s="12"/>
    </row>
    <row r="623" spans="1:86">
      <c r="A623" s="14"/>
      <c r="B623" s="14"/>
      <c r="C623" s="14"/>
      <c r="D623" s="14"/>
      <c r="E623" s="14"/>
      <c r="F623" s="14"/>
      <c r="G623" s="14"/>
      <c r="H623" s="14"/>
      <c r="I623" s="14"/>
      <c r="J623" s="14"/>
      <c r="K623" s="14"/>
      <c r="L623" s="14"/>
      <c r="M623" s="14"/>
      <c r="N623" s="14"/>
      <c r="O623" s="14"/>
      <c r="P623" s="14"/>
      <c r="Q623" s="14"/>
      <c r="R623" s="14"/>
      <c r="S623" s="14"/>
      <c r="T623" s="14"/>
      <c r="U623" s="14"/>
      <c r="V623" s="14"/>
      <c r="W623" s="14"/>
      <c r="X623" s="14"/>
      <c r="Z623" s="14"/>
      <c r="AA623" s="14"/>
      <c r="AB623" s="14"/>
      <c r="AC623" s="14"/>
      <c r="AD623" s="14"/>
      <c r="AE623" s="14"/>
      <c r="AF623" s="14"/>
      <c r="AG623" s="14"/>
      <c r="AH623" s="14"/>
      <c r="AI623" s="14"/>
      <c r="AJ623" s="14"/>
      <c r="AK623" s="14"/>
      <c r="AL623" s="14"/>
      <c r="AM623" s="12"/>
      <c r="AN623" s="12"/>
      <c r="AO623" s="12"/>
      <c r="AP623" s="12"/>
      <c r="AQ623" s="12"/>
      <c r="AR623" s="12"/>
      <c r="AS623" s="12"/>
      <c r="AT623" s="12"/>
      <c r="AU623" s="12"/>
      <c r="AV623" s="12"/>
      <c r="AW623" s="12"/>
      <c r="AX623" s="12"/>
      <c r="AY623" s="12"/>
      <c r="AZ623" s="12"/>
      <c r="BA623" s="12"/>
      <c r="BB623" s="12"/>
      <c r="BC623" s="12"/>
      <c r="BD623" s="12"/>
      <c r="BE623" s="12"/>
      <c r="BF623" s="12"/>
      <c r="BG623" s="12"/>
      <c r="BH623" s="12"/>
      <c r="BI623" s="12"/>
      <c r="BJ623" s="12"/>
      <c r="BK623" s="12"/>
      <c r="BL623" s="12"/>
      <c r="BM623" s="12"/>
      <c r="BN623" s="12"/>
      <c r="BO623" s="12"/>
      <c r="BP623" s="12"/>
      <c r="BQ623" s="12"/>
      <c r="BR623" s="12"/>
      <c r="BS623" s="12"/>
      <c r="BT623" s="12"/>
      <c r="BU623" s="12"/>
      <c r="BV623" s="12"/>
      <c r="BW623" s="12"/>
      <c r="BX623" s="12"/>
      <c r="BY623" s="12"/>
      <c r="BZ623" s="12"/>
      <c r="CA623" s="12"/>
      <c r="CB623" s="12"/>
      <c r="CC623" s="12"/>
      <c r="CD623" s="12"/>
      <c r="CE623" s="12"/>
      <c r="CF623" s="12"/>
      <c r="CG623" s="12"/>
      <c r="CH623" s="12"/>
    </row>
    <row r="624" spans="1:86">
      <c r="A624" s="14"/>
      <c r="B624" s="14"/>
      <c r="C624" s="14"/>
      <c r="D624" s="14"/>
      <c r="E624" s="14"/>
      <c r="F624" s="14"/>
      <c r="G624" s="14"/>
      <c r="H624" s="14"/>
      <c r="I624" s="14"/>
      <c r="J624" s="14"/>
      <c r="K624" s="14"/>
      <c r="L624" s="14"/>
      <c r="M624" s="14"/>
      <c r="N624" s="14"/>
      <c r="O624" s="14"/>
      <c r="P624" s="14"/>
      <c r="Q624" s="14"/>
      <c r="R624" s="14"/>
      <c r="S624" s="14"/>
      <c r="T624" s="14"/>
      <c r="U624" s="14"/>
      <c r="V624" s="14"/>
      <c r="W624" s="14"/>
      <c r="X624" s="14"/>
      <c r="Z624" s="14"/>
      <c r="AA624" s="14"/>
      <c r="AB624" s="14"/>
      <c r="AC624" s="14"/>
      <c r="AD624" s="14"/>
      <c r="AE624" s="14"/>
      <c r="AF624" s="14"/>
      <c r="AG624" s="14"/>
      <c r="AH624" s="14"/>
      <c r="AI624" s="14"/>
      <c r="AJ624" s="14"/>
      <c r="AK624" s="14"/>
      <c r="AL624" s="14"/>
      <c r="AM624" s="12"/>
      <c r="AN624" s="12"/>
      <c r="AO624" s="12"/>
      <c r="AP624" s="12"/>
      <c r="AQ624" s="12"/>
      <c r="AR624" s="12"/>
      <c r="AS624" s="12"/>
      <c r="AT624" s="12"/>
      <c r="AU624" s="12"/>
      <c r="AV624" s="12"/>
      <c r="AW624" s="12"/>
      <c r="AX624" s="12"/>
      <c r="AY624" s="12"/>
      <c r="AZ624" s="12"/>
      <c r="BA624" s="12"/>
      <c r="BB624" s="12"/>
      <c r="BC624" s="12"/>
      <c r="BD624" s="12"/>
      <c r="BE624" s="12"/>
      <c r="BF624" s="12"/>
      <c r="BG624" s="12"/>
      <c r="BH624" s="12"/>
      <c r="BI624" s="12"/>
      <c r="BJ624" s="12"/>
      <c r="BK624" s="12"/>
      <c r="BL624" s="12"/>
      <c r="BM624" s="12"/>
      <c r="BN624" s="12"/>
      <c r="BO624" s="12"/>
      <c r="BP624" s="12"/>
      <c r="BQ624" s="12"/>
      <c r="BR624" s="12"/>
      <c r="BS624" s="12"/>
      <c r="BT624" s="12"/>
      <c r="BU624" s="12"/>
      <c r="BV624" s="12"/>
      <c r="BW624" s="12"/>
      <c r="BX624" s="12"/>
      <c r="BY624" s="12"/>
      <c r="BZ624" s="12"/>
      <c r="CA624" s="12"/>
      <c r="CB624" s="12"/>
      <c r="CC624" s="12"/>
      <c r="CD624" s="12"/>
      <c r="CE624" s="12"/>
      <c r="CF624" s="12"/>
      <c r="CG624" s="12"/>
      <c r="CH624" s="12"/>
    </row>
    <row r="625" spans="1:86">
      <c r="A625" s="14"/>
      <c r="B625" s="14"/>
      <c r="C625" s="14"/>
      <c r="D625" s="14"/>
      <c r="E625" s="14"/>
      <c r="F625" s="14"/>
      <c r="G625" s="14"/>
      <c r="H625" s="14"/>
      <c r="I625" s="14"/>
      <c r="J625" s="14"/>
      <c r="K625" s="14"/>
      <c r="L625" s="14"/>
      <c r="M625" s="14"/>
      <c r="N625" s="14"/>
      <c r="O625" s="14"/>
      <c r="P625" s="14"/>
      <c r="Q625" s="14"/>
      <c r="R625" s="14"/>
      <c r="S625" s="14"/>
      <c r="T625" s="14"/>
      <c r="U625" s="14"/>
      <c r="V625" s="14"/>
      <c r="W625" s="14"/>
      <c r="X625" s="14"/>
      <c r="Z625" s="14"/>
      <c r="AA625" s="14"/>
      <c r="AB625" s="14"/>
      <c r="AC625" s="14"/>
      <c r="AD625" s="14"/>
      <c r="AE625" s="14"/>
      <c r="AF625" s="14"/>
      <c r="AG625" s="14"/>
      <c r="AH625" s="14"/>
      <c r="AI625" s="14"/>
      <c r="AJ625" s="14"/>
      <c r="AK625" s="14"/>
      <c r="AL625" s="14"/>
      <c r="AM625" s="12"/>
      <c r="AN625" s="12"/>
      <c r="AO625" s="12"/>
      <c r="AP625" s="12"/>
      <c r="AQ625" s="12"/>
      <c r="AR625" s="12"/>
      <c r="AS625" s="12"/>
      <c r="AT625" s="12"/>
      <c r="AU625" s="12"/>
      <c r="AV625" s="12"/>
      <c r="AW625" s="12"/>
      <c r="AX625" s="12"/>
      <c r="AY625" s="12"/>
      <c r="AZ625" s="12"/>
      <c r="BA625" s="12"/>
      <c r="BB625" s="12"/>
      <c r="BC625" s="12"/>
      <c r="BD625" s="12"/>
      <c r="BE625" s="12"/>
      <c r="BF625" s="12"/>
      <c r="BG625" s="12"/>
      <c r="BH625" s="12"/>
      <c r="BI625" s="12"/>
      <c r="BJ625" s="12"/>
      <c r="BK625" s="12"/>
      <c r="BL625" s="12"/>
      <c r="BM625" s="12"/>
      <c r="BN625" s="12"/>
      <c r="BO625" s="12"/>
      <c r="BP625" s="12"/>
      <c r="BQ625" s="12"/>
      <c r="BR625" s="12"/>
      <c r="BS625" s="12"/>
      <c r="BT625" s="12"/>
      <c r="BU625" s="12"/>
      <c r="BV625" s="12"/>
      <c r="BW625" s="12"/>
      <c r="BX625" s="12"/>
      <c r="BY625" s="12"/>
      <c r="BZ625" s="12"/>
      <c r="CA625" s="12"/>
      <c r="CB625" s="12"/>
      <c r="CC625" s="12"/>
      <c r="CD625" s="12"/>
      <c r="CE625" s="12"/>
      <c r="CF625" s="12"/>
      <c r="CG625" s="12"/>
      <c r="CH625" s="12"/>
    </row>
    <row r="626" spans="1:86">
      <c r="A626" s="14"/>
      <c r="B626" s="14"/>
      <c r="C626" s="14"/>
      <c r="D626" s="14"/>
      <c r="E626" s="14"/>
      <c r="F626" s="14"/>
      <c r="G626" s="14"/>
      <c r="H626" s="14"/>
      <c r="I626" s="14"/>
      <c r="J626" s="14"/>
      <c r="K626" s="14"/>
      <c r="L626" s="14"/>
      <c r="M626" s="14"/>
      <c r="N626" s="14"/>
      <c r="O626" s="14"/>
      <c r="P626" s="14"/>
      <c r="Q626" s="14"/>
      <c r="R626" s="14"/>
      <c r="S626" s="14"/>
      <c r="T626" s="14"/>
      <c r="U626" s="14"/>
      <c r="V626" s="14"/>
      <c r="W626" s="14"/>
      <c r="X626" s="14"/>
      <c r="Z626" s="14"/>
      <c r="AA626" s="14"/>
      <c r="AB626" s="14"/>
      <c r="AC626" s="14"/>
      <c r="AD626" s="14"/>
      <c r="AE626" s="14"/>
      <c r="AF626" s="14"/>
      <c r="AG626" s="14"/>
      <c r="AH626" s="14"/>
      <c r="AI626" s="14"/>
      <c r="AJ626" s="14"/>
      <c r="AK626" s="14"/>
      <c r="AL626" s="14"/>
      <c r="AM626" s="12"/>
      <c r="AN626" s="12"/>
      <c r="AO626" s="12"/>
      <c r="AP626" s="12"/>
      <c r="AQ626" s="12"/>
      <c r="AR626" s="12"/>
      <c r="AS626" s="12"/>
      <c r="AT626" s="12"/>
      <c r="AU626" s="12"/>
      <c r="AV626" s="12"/>
      <c r="AW626" s="12"/>
      <c r="AX626" s="12"/>
      <c r="AY626" s="12"/>
      <c r="AZ626" s="12"/>
      <c r="BA626" s="12"/>
      <c r="BB626" s="12"/>
      <c r="BC626" s="12"/>
      <c r="BD626" s="12"/>
      <c r="BE626" s="12"/>
      <c r="BF626" s="12"/>
      <c r="BG626" s="12"/>
      <c r="BH626" s="12"/>
      <c r="BI626" s="12"/>
      <c r="BJ626" s="12"/>
      <c r="BK626" s="12"/>
      <c r="BL626" s="12"/>
      <c r="BM626" s="12"/>
      <c r="BN626" s="12"/>
      <c r="BO626" s="12"/>
      <c r="BP626" s="12"/>
      <c r="BQ626" s="12"/>
      <c r="BR626" s="12"/>
      <c r="BS626" s="12"/>
      <c r="BT626" s="12"/>
      <c r="BU626" s="12"/>
      <c r="BV626" s="12"/>
      <c r="BW626" s="12"/>
      <c r="BX626" s="12"/>
      <c r="BY626" s="12"/>
      <c r="BZ626" s="12"/>
      <c r="CA626" s="12"/>
      <c r="CB626" s="12"/>
      <c r="CC626" s="12"/>
      <c r="CD626" s="12"/>
      <c r="CE626" s="12"/>
      <c r="CF626" s="12"/>
      <c r="CG626" s="12"/>
      <c r="CH626" s="12"/>
    </row>
    <row r="627" spans="1:86">
      <c r="A627" s="14"/>
      <c r="B627" s="14"/>
      <c r="C627" s="14"/>
      <c r="D627" s="14"/>
      <c r="E627" s="14"/>
      <c r="F627" s="14"/>
      <c r="G627" s="14"/>
      <c r="H627" s="14"/>
      <c r="I627" s="14"/>
      <c r="J627" s="14"/>
      <c r="K627" s="14"/>
      <c r="L627" s="14"/>
      <c r="M627" s="14"/>
      <c r="N627" s="14"/>
      <c r="O627" s="14"/>
      <c r="P627" s="14"/>
      <c r="Q627" s="14"/>
      <c r="R627" s="14"/>
      <c r="S627" s="14"/>
      <c r="T627" s="14"/>
      <c r="U627" s="14"/>
      <c r="V627" s="14"/>
      <c r="W627" s="14"/>
      <c r="X627" s="14"/>
      <c r="Z627" s="14"/>
      <c r="AA627" s="14"/>
      <c r="AB627" s="14"/>
      <c r="AC627" s="14"/>
      <c r="AD627" s="14"/>
      <c r="AE627" s="14"/>
      <c r="AF627" s="14"/>
      <c r="AG627" s="14"/>
      <c r="AH627" s="14"/>
      <c r="AI627" s="14"/>
      <c r="AJ627" s="14"/>
      <c r="AK627" s="14"/>
      <c r="AL627" s="14"/>
      <c r="AM627" s="12"/>
      <c r="AN627" s="12"/>
      <c r="AO627" s="12"/>
      <c r="AP627" s="12"/>
      <c r="AQ627" s="12"/>
      <c r="AR627" s="12"/>
      <c r="AS627" s="12"/>
      <c r="AT627" s="12"/>
      <c r="AU627" s="12"/>
      <c r="AV627" s="12"/>
      <c r="AW627" s="12"/>
      <c r="AX627" s="12"/>
      <c r="AY627" s="12"/>
      <c r="AZ627" s="12"/>
      <c r="BA627" s="12"/>
      <c r="BB627" s="12"/>
      <c r="BC627" s="12"/>
      <c r="BD627" s="12"/>
      <c r="BE627" s="12"/>
      <c r="BF627" s="12"/>
      <c r="BG627" s="12"/>
      <c r="BH627" s="12"/>
      <c r="BI627" s="12"/>
      <c r="BJ627" s="12"/>
      <c r="BK627" s="12"/>
      <c r="BL627" s="12"/>
      <c r="BM627" s="12"/>
      <c r="BN627" s="12"/>
      <c r="BO627" s="12"/>
      <c r="BP627" s="12"/>
      <c r="BQ627" s="12"/>
      <c r="BR627" s="12"/>
      <c r="BS627" s="12"/>
      <c r="BT627" s="12"/>
      <c r="BU627" s="12"/>
      <c r="BV627" s="12"/>
      <c r="BW627" s="12"/>
      <c r="BX627" s="12"/>
      <c r="BY627" s="12"/>
      <c r="BZ627" s="12"/>
      <c r="CA627" s="12"/>
      <c r="CB627" s="12"/>
      <c r="CC627" s="12"/>
      <c r="CD627" s="12"/>
      <c r="CE627" s="12"/>
      <c r="CF627" s="12"/>
      <c r="CG627" s="12"/>
      <c r="CH627" s="12"/>
    </row>
    <row r="628" spans="1:86">
      <c r="A628" s="14"/>
      <c r="B628" s="14"/>
      <c r="C628" s="14"/>
      <c r="D628" s="14"/>
      <c r="E628" s="14"/>
      <c r="F628" s="14"/>
      <c r="G628" s="14"/>
      <c r="H628" s="14"/>
      <c r="I628" s="14"/>
      <c r="J628" s="14"/>
      <c r="K628" s="14"/>
      <c r="L628" s="14"/>
      <c r="M628" s="14"/>
      <c r="N628" s="14"/>
      <c r="O628" s="14"/>
      <c r="P628" s="14"/>
      <c r="Q628" s="14"/>
      <c r="R628" s="14"/>
      <c r="S628" s="14"/>
      <c r="T628" s="14"/>
      <c r="U628" s="14"/>
      <c r="V628" s="14"/>
      <c r="W628" s="14"/>
      <c r="X628" s="14"/>
      <c r="Z628" s="14"/>
      <c r="AA628" s="14"/>
      <c r="AB628" s="14"/>
      <c r="AC628" s="14"/>
      <c r="AD628" s="14"/>
      <c r="AE628" s="14"/>
      <c r="AF628" s="14"/>
      <c r="AG628" s="14"/>
      <c r="AH628" s="14"/>
      <c r="AI628" s="14"/>
      <c r="AJ628" s="14"/>
      <c r="AK628" s="14"/>
      <c r="AL628" s="14"/>
      <c r="AM628" s="12"/>
      <c r="AN628" s="12"/>
      <c r="AO628" s="12"/>
      <c r="AP628" s="12"/>
      <c r="AQ628" s="12"/>
      <c r="AR628" s="12"/>
      <c r="AS628" s="12"/>
      <c r="AT628" s="12"/>
      <c r="AU628" s="12"/>
      <c r="AV628" s="12"/>
      <c r="AW628" s="12"/>
      <c r="AX628" s="12"/>
      <c r="AY628" s="12"/>
      <c r="AZ628" s="12"/>
      <c r="BA628" s="12"/>
      <c r="BB628" s="12"/>
      <c r="BC628" s="12"/>
      <c r="BD628" s="12"/>
      <c r="BE628" s="12"/>
      <c r="BF628" s="12"/>
      <c r="BG628" s="12"/>
      <c r="BH628" s="12"/>
      <c r="BI628" s="12"/>
      <c r="BJ628" s="12"/>
      <c r="BK628" s="12"/>
      <c r="BL628" s="12"/>
      <c r="BM628" s="12"/>
      <c r="BN628" s="12"/>
      <c r="BO628" s="12"/>
      <c r="BP628" s="12"/>
      <c r="BQ628" s="12"/>
      <c r="BR628" s="12"/>
      <c r="BS628" s="12"/>
      <c r="BT628" s="12"/>
      <c r="BU628" s="12"/>
      <c r="BV628" s="12"/>
      <c r="BW628" s="12"/>
      <c r="BX628" s="12"/>
      <c r="BY628" s="12"/>
      <c r="BZ628" s="12"/>
      <c r="CA628" s="12"/>
      <c r="CB628" s="12"/>
      <c r="CC628" s="12"/>
      <c r="CD628" s="12"/>
      <c r="CE628" s="12"/>
      <c r="CF628" s="12"/>
      <c r="CG628" s="12"/>
      <c r="CH628" s="12"/>
    </row>
    <row r="629" spans="1:86">
      <c r="A629" s="14"/>
      <c r="B629" s="14"/>
      <c r="C629" s="14"/>
      <c r="D629" s="14"/>
      <c r="E629" s="14"/>
      <c r="F629" s="14"/>
      <c r="G629" s="14"/>
      <c r="H629" s="14"/>
      <c r="I629" s="14"/>
      <c r="J629" s="14"/>
      <c r="K629" s="14"/>
      <c r="L629" s="14"/>
      <c r="M629" s="14"/>
      <c r="N629" s="14"/>
      <c r="O629" s="14"/>
      <c r="P629" s="14"/>
      <c r="Q629" s="14"/>
      <c r="R629" s="14"/>
      <c r="S629" s="14"/>
      <c r="T629" s="14"/>
      <c r="U629" s="14"/>
      <c r="V629" s="14"/>
      <c r="W629" s="14"/>
      <c r="X629" s="14"/>
      <c r="Z629" s="14"/>
      <c r="AA629" s="14"/>
      <c r="AB629" s="14"/>
      <c r="AC629" s="14"/>
      <c r="AD629" s="14"/>
      <c r="AE629" s="14"/>
      <c r="AF629" s="14"/>
      <c r="AG629" s="14"/>
      <c r="AH629" s="14"/>
      <c r="AI629" s="14"/>
      <c r="AJ629" s="14"/>
      <c r="AK629" s="14"/>
      <c r="AL629" s="14"/>
      <c r="AM629" s="12"/>
      <c r="AN629" s="12"/>
      <c r="AO629" s="12"/>
      <c r="AP629" s="12"/>
      <c r="AQ629" s="12"/>
      <c r="AR629" s="12"/>
      <c r="AS629" s="12"/>
      <c r="AT629" s="12"/>
      <c r="AU629" s="12"/>
      <c r="AV629" s="12"/>
      <c r="AW629" s="12"/>
      <c r="AX629" s="12"/>
      <c r="AY629" s="12"/>
      <c r="AZ629" s="12"/>
      <c r="BA629" s="12"/>
      <c r="BB629" s="12"/>
      <c r="BC629" s="12"/>
      <c r="BD629" s="12"/>
      <c r="BE629" s="12"/>
      <c r="BF629" s="12"/>
      <c r="BG629" s="12"/>
      <c r="BH629" s="12"/>
      <c r="BI629" s="12"/>
      <c r="BJ629" s="12"/>
      <c r="BK629" s="12"/>
      <c r="BL629" s="12"/>
      <c r="BM629" s="12"/>
      <c r="BN629" s="12"/>
      <c r="BO629" s="12"/>
      <c r="BP629" s="12"/>
      <c r="BQ629" s="12"/>
      <c r="BR629" s="12"/>
      <c r="BS629" s="12"/>
      <c r="BT629" s="12"/>
      <c r="BU629" s="12"/>
      <c r="BV629" s="12"/>
      <c r="BW629" s="12"/>
      <c r="BX629" s="12"/>
      <c r="BY629" s="12"/>
      <c r="BZ629" s="12"/>
      <c r="CA629" s="12"/>
      <c r="CB629" s="12"/>
      <c r="CC629" s="12"/>
      <c r="CD629" s="12"/>
      <c r="CE629" s="12"/>
      <c r="CF629" s="12"/>
      <c r="CG629" s="12"/>
      <c r="CH629" s="12"/>
    </row>
    <row r="630" spans="1:86">
      <c r="A630" s="14"/>
      <c r="B630" s="14"/>
      <c r="C630" s="14"/>
      <c r="D630" s="14"/>
      <c r="E630" s="14"/>
      <c r="F630" s="14"/>
      <c r="G630" s="14"/>
      <c r="H630" s="14"/>
      <c r="I630" s="14"/>
      <c r="J630" s="14"/>
      <c r="K630" s="14"/>
      <c r="L630" s="14"/>
      <c r="M630" s="14"/>
      <c r="N630" s="14"/>
      <c r="O630" s="14"/>
      <c r="P630" s="14"/>
      <c r="Q630" s="14"/>
      <c r="R630" s="14"/>
      <c r="S630" s="14"/>
      <c r="T630" s="14"/>
      <c r="U630" s="14"/>
      <c r="V630" s="14"/>
      <c r="W630" s="14"/>
      <c r="X630" s="14"/>
      <c r="Z630" s="14"/>
      <c r="AA630" s="14"/>
      <c r="AB630" s="14"/>
      <c r="AC630" s="14"/>
      <c r="AD630" s="14"/>
      <c r="AE630" s="14"/>
      <c r="AF630" s="14"/>
      <c r="AG630" s="14"/>
      <c r="AH630" s="14"/>
      <c r="AI630" s="14"/>
      <c r="AJ630" s="14"/>
      <c r="AK630" s="14"/>
      <c r="AL630" s="14"/>
      <c r="AM630" s="12"/>
      <c r="AN630" s="12"/>
      <c r="AO630" s="12"/>
      <c r="AP630" s="12"/>
      <c r="AQ630" s="12"/>
      <c r="AR630" s="12"/>
      <c r="AS630" s="12"/>
      <c r="AT630" s="12"/>
      <c r="AU630" s="12"/>
      <c r="AV630" s="12"/>
      <c r="AW630" s="12"/>
      <c r="AX630" s="12"/>
      <c r="AY630" s="12"/>
      <c r="AZ630" s="12"/>
      <c r="BA630" s="12"/>
      <c r="BB630" s="12"/>
      <c r="BC630" s="12"/>
      <c r="BD630" s="12"/>
      <c r="BE630" s="12"/>
      <c r="BF630" s="12"/>
      <c r="BG630" s="12"/>
      <c r="BH630" s="12"/>
      <c r="BI630" s="12"/>
      <c r="BJ630" s="12"/>
      <c r="BK630" s="12"/>
      <c r="BL630" s="12"/>
      <c r="BM630" s="12"/>
      <c r="BN630" s="12"/>
      <c r="BO630" s="12"/>
      <c r="BP630" s="12"/>
      <c r="BQ630" s="12"/>
      <c r="BR630" s="12"/>
      <c r="BS630" s="12"/>
      <c r="BT630" s="12"/>
      <c r="BU630" s="12"/>
      <c r="BV630" s="12"/>
      <c r="BW630" s="12"/>
      <c r="BX630" s="12"/>
      <c r="BY630" s="12"/>
      <c r="BZ630" s="12"/>
      <c r="CA630" s="12"/>
      <c r="CB630" s="12"/>
      <c r="CC630" s="12"/>
      <c r="CD630" s="12"/>
      <c r="CE630" s="12"/>
      <c r="CF630" s="12"/>
      <c r="CG630" s="12"/>
      <c r="CH630" s="12"/>
    </row>
    <row r="631" spans="1:86">
      <c r="A631" s="14"/>
      <c r="B631" s="14"/>
      <c r="C631" s="14"/>
      <c r="D631" s="14"/>
      <c r="E631" s="14"/>
      <c r="F631" s="14"/>
      <c r="G631" s="14"/>
      <c r="H631" s="14"/>
      <c r="I631" s="14"/>
      <c r="J631" s="14"/>
      <c r="K631" s="14"/>
      <c r="L631" s="14"/>
      <c r="M631" s="14"/>
      <c r="N631" s="14"/>
      <c r="O631" s="14"/>
      <c r="P631" s="14"/>
      <c r="Q631" s="14"/>
      <c r="R631" s="14"/>
      <c r="S631" s="14"/>
      <c r="T631" s="14"/>
      <c r="U631" s="14"/>
      <c r="V631" s="14"/>
      <c r="W631" s="14"/>
      <c r="X631" s="14"/>
      <c r="Z631" s="14"/>
      <c r="AA631" s="14"/>
      <c r="AB631" s="14"/>
      <c r="AC631" s="14"/>
      <c r="AD631" s="14"/>
      <c r="AE631" s="14"/>
      <c r="AF631" s="14"/>
      <c r="AG631" s="14"/>
      <c r="AH631" s="14"/>
      <c r="AI631" s="14"/>
      <c r="AJ631" s="14"/>
      <c r="AK631" s="14"/>
      <c r="AL631" s="14"/>
      <c r="AM631" s="12"/>
      <c r="AN631" s="12"/>
      <c r="AO631" s="12"/>
      <c r="AP631" s="12"/>
      <c r="AQ631" s="12"/>
      <c r="AR631" s="12"/>
      <c r="AS631" s="12"/>
      <c r="AT631" s="12"/>
      <c r="AU631" s="12"/>
      <c r="AV631" s="12"/>
      <c r="AW631" s="12"/>
      <c r="AX631" s="12"/>
      <c r="AY631" s="12"/>
      <c r="AZ631" s="12"/>
      <c r="BA631" s="12"/>
      <c r="BB631" s="12"/>
      <c r="BC631" s="12"/>
      <c r="BD631" s="12"/>
      <c r="BE631" s="12"/>
      <c r="BF631" s="12"/>
      <c r="BG631" s="12"/>
      <c r="BH631" s="12"/>
      <c r="BI631" s="12"/>
      <c r="BJ631" s="12"/>
      <c r="BK631" s="12"/>
      <c r="BL631" s="12"/>
      <c r="BM631" s="12"/>
      <c r="BN631" s="12"/>
      <c r="BO631" s="12"/>
      <c r="BP631" s="12"/>
      <c r="BQ631" s="12"/>
      <c r="BR631" s="12"/>
      <c r="BS631" s="12"/>
      <c r="BT631" s="12"/>
      <c r="BU631" s="12"/>
      <c r="BV631" s="12"/>
      <c r="BW631" s="12"/>
      <c r="BX631" s="12"/>
      <c r="BY631" s="12"/>
      <c r="BZ631" s="12"/>
      <c r="CA631" s="12"/>
      <c r="CB631" s="12"/>
      <c r="CC631" s="12"/>
      <c r="CD631" s="12"/>
      <c r="CE631" s="12"/>
      <c r="CF631" s="12"/>
      <c r="CG631" s="12"/>
      <c r="CH631" s="12"/>
    </row>
    <row r="632" spans="1:86">
      <c r="A632" s="14"/>
      <c r="B632" s="14"/>
      <c r="C632" s="14"/>
      <c r="D632" s="14"/>
      <c r="E632" s="14"/>
      <c r="F632" s="14"/>
      <c r="G632" s="14"/>
      <c r="H632" s="14"/>
      <c r="I632" s="14"/>
      <c r="J632" s="14"/>
      <c r="K632" s="14"/>
      <c r="L632" s="14"/>
      <c r="M632" s="14"/>
      <c r="N632" s="14"/>
      <c r="O632" s="14"/>
      <c r="P632" s="14"/>
      <c r="Q632" s="14"/>
      <c r="R632" s="14"/>
      <c r="S632" s="14"/>
      <c r="T632" s="14"/>
      <c r="U632" s="14"/>
      <c r="V632" s="14"/>
      <c r="W632" s="14"/>
      <c r="X632" s="14"/>
      <c r="Z632" s="14"/>
      <c r="AA632" s="14"/>
      <c r="AB632" s="14"/>
      <c r="AC632" s="14"/>
      <c r="AD632" s="14"/>
      <c r="AE632" s="14"/>
      <c r="AF632" s="14"/>
      <c r="AG632" s="14"/>
      <c r="AH632" s="14"/>
      <c r="AI632" s="14"/>
      <c r="AJ632" s="14"/>
      <c r="AK632" s="14"/>
      <c r="AL632" s="14"/>
      <c r="AM632" s="12"/>
      <c r="AN632" s="12"/>
      <c r="AO632" s="12"/>
      <c r="AP632" s="12"/>
      <c r="AQ632" s="12"/>
      <c r="AR632" s="12"/>
      <c r="AS632" s="12"/>
      <c r="AT632" s="12"/>
      <c r="AU632" s="12"/>
      <c r="AV632" s="12"/>
      <c r="AW632" s="12"/>
      <c r="AX632" s="12"/>
      <c r="AY632" s="12"/>
      <c r="AZ632" s="12"/>
      <c r="BA632" s="12"/>
      <c r="BB632" s="12"/>
      <c r="BC632" s="12"/>
      <c r="BD632" s="12"/>
      <c r="BE632" s="12"/>
      <c r="BF632" s="12"/>
      <c r="BG632" s="12"/>
      <c r="BH632" s="12"/>
      <c r="BI632" s="12"/>
      <c r="BJ632" s="12"/>
      <c r="BK632" s="12"/>
      <c r="BL632" s="12"/>
      <c r="BM632" s="12"/>
      <c r="BN632" s="12"/>
      <c r="BO632" s="12"/>
      <c r="BP632" s="12"/>
      <c r="BQ632" s="12"/>
      <c r="BR632" s="12"/>
      <c r="BS632" s="12"/>
      <c r="BT632" s="12"/>
      <c r="BU632" s="12"/>
      <c r="BV632" s="12"/>
      <c r="BW632" s="12"/>
      <c r="BX632" s="12"/>
      <c r="BY632" s="12"/>
      <c r="BZ632" s="12"/>
      <c r="CA632" s="12"/>
      <c r="CB632" s="12"/>
      <c r="CC632" s="12"/>
      <c r="CD632" s="12"/>
      <c r="CE632" s="12"/>
      <c r="CF632" s="12"/>
      <c r="CG632" s="12"/>
      <c r="CH632" s="12"/>
    </row>
    <row r="633" spans="1:86">
      <c r="A633" s="14"/>
      <c r="B633" s="14"/>
      <c r="C633" s="14"/>
      <c r="D633" s="14"/>
      <c r="E633" s="14"/>
      <c r="F633" s="14"/>
      <c r="G633" s="14"/>
      <c r="H633" s="14"/>
      <c r="I633" s="14"/>
      <c r="J633" s="14"/>
      <c r="K633" s="14"/>
      <c r="L633" s="14"/>
      <c r="M633" s="14"/>
      <c r="N633" s="14"/>
      <c r="O633" s="14"/>
      <c r="P633" s="14"/>
      <c r="Q633" s="14"/>
      <c r="R633" s="14"/>
      <c r="S633" s="14"/>
      <c r="T633" s="14"/>
      <c r="U633" s="14"/>
      <c r="V633" s="14"/>
      <c r="W633" s="14"/>
      <c r="X633" s="14"/>
      <c r="Z633" s="14"/>
      <c r="AA633" s="14"/>
      <c r="AB633" s="14"/>
      <c r="AC633" s="14"/>
      <c r="AD633" s="14"/>
      <c r="AE633" s="14"/>
      <c r="AF633" s="14"/>
      <c r="AG633" s="14"/>
      <c r="AH633" s="14"/>
      <c r="AI633" s="14"/>
      <c r="AJ633" s="14"/>
      <c r="AK633" s="14"/>
      <c r="AL633" s="14"/>
      <c r="AM633" s="12"/>
      <c r="AN633" s="12"/>
      <c r="AO633" s="12"/>
      <c r="AP633" s="12"/>
      <c r="AQ633" s="12"/>
      <c r="AR633" s="12"/>
      <c r="AS633" s="12"/>
      <c r="AT633" s="12"/>
      <c r="AU633" s="12"/>
      <c r="AV633" s="12"/>
      <c r="AW633" s="12"/>
      <c r="AX633" s="12"/>
      <c r="AY633" s="12"/>
      <c r="AZ633" s="12"/>
      <c r="BA633" s="12"/>
      <c r="BB633" s="12"/>
      <c r="BC633" s="12"/>
      <c r="BD633" s="12"/>
      <c r="BE633" s="12"/>
      <c r="BF633" s="12"/>
      <c r="BG633" s="12"/>
      <c r="BH633" s="12"/>
      <c r="BI633" s="12"/>
      <c r="BJ633" s="12"/>
      <c r="BK633" s="12"/>
      <c r="BL633" s="12"/>
      <c r="BM633" s="12"/>
      <c r="BN633" s="12"/>
      <c r="BO633" s="12"/>
      <c r="BP633" s="12"/>
      <c r="BQ633" s="12"/>
      <c r="BR633" s="12"/>
      <c r="BS633" s="12"/>
      <c r="BT633" s="12"/>
      <c r="BU633" s="12"/>
      <c r="BV633" s="12"/>
      <c r="BW633" s="12"/>
      <c r="BX633" s="12"/>
      <c r="BY633" s="12"/>
      <c r="BZ633" s="12"/>
      <c r="CA633" s="12"/>
      <c r="CB633" s="12"/>
      <c r="CC633" s="12"/>
      <c r="CD633" s="12"/>
      <c r="CE633" s="12"/>
      <c r="CF633" s="12"/>
      <c r="CG633" s="12"/>
      <c r="CH633" s="12"/>
    </row>
    <row r="634" spans="1:86">
      <c r="A634" s="14"/>
      <c r="B634" s="14"/>
      <c r="C634" s="14"/>
      <c r="D634" s="14"/>
      <c r="E634" s="14"/>
      <c r="F634" s="14"/>
      <c r="G634" s="14"/>
      <c r="H634" s="14"/>
      <c r="I634" s="14"/>
      <c r="J634" s="14"/>
      <c r="K634" s="14"/>
      <c r="L634" s="14"/>
      <c r="M634" s="14"/>
      <c r="N634" s="14"/>
      <c r="O634" s="14"/>
      <c r="P634" s="14"/>
      <c r="Q634" s="14"/>
      <c r="R634" s="14"/>
      <c r="S634" s="14"/>
      <c r="T634" s="14"/>
      <c r="U634" s="14"/>
      <c r="V634" s="14"/>
      <c r="W634" s="14"/>
      <c r="X634" s="14"/>
      <c r="Z634" s="14"/>
      <c r="AA634" s="14"/>
      <c r="AB634" s="14"/>
      <c r="AC634" s="14"/>
      <c r="AD634" s="14"/>
      <c r="AE634" s="14"/>
      <c r="AF634" s="14"/>
      <c r="AG634" s="14"/>
      <c r="AH634" s="14"/>
      <c r="AI634" s="14"/>
      <c r="AJ634" s="14"/>
      <c r="AK634" s="14"/>
      <c r="AL634" s="14"/>
      <c r="AM634" s="12"/>
      <c r="AN634" s="12"/>
      <c r="AO634" s="12"/>
      <c r="AP634" s="12"/>
      <c r="AQ634" s="12"/>
      <c r="AR634" s="12"/>
      <c r="AS634" s="12"/>
      <c r="AT634" s="12"/>
      <c r="AU634" s="12"/>
      <c r="AV634" s="12"/>
      <c r="AW634" s="12"/>
      <c r="AX634" s="12"/>
      <c r="AY634" s="12"/>
      <c r="AZ634" s="12"/>
      <c r="BA634" s="12"/>
      <c r="BB634" s="12"/>
      <c r="BC634" s="12"/>
      <c r="BD634" s="12"/>
      <c r="BE634" s="12"/>
      <c r="BF634" s="12"/>
      <c r="BG634" s="12"/>
      <c r="BH634" s="12"/>
      <c r="BI634" s="12"/>
      <c r="BJ634" s="12"/>
      <c r="BK634" s="12"/>
      <c r="BL634" s="12"/>
      <c r="BM634" s="12"/>
      <c r="BN634" s="12"/>
      <c r="BO634" s="12"/>
      <c r="BP634" s="12"/>
      <c r="BQ634" s="12"/>
      <c r="BR634" s="12"/>
      <c r="BS634" s="12"/>
      <c r="BT634" s="12"/>
      <c r="BU634" s="12"/>
      <c r="BV634" s="12"/>
      <c r="BW634" s="12"/>
      <c r="BX634" s="12"/>
      <c r="BY634" s="12"/>
      <c r="BZ634" s="12"/>
      <c r="CA634" s="12"/>
      <c r="CB634" s="12"/>
      <c r="CC634" s="12"/>
      <c r="CD634" s="12"/>
      <c r="CE634" s="12"/>
      <c r="CF634" s="12"/>
      <c r="CG634" s="12"/>
      <c r="CH634" s="12"/>
    </row>
    <row r="635" spans="1:86">
      <c r="A635" s="14"/>
      <c r="B635" s="14"/>
      <c r="C635" s="14"/>
      <c r="D635" s="14"/>
      <c r="E635" s="14"/>
      <c r="F635" s="14"/>
      <c r="G635" s="14"/>
      <c r="H635" s="14"/>
      <c r="I635" s="14"/>
      <c r="J635" s="14"/>
      <c r="K635" s="14"/>
      <c r="L635" s="14"/>
      <c r="M635" s="14"/>
      <c r="N635" s="14"/>
      <c r="O635" s="14"/>
      <c r="P635" s="14"/>
      <c r="Q635" s="14"/>
      <c r="R635" s="14"/>
      <c r="S635" s="14"/>
      <c r="T635" s="14"/>
      <c r="U635" s="14"/>
      <c r="V635" s="14"/>
      <c r="W635" s="14"/>
      <c r="X635" s="14"/>
      <c r="Z635" s="14"/>
      <c r="AA635" s="14"/>
      <c r="AB635" s="14"/>
      <c r="AC635" s="14"/>
      <c r="AD635" s="14"/>
      <c r="AE635" s="14"/>
      <c r="AF635" s="14"/>
      <c r="AG635" s="14"/>
      <c r="AH635" s="14"/>
      <c r="AI635" s="14"/>
      <c r="AJ635" s="14"/>
      <c r="AK635" s="14"/>
      <c r="AL635" s="14"/>
      <c r="AM635" s="12"/>
      <c r="AN635" s="12"/>
      <c r="AO635" s="12"/>
      <c r="AP635" s="12"/>
      <c r="AQ635" s="12"/>
      <c r="AR635" s="12"/>
      <c r="AS635" s="12"/>
      <c r="AT635" s="12"/>
      <c r="AU635" s="12"/>
      <c r="AV635" s="12"/>
      <c r="AW635" s="12"/>
      <c r="AX635" s="12"/>
      <c r="AY635" s="12"/>
      <c r="AZ635" s="12"/>
      <c r="BA635" s="12"/>
      <c r="BB635" s="12"/>
      <c r="BC635" s="12"/>
      <c r="BD635" s="12"/>
      <c r="BE635" s="12"/>
      <c r="BF635" s="12"/>
      <c r="BG635" s="12"/>
      <c r="BH635" s="12"/>
      <c r="BI635" s="12"/>
      <c r="BJ635" s="12"/>
      <c r="BK635" s="12"/>
      <c r="BL635" s="12"/>
      <c r="BM635" s="12"/>
      <c r="BN635" s="12"/>
      <c r="BO635" s="12"/>
      <c r="BP635" s="12"/>
      <c r="BQ635" s="12"/>
      <c r="BR635" s="12"/>
      <c r="BS635" s="12"/>
      <c r="BT635" s="12"/>
      <c r="BU635" s="12"/>
      <c r="BV635" s="12"/>
      <c r="BW635" s="12"/>
      <c r="BX635" s="12"/>
      <c r="BY635" s="12"/>
      <c r="BZ635" s="12"/>
      <c r="CA635" s="12"/>
      <c r="CB635" s="12"/>
      <c r="CC635" s="12"/>
      <c r="CD635" s="12"/>
      <c r="CE635" s="12"/>
      <c r="CF635" s="12"/>
      <c r="CG635" s="12"/>
      <c r="CH635" s="12"/>
    </row>
    <row r="636" spans="1:86">
      <c r="A636" s="14"/>
      <c r="B636" s="14"/>
      <c r="C636" s="14"/>
      <c r="D636" s="14"/>
      <c r="E636" s="14"/>
      <c r="F636" s="14"/>
      <c r="G636" s="14"/>
      <c r="H636" s="14"/>
      <c r="I636" s="14"/>
      <c r="J636" s="14"/>
      <c r="K636" s="14"/>
      <c r="L636" s="14"/>
      <c r="M636" s="14"/>
      <c r="N636" s="14"/>
      <c r="O636" s="14"/>
      <c r="P636" s="14"/>
      <c r="Q636" s="14"/>
      <c r="R636" s="14"/>
      <c r="S636" s="14"/>
      <c r="T636" s="14"/>
      <c r="U636" s="14"/>
      <c r="V636" s="14"/>
      <c r="W636" s="14"/>
      <c r="X636" s="14"/>
      <c r="Z636" s="14"/>
      <c r="AA636" s="14"/>
      <c r="AB636" s="14"/>
      <c r="AC636" s="14"/>
      <c r="AD636" s="14"/>
      <c r="AE636" s="14"/>
      <c r="AF636" s="14"/>
      <c r="AG636" s="14"/>
      <c r="AH636" s="14"/>
      <c r="AI636" s="14"/>
      <c r="AJ636" s="14"/>
      <c r="AK636" s="14"/>
      <c r="AL636" s="14"/>
      <c r="AM636" s="12"/>
      <c r="AN636" s="12"/>
      <c r="AO636" s="12"/>
      <c r="AP636" s="12"/>
      <c r="AQ636" s="12"/>
      <c r="AR636" s="12"/>
      <c r="AS636" s="12"/>
      <c r="AT636" s="12"/>
      <c r="AU636" s="12"/>
      <c r="AV636" s="12"/>
      <c r="AW636" s="12"/>
      <c r="AX636" s="12"/>
      <c r="AY636" s="12"/>
      <c r="AZ636" s="12"/>
      <c r="BA636" s="12"/>
      <c r="BB636" s="12"/>
      <c r="BC636" s="12"/>
      <c r="BD636" s="12"/>
      <c r="BE636" s="12"/>
      <c r="BF636" s="12"/>
      <c r="BG636" s="12"/>
      <c r="BH636" s="12"/>
      <c r="BI636" s="12"/>
      <c r="BJ636" s="12"/>
      <c r="BK636" s="12"/>
      <c r="BL636" s="12"/>
      <c r="BM636" s="12"/>
      <c r="BN636" s="12"/>
      <c r="BO636" s="12"/>
      <c r="BP636" s="12"/>
      <c r="BQ636" s="12"/>
      <c r="BR636" s="12"/>
      <c r="BS636" s="12"/>
      <c r="BT636" s="12"/>
      <c r="BU636" s="12"/>
      <c r="BV636" s="12"/>
      <c r="BW636" s="12"/>
      <c r="BX636" s="12"/>
      <c r="BY636" s="12"/>
      <c r="BZ636" s="12"/>
      <c r="CA636" s="12"/>
      <c r="CB636" s="12"/>
      <c r="CC636" s="12"/>
      <c r="CD636" s="12"/>
      <c r="CE636" s="12"/>
      <c r="CF636" s="12"/>
      <c r="CG636" s="12"/>
      <c r="CH636" s="12"/>
    </row>
    <row r="637" spans="1:86">
      <c r="A637" s="14"/>
      <c r="B637" s="14"/>
      <c r="C637" s="14"/>
      <c r="D637" s="14"/>
      <c r="E637" s="14"/>
      <c r="F637" s="14"/>
      <c r="G637" s="14"/>
      <c r="H637" s="14"/>
      <c r="I637" s="14"/>
      <c r="J637" s="14"/>
      <c r="K637" s="14"/>
      <c r="L637" s="14"/>
      <c r="M637" s="14"/>
      <c r="N637" s="14"/>
      <c r="O637" s="14"/>
      <c r="P637" s="14"/>
      <c r="Q637" s="14"/>
      <c r="R637" s="14"/>
      <c r="S637" s="14"/>
      <c r="T637" s="14"/>
      <c r="U637" s="14"/>
      <c r="V637" s="14"/>
      <c r="W637" s="14"/>
      <c r="X637" s="14"/>
      <c r="Z637" s="14"/>
      <c r="AA637" s="14"/>
      <c r="AB637" s="14"/>
      <c r="AC637" s="14"/>
      <c r="AD637" s="14"/>
      <c r="AE637" s="14"/>
      <c r="AF637" s="14"/>
      <c r="AG637" s="14"/>
      <c r="AH637" s="14"/>
      <c r="AI637" s="14"/>
      <c r="AJ637" s="14"/>
      <c r="AK637" s="14"/>
      <c r="AL637" s="14"/>
      <c r="AM637" s="12"/>
      <c r="AN637" s="12"/>
      <c r="AO637" s="12"/>
      <c r="AP637" s="12"/>
      <c r="AQ637" s="12"/>
      <c r="AR637" s="12"/>
      <c r="AS637" s="12"/>
      <c r="AT637" s="12"/>
      <c r="AU637" s="12"/>
      <c r="AV637" s="12"/>
      <c r="AW637" s="12"/>
      <c r="AX637" s="12"/>
      <c r="AY637" s="12"/>
      <c r="AZ637" s="12"/>
      <c r="BA637" s="12"/>
      <c r="BB637" s="12"/>
      <c r="BC637" s="12"/>
      <c r="BD637" s="12"/>
      <c r="BE637" s="12"/>
      <c r="BF637" s="12"/>
      <c r="BG637" s="12"/>
      <c r="BH637" s="12"/>
      <c r="BI637" s="12"/>
      <c r="BJ637" s="12"/>
      <c r="BK637" s="12"/>
      <c r="BL637" s="12"/>
      <c r="BM637" s="12"/>
      <c r="BN637" s="12"/>
      <c r="BO637" s="12"/>
      <c r="BP637" s="12"/>
      <c r="BQ637" s="12"/>
      <c r="BR637" s="12"/>
      <c r="BS637" s="12"/>
      <c r="BT637" s="12"/>
      <c r="BU637" s="12"/>
      <c r="BV637" s="12"/>
      <c r="BW637" s="12"/>
      <c r="BX637" s="12"/>
      <c r="BY637" s="12"/>
      <c r="BZ637" s="12"/>
      <c r="CA637" s="12"/>
      <c r="CB637" s="12"/>
      <c r="CC637" s="12"/>
      <c r="CD637" s="12"/>
      <c r="CE637" s="12"/>
      <c r="CF637" s="12"/>
      <c r="CG637" s="12"/>
      <c r="CH637" s="12"/>
    </row>
    <row r="638" spans="1:86">
      <c r="A638" s="14"/>
      <c r="B638" s="14"/>
      <c r="C638" s="14"/>
      <c r="D638" s="14"/>
      <c r="E638" s="14"/>
      <c r="F638" s="14"/>
      <c r="G638" s="14"/>
      <c r="H638" s="14"/>
      <c r="I638" s="14"/>
      <c r="J638" s="14"/>
      <c r="K638" s="14"/>
      <c r="L638" s="14"/>
      <c r="M638" s="14"/>
      <c r="N638" s="14"/>
      <c r="O638" s="14"/>
      <c r="P638" s="14"/>
      <c r="Q638" s="14"/>
      <c r="R638" s="14"/>
      <c r="S638" s="14"/>
      <c r="T638" s="14"/>
      <c r="U638" s="14"/>
      <c r="V638" s="14"/>
      <c r="W638" s="14"/>
      <c r="X638" s="14"/>
      <c r="Z638" s="14"/>
      <c r="AA638" s="14"/>
      <c r="AB638" s="14"/>
      <c r="AC638" s="14"/>
      <c r="AD638" s="14"/>
      <c r="AE638" s="14"/>
      <c r="AF638" s="14"/>
      <c r="AG638" s="14"/>
      <c r="AH638" s="14"/>
      <c r="AI638" s="14"/>
      <c r="AJ638" s="14"/>
      <c r="AK638" s="14"/>
      <c r="AL638" s="14"/>
      <c r="AM638" s="12"/>
      <c r="AN638" s="12"/>
      <c r="AO638" s="12"/>
      <c r="AP638" s="12"/>
      <c r="AQ638" s="12"/>
      <c r="AR638" s="12"/>
      <c r="AS638" s="12"/>
      <c r="AT638" s="12"/>
      <c r="AU638" s="12"/>
      <c r="AV638" s="12"/>
      <c r="AW638" s="12"/>
      <c r="AX638" s="12"/>
      <c r="AY638" s="12"/>
      <c r="AZ638" s="12"/>
      <c r="BA638" s="12"/>
      <c r="BB638" s="12"/>
      <c r="BC638" s="12"/>
      <c r="BD638" s="12"/>
      <c r="BE638" s="12"/>
      <c r="BF638" s="12"/>
      <c r="BG638" s="12"/>
      <c r="BH638" s="12"/>
      <c r="BI638" s="12"/>
      <c r="BJ638" s="12"/>
      <c r="BK638" s="12"/>
      <c r="BL638" s="12"/>
      <c r="BM638" s="12"/>
      <c r="BN638" s="12"/>
      <c r="BO638" s="12"/>
      <c r="BP638" s="12"/>
      <c r="BQ638" s="12"/>
      <c r="BR638" s="12"/>
      <c r="BS638" s="12"/>
      <c r="BT638" s="12"/>
      <c r="BU638" s="12"/>
      <c r="BV638" s="12"/>
      <c r="BW638" s="12"/>
      <c r="BX638" s="12"/>
      <c r="BY638" s="12"/>
      <c r="BZ638" s="12"/>
      <c r="CA638" s="12"/>
      <c r="CB638" s="12"/>
      <c r="CC638" s="12"/>
      <c r="CD638" s="12"/>
      <c r="CE638" s="12"/>
      <c r="CF638" s="12"/>
      <c r="CG638" s="12"/>
      <c r="CH638" s="12"/>
    </row>
    <row r="639" spans="1:86">
      <c r="A639" s="14"/>
      <c r="B639" s="14"/>
      <c r="C639" s="14"/>
      <c r="D639" s="14"/>
      <c r="E639" s="14"/>
      <c r="F639" s="14"/>
      <c r="G639" s="14"/>
      <c r="H639" s="14"/>
      <c r="I639" s="14"/>
      <c r="J639" s="14"/>
      <c r="K639" s="14"/>
      <c r="L639" s="14"/>
      <c r="M639" s="14"/>
      <c r="N639" s="14"/>
      <c r="O639" s="14"/>
      <c r="P639" s="14"/>
      <c r="Q639" s="14"/>
      <c r="R639" s="14"/>
      <c r="S639" s="14"/>
      <c r="T639" s="14"/>
      <c r="U639" s="14"/>
      <c r="V639" s="14"/>
      <c r="W639" s="14"/>
      <c r="X639" s="14"/>
      <c r="Z639" s="14"/>
      <c r="AA639" s="14"/>
      <c r="AB639" s="14"/>
      <c r="AC639" s="14"/>
      <c r="AD639" s="14"/>
      <c r="AE639" s="14"/>
      <c r="AF639" s="14"/>
      <c r="AG639" s="14"/>
      <c r="AH639" s="14"/>
      <c r="AI639" s="14"/>
      <c r="AJ639" s="14"/>
      <c r="AK639" s="14"/>
      <c r="AL639" s="14"/>
      <c r="AM639" s="12"/>
      <c r="AN639" s="12"/>
      <c r="AO639" s="12"/>
      <c r="AP639" s="12"/>
      <c r="AQ639" s="12"/>
      <c r="AR639" s="12"/>
      <c r="AS639" s="12"/>
      <c r="AT639" s="12"/>
      <c r="AU639" s="12"/>
      <c r="AV639" s="12"/>
      <c r="AW639" s="12"/>
      <c r="AX639" s="12"/>
      <c r="AY639" s="12"/>
      <c r="AZ639" s="12"/>
      <c r="BA639" s="12"/>
      <c r="BB639" s="12"/>
      <c r="BC639" s="12"/>
      <c r="BD639" s="12"/>
      <c r="BE639" s="12"/>
      <c r="BF639" s="12"/>
      <c r="BG639" s="12"/>
      <c r="BH639" s="12"/>
      <c r="BI639" s="12"/>
      <c r="BJ639" s="12"/>
      <c r="BK639" s="12"/>
      <c r="BL639" s="12"/>
      <c r="BM639" s="12"/>
      <c r="BN639" s="12"/>
      <c r="BO639" s="12"/>
      <c r="BP639" s="12"/>
      <c r="BQ639" s="12"/>
      <c r="BR639" s="12"/>
      <c r="BS639" s="12"/>
      <c r="BT639" s="12"/>
      <c r="BU639" s="12"/>
      <c r="BV639" s="12"/>
      <c r="BW639" s="12"/>
      <c r="BX639" s="12"/>
      <c r="BY639" s="12"/>
      <c r="BZ639" s="12"/>
      <c r="CA639" s="12"/>
      <c r="CB639" s="12"/>
      <c r="CC639" s="12"/>
      <c r="CD639" s="12"/>
      <c r="CE639" s="12"/>
      <c r="CF639" s="12"/>
      <c r="CG639" s="12"/>
      <c r="CH639" s="12"/>
    </row>
    <row r="640" spans="1:86">
      <c r="A640" s="14"/>
      <c r="B640" s="14"/>
      <c r="C640" s="14"/>
      <c r="D640" s="14"/>
      <c r="E640" s="14"/>
      <c r="F640" s="14"/>
      <c r="G640" s="14"/>
      <c r="H640" s="14"/>
      <c r="I640" s="14"/>
      <c r="J640" s="14"/>
      <c r="K640" s="14"/>
      <c r="L640" s="14"/>
      <c r="M640" s="14"/>
      <c r="N640" s="14"/>
      <c r="O640" s="14"/>
      <c r="P640" s="14"/>
      <c r="Q640" s="14"/>
      <c r="R640" s="14"/>
      <c r="S640" s="14"/>
      <c r="T640" s="14"/>
      <c r="U640" s="14"/>
      <c r="V640" s="14"/>
      <c r="W640" s="14"/>
      <c r="X640" s="14"/>
      <c r="Z640" s="14"/>
      <c r="AA640" s="14"/>
      <c r="AB640" s="14"/>
      <c r="AC640" s="14"/>
      <c r="AD640" s="14"/>
      <c r="AE640" s="14"/>
      <c r="AF640" s="14"/>
      <c r="AG640" s="14"/>
      <c r="AH640" s="14"/>
      <c r="AI640" s="14"/>
      <c r="AJ640" s="14"/>
      <c r="AK640" s="14"/>
      <c r="AL640" s="14"/>
      <c r="AM640" s="12"/>
      <c r="AN640" s="12"/>
      <c r="AO640" s="12"/>
      <c r="AP640" s="12"/>
      <c r="AQ640" s="12"/>
      <c r="AR640" s="12"/>
      <c r="AS640" s="12"/>
      <c r="AT640" s="12"/>
      <c r="AU640" s="12"/>
      <c r="AV640" s="12"/>
      <c r="AW640" s="12"/>
      <c r="AX640" s="12"/>
      <c r="AY640" s="12"/>
      <c r="AZ640" s="12"/>
      <c r="BA640" s="12"/>
      <c r="BB640" s="12"/>
      <c r="BC640" s="12"/>
      <c r="BD640" s="12"/>
      <c r="BE640" s="12"/>
      <c r="BF640" s="12"/>
      <c r="BG640" s="12"/>
      <c r="BH640" s="12"/>
      <c r="BI640" s="12"/>
      <c r="BJ640" s="12"/>
      <c r="BK640" s="12"/>
      <c r="BL640" s="12"/>
      <c r="BM640" s="12"/>
      <c r="BN640" s="12"/>
      <c r="BO640" s="12"/>
      <c r="BP640" s="12"/>
      <c r="BQ640" s="12"/>
      <c r="BR640" s="12"/>
      <c r="BS640" s="12"/>
      <c r="BT640" s="12"/>
      <c r="BU640" s="12"/>
      <c r="BV640" s="12"/>
      <c r="BW640" s="12"/>
      <c r="BX640" s="12"/>
      <c r="BY640" s="12"/>
      <c r="BZ640" s="12"/>
      <c r="CA640" s="12"/>
      <c r="CB640" s="12"/>
      <c r="CC640" s="12"/>
      <c r="CD640" s="12"/>
      <c r="CE640" s="12"/>
      <c r="CF640" s="12"/>
      <c r="CG640" s="12"/>
      <c r="CH640" s="12"/>
    </row>
    <row r="641" spans="1:86">
      <c r="A641" s="14"/>
      <c r="B641" s="14"/>
      <c r="C641" s="14"/>
      <c r="D641" s="14"/>
      <c r="E641" s="14"/>
      <c r="F641" s="14"/>
      <c r="G641" s="14"/>
      <c r="H641" s="14"/>
      <c r="I641" s="14"/>
      <c r="J641" s="14"/>
      <c r="K641" s="14"/>
      <c r="L641" s="14"/>
      <c r="M641" s="14"/>
      <c r="N641" s="14"/>
      <c r="O641" s="14"/>
      <c r="P641" s="14"/>
      <c r="Q641" s="14"/>
      <c r="R641" s="14"/>
      <c r="S641" s="14"/>
      <c r="T641" s="14"/>
      <c r="U641" s="14"/>
      <c r="V641" s="14"/>
      <c r="W641" s="14"/>
      <c r="X641" s="14"/>
      <c r="Z641" s="14"/>
      <c r="AA641" s="14"/>
      <c r="AB641" s="14"/>
      <c r="AC641" s="14"/>
      <c r="AD641" s="14"/>
      <c r="AE641" s="14"/>
      <c r="AF641" s="14"/>
      <c r="AG641" s="14"/>
      <c r="AH641" s="14"/>
      <c r="AI641" s="14"/>
      <c r="AJ641" s="14"/>
      <c r="AK641" s="14"/>
      <c r="AL641" s="14"/>
      <c r="AM641" s="12"/>
      <c r="AN641" s="12"/>
      <c r="AO641" s="12"/>
      <c r="AP641" s="12"/>
      <c r="AQ641" s="12"/>
      <c r="AR641" s="12"/>
      <c r="AS641" s="12"/>
      <c r="AT641" s="12"/>
      <c r="AU641" s="12"/>
      <c r="AV641" s="12"/>
      <c r="AW641" s="12"/>
      <c r="AX641" s="12"/>
      <c r="AY641" s="12"/>
      <c r="AZ641" s="12"/>
      <c r="BA641" s="12"/>
      <c r="BB641" s="12"/>
      <c r="BC641" s="12"/>
      <c r="BD641" s="12"/>
      <c r="BE641" s="12"/>
      <c r="BF641" s="12"/>
      <c r="BG641" s="12"/>
      <c r="BH641" s="12"/>
      <c r="BI641" s="12"/>
      <c r="BJ641" s="12"/>
      <c r="BK641" s="12"/>
      <c r="BL641" s="12"/>
      <c r="BM641" s="12"/>
      <c r="BN641" s="12"/>
      <c r="BO641" s="12"/>
      <c r="BP641" s="12"/>
      <c r="BQ641" s="12"/>
      <c r="BR641" s="12"/>
      <c r="BS641" s="12"/>
      <c r="BT641" s="12"/>
      <c r="BU641" s="12"/>
      <c r="BV641" s="12"/>
      <c r="BW641" s="12"/>
      <c r="BX641" s="12"/>
      <c r="BY641" s="12"/>
      <c r="BZ641" s="12"/>
      <c r="CA641" s="12"/>
      <c r="CB641" s="12"/>
      <c r="CC641" s="12"/>
      <c r="CD641" s="12"/>
      <c r="CE641" s="12"/>
      <c r="CF641" s="12"/>
      <c r="CG641" s="12"/>
      <c r="CH641" s="12"/>
    </row>
    <row r="642" spans="1:86">
      <c r="A642" s="14"/>
      <c r="B642" s="14"/>
      <c r="C642" s="14"/>
      <c r="D642" s="14"/>
      <c r="E642" s="14"/>
      <c r="F642" s="14"/>
      <c r="G642" s="14"/>
      <c r="H642" s="14"/>
      <c r="I642" s="14"/>
      <c r="J642" s="14"/>
      <c r="K642" s="14"/>
      <c r="L642" s="14"/>
      <c r="M642" s="14"/>
      <c r="N642" s="14"/>
      <c r="O642" s="14"/>
      <c r="P642" s="14"/>
      <c r="Q642" s="14"/>
      <c r="R642" s="14"/>
      <c r="S642" s="14"/>
      <c r="T642" s="14"/>
      <c r="U642" s="14"/>
      <c r="V642" s="14"/>
      <c r="W642" s="14"/>
      <c r="X642" s="14"/>
      <c r="Z642" s="14"/>
      <c r="AA642" s="14"/>
      <c r="AB642" s="14"/>
      <c r="AC642" s="14"/>
      <c r="AD642" s="14"/>
      <c r="AE642" s="14"/>
      <c r="AF642" s="14"/>
      <c r="AG642" s="14"/>
      <c r="AH642" s="14"/>
      <c r="AI642" s="14"/>
      <c r="AJ642" s="14"/>
      <c r="AK642" s="14"/>
      <c r="AL642" s="14"/>
      <c r="AM642" s="12"/>
      <c r="AN642" s="12"/>
      <c r="AO642" s="12"/>
      <c r="AP642" s="12"/>
      <c r="AQ642" s="12"/>
      <c r="AR642" s="12"/>
      <c r="AS642" s="12"/>
      <c r="AT642" s="12"/>
      <c r="AU642" s="12"/>
      <c r="AV642" s="12"/>
      <c r="AW642" s="12"/>
      <c r="AX642" s="12"/>
      <c r="AY642" s="12"/>
      <c r="AZ642" s="12"/>
      <c r="BA642" s="12"/>
      <c r="BB642" s="12"/>
      <c r="BC642" s="12"/>
      <c r="BD642" s="12"/>
      <c r="BE642" s="12"/>
      <c r="BF642" s="12"/>
      <c r="BG642" s="12"/>
      <c r="BH642" s="12"/>
      <c r="BI642" s="12"/>
      <c r="BJ642" s="12"/>
      <c r="BK642" s="12"/>
      <c r="BL642" s="12"/>
      <c r="BM642" s="12"/>
      <c r="BN642" s="12"/>
      <c r="BO642" s="12"/>
      <c r="BP642" s="12"/>
      <c r="BQ642" s="12"/>
      <c r="BR642" s="12"/>
      <c r="BS642" s="12"/>
      <c r="BT642" s="12"/>
      <c r="BU642" s="12"/>
      <c r="BV642" s="12"/>
      <c r="BW642" s="12"/>
      <c r="BX642" s="12"/>
      <c r="BY642" s="12"/>
      <c r="BZ642" s="12"/>
      <c r="CA642" s="12"/>
      <c r="CB642" s="12"/>
      <c r="CC642" s="12"/>
      <c r="CD642" s="12"/>
      <c r="CE642" s="12"/>
      <c r="CF642" s="12"/>
      <c r="CG642" s="12"/>
      <c r="CH642" s="12"/>
    </row>
    <row r="643" spans="1:86">
      <c r="A643" s="14"/>
      <c r="B643" s="14"/>
      <c r="C643" s="14"/>
      <c r="D643" s="14"/>
      <c r="E643" s="14"/>
      <c r="F643" s="14"/>
      <c r="G643" s="14"/>
      <c r="H643" s="14"/>
      <c r="I643" s="14"/>
      <c r="J643" s="14"/>
      <c r="K643" s="14"/>
      <c r="L643" s="14"/>
      <c r="M643" s="14"/>
      <c r="N643" s="14"/>
      <c r="O643" s="14"/>
      <c r="P643" s="14"/>
      <c r="Q643" s="14"/>
      <c r="R643" s="14"/>
      <c r="S643" s="14"/>
      <c r="T643" s="14"/>
      <c r="U643" s="14"/>
      <c r="V643" s="14"/>
      <c r="W643" s="14"/>
      <c r="X643" s="14"/>
      <c r="Z643" s="14"/>
      <c r="AA643" s="14"/>
      <c r="AB643" s="14"/>
      <c r="AC643" s="14"/>
      <c r="AD643" s="14"/>
      <c r="AE643" s="14"/>
      <c r="AF643" s="14"/>
      <c r="AG643" s="14"/>
      <c r="AH643" s="14"/>
      <c r="AI643" s="14"/>
      <c r="AJ643" s="14"/>
      <c r="AK643" s="14"/>
      <c r="AL643" s="14"/>
      <c r="AM643" s="12"/>
      <c r="AN643" s="12"/>
      <c r="AO643" s="12"/>
      <c r="AP643" s="12"/>
      <c r="AQ643" s="12"/>
      <c r="AR643" s="12"/>
      <c r="AS643" s="12"/>
      <c r="AT643" s="12"/>
      <c r="AU643" s="12"/>
      <c r="AV643" s="12"/>
      <c r="AW643" s="12"/>
      <c r="AX643" s="12"/>
      <c r="AY643" s="12"/>
      <c r="AZ643" s="12"/>
      <c r="BA643" s="12"/>
      <c r="BB643" s="12"/>
      <c r="BC643" s="12"/>
      <c r="BD643" s="12"/>
      <c r="BE643" s="12"/>
      <c r="BF643" s="12"/>
      <c r="BG643" s="12"/>
      <c r="BH643" s="12"/>
      <c r="BI643" s="12"/>
      <c r="BJ643" s="12"/>
      <c r="BK643" s="12"/>
      <c r="BL643" s="12"/>
      <c r="BM643" s="12"/>
      <c r="BN643" s="12"/>
      <c r="BO643" s="12"/>
      <c r="BP643" s="12"/>
      <c r="BQ643" s="12"/>
      <c r="BR643" s="12"/>
      <c r="BS643" s="12"/>
      <c r="BT643" s="12"/>
      <c r="BU643" s="12"/>
      <c r="BV643" s="12"/>
      <c r="BW643" s="12"/>
      <c r="BX643" s="12"/>
      <c r="BY643" s="12"/>
      <c r="BZ643" s="12"/>
      <c r="CA643" s="12"/>
      <c r="CB643" s="12"/>
      <c r="CC643" s="12"/>
      <c r="CD643" s="12"/>
      <c r="CE643" s="12"/>
      <c r="CF643" s="12"/>
      <c r="CG643" s="12"/>
      <c r="CH643" s="12"/>
    </row>
    <row r="644" spans="1:86">
      <c r="A644" s="14"/>
      <c r="B644" s="14"/>
      <c r="C644" s="14"/>
      <c r="D644" s="14"/>
      <c r="E644" s="14"/>
      <c r="F644" s="14"/>
      <c r="G644" s="14"/>
      <c r="H644" s="14"/>
      <c r="I644" s="14"/>
      <c r="J644" s="14"/>
      <c r="K644" s="14"/>
      <c r="L644" s="14"/>
      <c r="M644" s="14"/>
      <c r="N644" s="14"/>
      <c r="O644" s="14"/>
      <c r="P644" s="14"/>
      <c r="Q644" s="14"/>
      <c r="R644" s="14"/>
      <c r="S644" s="14"/>
      <c r="T644" s="14"/>
      <c r="U644" s="14"/>
      <c r="V644" s="14"/>
      <c r="W644" s="14"/>
      <c r="X644" s="14"/>
      <c r="Z644" s="14"/>
      <c r="AA644" s="14"/>
      <c r="AB644" s="14"/>
      <c r="AC644" s="14"/>
      <c r="AD644" s="14"/>
      <c r="AE644" s="14"/>
      <c r="AF644" s="14"/>
      <c r="AG644" s="14"/>
      <c r="AH644" s="14"/>
      <c r="AI644" s="14"/>
      <c r="AJ644" s="14"/>
      <c r="AK644" s="14"/>
      <c r="AL644" s="14"/>
      <c r="AM644" s="12"/>
      <c r="AN644" s="12"/>
      <c r="AO644" s="12"/>
      <c r="AP644" s="12"/>
      <c r="AQ644" s="12"/>
      <c r="AR644" s="12"/>
      <c r="AS644" s="12"/>
      <c r="AT644" s="12"/>
      <c r="AU644" s="12"/>
      <c r="AV644" s="12"/>
      <c r="AW644" s="12"/>
      <c r="AX644" s="12"/>
      <c r="AY644" s="12"/>
      <c r="AZ644" s="12"/>
      <c r="BA644" s="12"/>
      <c r="BB644" s="12"/>
      <c r="BC644" s="12"/>
      <c r="BD644" s="12"/>
      <c r="BE644" s="12"/>
      <c r="BF644" s="12"/>
      <c r="BG644" s="12"/>
      <c r="BH644" s="12"/>
      <c r="BI644" s="12"/>
      <c r="BJ644" s="12"/>
      <c r="BK644" s="12"/>
      <c r="BL644" s="12"/>
      <c r="BM644" s="12"/>
      <c r="BN644" s="12"/>
      <c r="BO644" s="12"/>
      <c r="BP644" s="12"/>
      <c r="BQ644" s="12"/>
      <c r="BR644" s="12"/>
      <c r="BS644" s="12"/>
      <c r="BT644" s="12"/>
      <c r="BU644" s="12"/>
      <c r="BV644" s="12"/>
      <c r="BW644" s="12"/>
      <c r="BX644" s="12"/>
      <c r="BY644" s="12"/>
      <c r="BZ644" s="12"/>
      <c r="CA644" s="12"/>
      <c r="CB644" s="12"/>
      <c r="CC644" s="12"/>
      <c r="CD644" s="12"/>
      <c r="CE644" s="12"/>
      <c r="CF644" s="12"/>
      <c r="CG644" s="12"/>
      <c r="CH644" s="12"/>
    </row>
    <row r="645" spans="1:86">
      <c r="A645" s="14"/>
      <c r="B645" s="14"/>
      <c r="C645" s="14"/>
      <c r="D645" s="14"/>
      <c r="E645" s="14"/>
      <c r="F645" s="14"/>
      <c r="G645" s="14"/>
      <c r="H645" s="14"/>
      <c r="I645" s="14"/>
      <c r="J645" s="14"/>
      <c r="K645" s="14"/>
      <c r="L645" s="14"/>
      <c r="M645" s="14"/>
      <c r="N645" s="14"/>
      <c r="O645" s="14"/>
      <c r="P645" s="14"/>
      <c r="Q645" s="14"/>
      <c r="R645" s="14"/>
      <c r="S645" s="14"/>
      <c r="T645" s="14"/>
      <c r="U645" s="14"/>
      <c r="V645" s="14"/>
      <c r="W645" s="14"/>
      <c r="X645" s="14"/>
      <c r="Z645" s="14"/>
      <c r="AA645" s="14"/>
      <c r="AB645" s="14"/>
      <c r="AC645" s="14"/>
      <c r="AD645" s="14"/>
      <c r="AE645" s="14"/>
      <c r="AF645" s="14"/>
      <c r="AG645" s="14"/>
      <c r="AH645" s="14"/>
      <c r="AI645" s="14"/>
      <c r="AJ645" s="14"/>
      <c r="AK645" s="14"/>
      <c r="AL645" s="14"/>
      <c r="AM645" s="12"/>
      <c r="AN645" s="12"/>
      <c r="AO645" s="12"/>
      <c r="AP645" s="12"/>
      <c r="AQ645" s="12"/>
      <c r="AR645" s="12"/>
      <c r="AS645" s="12"/>
      <c r="AT645" s="12"/>
      <c r="AU645" s="12"/>
      <c r="AV645" s="12"/>
      <c r="AW645" s="12"/>
      <c r="AX645" s="12"/>
      <c r="AY645" s="12"/>
      <c r="AZ645" s="12"/>
      <c r="BA645" s="12"/>
      <c r="BB645" s="12"/>
      <c r="BC645" s="12"/>
      <c r="BD645" s="12"/>
      <c r="BE645" s="12"/>
      <c r="BF645" s="12"/>
      <c r="BG645" s="12"/>
      <c r="BH645" s="12"/>
      <c r="BI645" s="12"/>
      <c r="BJ645" s="12"/>
      <c r="BK645" s="12"/>
      <c r="BL645" s="12"/>
      <c r="BM645" s="12"/>
      <c r="BN645" s="12"/>
      <c r="BO645" s="12"/>
      <c r="BP645" s="12"/>
      <c r="BQ645" s="12"/>
      <c r="BR645" s="12"/>
      <c r="BS645" s="12"/>
      <c r="BT645" s="12"/>
      <c r="BU645" s="12"/>
      <c r="BV645" s="12"/>
      <c r="BW645" s="12"/>
      <c r="BX645" s="12"/>
      <c r="BY645" s="12"/>
      <c r="BZ645" s="12"/>
      <c r="CA645" s="12"/>
      <c r="CB645" s="12"/>
      <c r="CC645" s="12"/>
      <c r="CD645" s="12"/>
      <c r="CE645" s="12"/>
      <c r="CF645" s="12"/>
      <c r="CG645" s="12"/>
      <c r="CH645" s="12"/>
    </row>
    <row r="646" spans="1:86">
      <c r="A646" s="14"/>
      <c r="B646" s="14"/>
      <c r="C646" s="14"/>
      <c r="D646" s="14"/>
      <c r="E646" s="14"/>
      <c r="F646" s="14"/>
      <c r="G646" s="14"/>
      <c r="H646" s="14"/>
      <c r="I646" s="14"/>
      <c r="J646" s="14"/>
      <c r="K646" s="14"/>
      <c r="L646" s="14"/>
      <c r="M646" s="14"/>
      <c r="N646" s="14"/>
      <c r="O646" s="14"/>
      <c r="P646" s="14"/>
      <c r="Q646" s="14"/>
      <c r="R646" s="14"/>
      <c r="S646" s="14"/>
      <c r="T646" s="14"/>
      <c r="U646" s="14"/>
      <c r="V646" s="14"/>
      <c r="W646" s="14"/>
      <c r="X646" s="14"/>
      <c r="Z646" s="14"/>
      <c r="AA646" s="14"/>
      <c r="AB646" s="14"/>
      <c r="AC646" s="14"/>
      <c r="AD646" s="14"/>
      <c r="AE646" s="14"/>
      <c r="AF646" s="14"/>
      <c r="AG646" s="14"/>
      <c r="AH646" s="14"/>
      <c r="AI646" s="14"/>
      <c r="AJ646" s="14"/>
      <c r="AK646" s="14"/>
      <c r="AL646" s="14"/>
      <c r="AM646" s="12"/>
      <c r="AN646" s="12"/>
      <c r="AO646" s="12"/>
      <c r="AP646" s="12"/>
      <c r="AQ646" s="12"/>
      <c r="AR646" s="12"/>
      <c r="AS646" s="12"/>
      <c r="AT646" s="12"/>
      <c r="AU646" s="12"/>
      <c r="AV646" s="12"/>
      <c r="AW646" s="12"/>
      <c r="AX646" s="12"/>
      <c r="AY646" s="12"/>
      <c r="AZ646" s="12"/>
      <c r="BA646" s="12"/>
      <c r="BB646" s="12"/>
      <c r="BC646" s="12"/>
      <c r="BD646" s="12"/>
      <c r="BE646" s="12"/>
      <c r="BF646" s="12"/>
      <c r="BG646" s="12"/>
      <c r="BH646" s="12"/>
      <c r="BI646" s="12"/>
      <c r="BJ646" s="12"/>
      <c r="BK646" s="12"/>
      <c r="BL646" s="12"/>
      <c r="BM646" s="12"/>
      <c r="BN646" s="12"/>
      <c r="BO646" s="12"/>
      <c r="BP646" s="12"/>
      <c r="BQ646" s="12"/>
      <c r="BR646" s="12"/>
      <c r="BS646" s="12"/>
      <c r="BT646" s="12"/>
      <c r="BU646" s="12"/>
      <c r="BV646" s="12"/>
      <c r="BW646" s="12"/>
      <c r="BX646" s="12"/>
      <c r="BY646" s="12"/>
      <c r="BZ646" s="12"/>
      <c r="CA646" s="12"/>
      <c r="CB646" s="12"/>
      <c r="CC646" s="12"/>
      <c r="CD646" s="12"/>
      <c r="CE646" s="12"/>
      <c r="CF646" s="12"/>
      <c r="CG646" s="12"/>
      <c r="CH646" s="12"/>
    </row>
    <row r="647" spans="1:86">
      <c r="A647" s="14"/>
      <c r="B647" s="14"/>
      <c r="C647" s="14"/>
      <c r="D647" s="14"/>
      <c r="E647" s="14"/>
      <c r="F647" s="14"/>
      <c r="G647" s="14"/>
      <c r="H647" s="14"/>
      <c r="I647" s="14"/>
      <c r="J647" s="14"/>
      <c r="K647" s="14"/>
      <c r="L647" s="14"/>
      <c r="M647" s="14"/>
      <c r="N647" s="14"/>
      <c r="O647" s="14"/>
      <c r="P647" s="14"/>
      <c r="Q647" s="14"/>
      <c r="R647" s="14"/>
      <c r="S647" s="14"/>
      <c r="T647" s="14"/>
      <c r="U647" s="14"/>
      <c r="V647" s="14"/>
      <c r="W647" s="14"/>
      <c r="X647" s="14"/>
      <c r="Z647" s="14"/>
      <c r="AA647" s="14"/>
      <c r="AB647" s="14"/>
      <c r="AC647" s="14"/>
      <c r="AD647" s="14"/>
      <c r="AE647" s="14"/>
      <c r="AF647" s="14"/>
      <c r="AG647" s="14"/>
      <c r="AH647" s="14"/>
      <c r="AI647" s="14"/>
      <c r="AJ647" s="14"/>
      <c r="AK647" s="14"/>
      <c r="AL647" s="14"/>
      <c r="AM647" s="12"/>
      <c r="AN647" s="12"/>
      <c r="AO647" s="12"/>
      <c r="AP647" s="12"/>
      <c r="AQ647" s="12"/>
      <c r="AR647" s="12"/>
      <c r="AS647" s="12"/>
      <c r="AT647" s="12"/>
      <c r="AU647" s="12"/>
      <c r="AV647" s="12"/>
      <c r="AW647" s="12"/>
      <c r="AX647" s="12"/>
      <c r="AY647" s="12"/>
      <c r="AZ647" s="12"/>
      <c r="BA647" s="12"/>
      <c r="BB647" s="12"/>
      <c r="BC647" s="12"/>
      <c r="BD647" s="12"/>
      <c r="BE647" s="12"/>
      <c r="BF647" s="12"/>
      <c r="BG647" s="12"/>
      <c r="BH647" s="12"/>
      <c r="BI647" s="12"/>
      <c r="BJ647" s="12"/>
      <c r="BK647" s="12"/>
      <c r="BL647" s="12"/>
      <c r="BM647" s="12"/>
      <c r="BN647" s="12"/>
      <c r="BO647" s="12"/>
      <c r="BP647" s="12"/>
      <c r="BQ647" s="12"/>
      <c r="BR647" s="12"/>
      <c r="BS647" s="12"/>
      <c r="BT647" s="12"/>
      <c r="BU647" s="12"/>
      <c r="BV647" s="12"/>
      <c r="BW647" s="12"/>
      <c r="BX647" s="12"/>
      <c r="BY647" s="12"/>
      <c r="BZ647" s="12"/>
      <c r="CA647" s="12"/>
      <c r="CB647" s="12"/>
      <c r="CC647" s="12"/>
      <c r="CD647" s="12"/>
      <c r="CE647" s="12"/>
      <c r="CF647" s="12"/>
      <c r="CG647" s="12"/>
      <c r="CH647" s="12"/>
    </row>
    <row r="648" spans="1:86">
      <c r="A648" s="14"/>
      <c r="B648" s="14"/>
      <c r="C648" s="14"/>
      <c r="D648" s="14"/>
      <c r="E648" s="14"/>
      <c r="F648" s="14"/>
      <c r="G648" s="14"/>
      <c r="H648" s="14"/>
      <c r="I648" s="14"/>
      <c r="J648" s="14"/>
      <c r="K648" s="14"/>
      <c r="L648" s="14"/>
      <c r="M648" s="14"/>
      <c r="N648" s="14"/>
      <c r="O648" s="14"/>
      <c r="P648" s="14"/>
      <c r="Q648" s="14"/>
      <c r="R648" s="14"/>
      <c r="S648" s="14"/>
      <c r="T648" s="14"/>
      <c r="U648" s="14"/>
      <c r="V648" s="14"/>
      <c r="W648" s="14"/>
      <c r="X648" s="14"/>
      <c r="Z648" s="14"/>
      <c r="AA648" s="14"/>
      <c r="AB648" s="14"/>
      <c r="AC648" s="14"/>
      <c r="AD648" s="14"/>
      <c r="AE648" s="14"/>
      <c r="AF648" s="14"/>
      <c r="AG648" s="14"/>
      <c r="AH648" s="14"/>
      <c r="AI648" s="14"/>
      <c r="AJ648" s="14"/>
      <c r="AK648" s="14"/>
      <c r="AL648" s="14"/>
      <c r="AM648" s="12"/>
      <c r="AN648" s="12"/>
      <c r="AO648" s="12"/>
      <c r="AP648" s="12"/>
      <c r="AQ648" s="12"/>
      <c r="AR648" s="12"/>
      <c r="AS648" s="12"/>
      <c r="AT648" s="12"/>
      <c r="AU648" s="12"/>
      <c r="AV648" s="12"/>
      <c r="AW648" s="12"/>
      <c r="AX648" s="12"/>
      <c r="AY648" s="12"/>
      <c r="AZ648" s="12"/>
      <c r="BA648" s="12"/>
      <c r="BB648" s="12"/>
      <c r="BC648" s="12"/>
      <c r="BD648" s="12"/>
      <c r="BE648" s="12"/>
      <c r="BF648" s="12"/>
      <c r="BG648" s="12"/>
      <c r="BH648" s="12"/>
      <c r="BI648" s="12"/>
      <c r="BJ648" s="12"/>
      <c r="BK648" s="12"/>
      <c r="BL648" s="12"/>
      <c r="BM648" s="12"/>
      <c r="BN648" s="12"/>
      <c r="BO648" s="12"/>
      <c r="BP648" s="12"/>
      <c r="BQ648" s="12"/>
      <c r="BR648" s="12"/>
      <c r="BS648" s="12"/>
      <c r="BT648" s="12"/>
      <c r="BU648" s="12"/>
      <c r="BV648" s="12"/>
      <c r="BW648" s="12"/>
      <c r="BX648" s="12"/>
      <c r="BY648" s="12"/>
      <c r="BZ648" s="12"/>
      <c r="CA648" s="12"/>
      <c r="CB648" s="12"/>
      <c r="CC648" s="12"/>
      <c r="CD648" s="12"/>
      <c r="CE648" s="12"/>
      <c r="CF648" s="12"/>
      <c r="CG648" s="12"/>
      <c r="CH648" s="12"/>
    </row>
    <row r="649" spans="1:86">
      <c r="A649" s="14"/>
      <c r="B649" s="14"/>
      <c r="C649" s="14"/>
      <c r="D649" s="14"/>
      <c r="E649" s="14"/>
      <c r="F649" s="14"/>
      <c r="G649" s="14"/>
      <c r="H649" s="14"/>
      <c r="I649" s="14"/>
      <c r="J649" s="14"/>
      <c r="K649" s="14"/>
      <c r="L649" s="14"/>
      <c r="M649" s="14"/>
      <c r="N649" s="14"/>
      <c r="O649" s="14"/>
      <c r="P649" s="14"/>
      <c r="Q649" s="14"/>
      <c r="R649" s="14"/>
      <c r="S649" s="14"/>
      <c r="T649" s="14"/>
      <c r="U649" s="14"/>
      <c r="V649" s="14"/>
      <c r="W649" s="14"/>
      <c r="X649" s="14"/>
      <c r="Z649" s="14"/>
      <c r="AA649" s="14"/>
      <c r="AB649" s="14"/>
      <c r="AC649" s="14"/>
      <c r="AD649" s="14"/>
      <c r="AE649" s="14"/>
      <c r="AF649" s="14"/>
      <c r="AG649" s="14"/>
      <c r="AH649" s="14"/>
      <c r="AI649" s="14"/>
      <c r="AJ649" s="14"/>
      <c r="AK649" s="14"/>
      <c r="AL649" s="14"/>
      <c r="AM649" s="12"/>
      <c r="AN649" s="12"/>
      <c r="AO649" s="12"/>
      <c r="AP649" s="12"/>
      <c r="AQ649" s="12"/>
      <c r="AR649" s="12"/>
      <c r="AS649" s="12"/>
      <c r="AT649" s="12"/>
      <c r="AU649" s="12"/>
      <c r="AV649" s="12"/>
      <c r="AW649" s="12"/>
      <c r="AX649" s="12"/>
      <c r="AY649" s="12"/>
      <c r="AZ649" s="12"/>
      <c r="BA649" s="12"/>
      <c r="BB649" s="12"/>
      <c r="BC649" s="12"/>
      <c r="BD649" s="12"/>
      <c r="BE649" s="12"/>
      <c r="BF649" s="12"/>
      <c r="BG649" s="12"/>
      <c r="BH649" s="12"/>
      <c r="BI649" s="12"/>
      <c r="BJ649" s="12"/>
      <c r="BK649" s="12"/>
      <c r="BL649" s="12"/>
      <c r="BM649" s="12"/>
      <c r="BN649" s="12"/>
      <c r="BO649" s="12"/>
      <c r="BP649" s="12"/>
      <c r="BQ649" s="12"/>
      <c r="BR649" s="12"/>
      <c r="BS649" s="12"/>
      <c r="BT649" s="12"/>
      <c r="BU649" s="12"/>
      <c r="BV649" s="12"/>
      <c r="BW649" s="12"/>
      <c r="BX649" s="12"/>
      <c r="BY649" s="12"/>
      <c r="BZ649" s="12"/>
      <c r="CA649" s="12"/>
      <c r="CB649" s="12"/>
      <c r="CC649" s="12"/>
      <c r="CD649" s="12"/>
      <c r="CE649" s="12"/>
      <c r="CF649" s="12"/>
      <c r="CG649" s="12"/>
      <c r="CH649" s="12"/>
    </row>
    <row r="650" spans="1:86">
      <c r="A650" s="14"/>
      <c r="B650" s="14"/>
      <c r="C650" s="14"/>
      <c r="D650" s="14"/>
      <c r="E650" s="14"/>
      <c r="F650" s="14"/>
      <c r="G650" s="14"/>
      <c r="H650" s="14"/>
      <c r="I650" s="14"/>
      <c r="J650" s="14"/>
      <c r="K650" s="14"/>
      <c r="L650" s="14"/>
      <c r="M650" s="14"/>
      <c r="N650" s="14"/>
      <c r="O650" s="14"/>
      <c r="P650" s="14"/>
      <c r="Q650" s="14"/>
      <c r="R650" s="14"/>
      <c r="S650" s="14"/>
      <c r="T650" s="14"/>
      <c r="U650" s="14"/>
      <c r="V650" s="14"/>
      <c r="W650" s="14"/>
      <c r="X650" s="14"/>
      <c r="Z650" s="14"/>
      <c r="AA650" s="14"/>
      <c r="AB650" s="14"/>
      <c r="AC650" s="14"/>
      <c r="AD650" s="14"/>
      <c r="AE650" s="14"/>
      <c r="AF650" s="14"/>
      <c r="AG650" s="14"/>
      <c r="AH650" s="14"/>
      <c r="AI650" s="14"/>
      <c r="AJ650" s="14"/>
      <c r="AK650" s="14"/>
      <c r="AL650" s="14"/>
      <c r="AM650" s="12"/>
      <c r="AN650" s="12"/>
      <c r="AO650" s="12"/>
      <c r="AP650" s="12"/>
      <c r="AQ650" s="12"/>
      <c r="AR650" s="12"/>
      <c r="AS650" s="12"/>
      <c r="AT650" s="12"/>
      <c r="AU650" s="12"/>
      <c r="AV650" s="12"/>
      <c r="AW650" s="12"/>
      <c r="AX650" s="12"/>
      <c r="AY650" s="12"/>
      <c r="AZ650" s="12"/>
      <c r="BA650" s="12"/>
      <c r="BB650" s="12"/>
      <c r="BC650" s="12"/>
      <c r="BD650" s="12"/>
      <c r="BE650" s="12"/>
      <c r="BF650" s="12"/>
      <c r="BG650" s="12"/>
      <c r="BH650" s="12"/>
      <c r="BI650" s="12"/>
      <c r="BJ650" s="12"/>
      <c r="BK650" s="12"/>
      <c r="BL650" s="12"/>
      <c r="BM650" s="12"/>
      <c r="BN650" s="12"/>
      <c r="BO650" s="12"/>
      <c r="BP650" s="12"/>
      <c r="BQ650" s="12"/>
      <c r="BR650" s="12"/>
      <c r="BS650" s="12"/>
      <c r="BT650" s="12"/>
      <c r="BU650" s="12"/>
      <c r="BV650" s="12"/>
      <c r="BW650" s="12"/>
      <c r="BX650" s="12"/>
      <c r="BY650" s="12"/>
      <c r="BZ650" s="12"/>
      <c r="CA650" s="12"/>
      <c r="CB650" s="12"/>
      <c r="CC650" s="12"/>
      <c r="CD650" s="12"/>
      <c r="CE650" s="12"/>
      <c r="CF650" s="12"/>
      <c r="CG650" s="12"/>
      <c r="CH650" s="12"/>
    </row>
    <row r="651" spans="1:86">
      <c r="A651" s="14"/>
      <c r="B651" s="14"/>
      <c r="C651" s="14"/>
      <c r="D651" s="14"/>
      <c r="E651" s="14"/>
      <c r="F651" s="14"/>
      <c r="G651" s="14"/>
      <c r="H651" s="14"/>
      <c r="I651" s="14"/>
      <c r="J651" s="14"/>
      <c r="K651" s="14"/>
      <c r="L651" s="14"/>
      <c r="M651" s="14"/>
      <c r="N651" s="14"/>
      <c r="O651" s="14"/>
      <c r="P651" s="14"/>
      <c r="Q651" s="14"/>
      <c r="R651" s="14"/>
      <c r="S651" s="14"/>
      <c r="T651" s="14"/>
      <c r="U651" s="14"/>
      <c r="V651" s="14"/>
      <c r="W651" s="14"/>
      <c r="X651" s="14"/>
      <c r="Z651" s="14"/>
      <c r="AA651" s="14"/>
      <c r="AB651" s="14"/>
      <c r="AC651" s="14"/>
      <c r="AD651" s="14"/>
      <c r="AE651" s="14"/>
      <c r="AF651" s="14"/>
      <c r="AG651" s="14"/>
      <c r="AH651" s="14"/>
      <c r="AI651" s="14"/>
      <c r="AJ651" s="14"/>
      <c r="AK651" s="14"/>
      <c r="AL651" s="14"/>
      <c r="AM651" s="12"/>
      <c r="AN651" s="12"/>
      <c r="AO651" s="12"/>
      <c r="AP651" s="12"/>
      <c r="AQ651" s="12"/>
      <c r="AR651" s="12"/>
      <c r="AS651" s="12"/>
      <c r="AT651" s="12"/>
      <c r="AU651" s="12"/>
      <c r="AV651" s="12"/>
      <c r="AW651" s="12"/>
      <c r="AX651" s="12"/>
      <c r="AY651" s="12"/>
      <c r="AZ651" s="12"/>
      <c r="BA651" s="12"/>
      <c r="BB651" s="12"/>
      <c r="BC651" s="12"/>
      <c r="BD651" s="12"/>
      <c r="BE651" s="12"/>
      <c r="BF651" s="12"/>
      <c r="BG651" s="12"/>
      <c r="BH651" s="12"/>
      <c r="BI651" s="12"/>
      <c r="BJ651" s="12"/>
      <c r="BK651" s="12"/>
      <c r="BL651" s="12"/>
      <c r="BM651" s="12"/>
      <c r="BN651" s="12"/>
      <c r="BO651" s="12"/>
      <c r="BP651" s="12"/>
      <c r="BQ651" s="12"/>
      <c r="BR651" s="12"/>
      <c r="BS651" s="12"/>
      <c r="BT651" s="12"/>
      <c r="BU651" s="12"/>
      <c r="BV651" s="12"/>
      <c r="BW651" s="12"/>
      <c r="BX651" s="12"/>
      <c r="BY651" s="12"/>
      <c r="BZ651" s="12"/>
      <c r="CA651" s="12"/>
      <c r="CB651" s="12"/>
      <c r="CC651" s="12"/>
      <c r="CD651" s="12"/>
      <c r="CE651" s="12"/>
      <c r="CF651" s="12"/>
      <c r="CG651" s="12"/>
      <c r="CH651" s="12"/>
    </row>
    <row r="652" spans="1:86">
      <c r="A652" s="14"/>
      <c r="B652" s="14"/>
      <c r="C652" s="14"/>
      <c r="D652" s="14"/>
      <c r="E652" s="14"/>
      <c r="F652" s="14"/>
      <c r="G652" s="14"/>
      <c r="H652" s="14"/>
      <c r="I652" s="14"/>
      <c r="J652" s="14"/>
      <c r="K652" s="14"/>
      <c r="L652" s="14"/>
      <c r="M652" s="14"/>
      <c r="N652" s="14"/>
      <c r="O652" s="14"/>
      <c r="P652" s="14"/>
      <c r="Q652" s="14"/>
      <c r="R652" s="14"/>
      <c r="S652" s="14"/>
      <c r="T652" s="14"/>
      <c r="U652" s="14"/>
      <c r="V652" s="14"/>
      <c r="W652" s="14"/>
      <c r="X652" s="14"/>
      <c r="Z652" s="14"/>
      <c r="AA652" s="14"/>
      <c r="AB652" s="14"/>
      <c r="AC652" s="14"/>
      <c r="AD652" s="14"/>
      <c r="AE652" s="14"/>
      <c r="AF652" s="14"/>
      <c r="AG652" s="14"/>
      <c r="AH652" s="14"/>
      <c r="AI652" s="14"/>
      <c r="AJ652" s="14"/>
      <c r="AK652" s="14"/>
      <c r="AL652" s="14"/>
      <c r="AM652" s="12"/>
      <c r="AN652" s="12"/>
      <c r="AO652" s="12"/>
      <c r="AP652" s="12"/>
      <c r="AQ652" s="12"/>
      <c r="AR652" s="12"/>
      <c r="AS652" s="12"/>
      <c r="AT652" s="12"/>
      <c r="AU652" s="12"/>
      <c r="AV652" s="12"/>
      <c r="AW652" s="12"/>
      <c r="AX652" s="12"/>
      <c r="AY652" s="12"/>
      <c r="AZ652" s="12"/>
      <c r="BA652" s="12"/>
      <c r="BB652" s="12"/>
      <c r="BC652" s="12"/>
      <c r="BD652" s="12"/>
      <c r="BE652" s="12"/>
      <c r="BF652" s="12"/>
      <c r="BG652" s="12"/>
      <c r="BH652" s="12"/>
      <c r="BI652" s="12"/>
      <c r="BJ652" s="12"/>
      <c r="BK652" s="12"/>
      <c r="BL652" s="12"/>
      <c r="BM652" s="12"/>
      <c r="BN652" s="12"/>
      <c r="BO652" s="12"/>
      <c r="BP652" s="12"/>
      <c r="BQ652" s="12"/>
      <c r="BR652" s="12"/>
      <c r="BS652" s="12"/>
      <c r="BT652" s="12"/>
      <c r="BU652" s="12"/>
      <c r="BV652" s="12"/>
      <c r="BW652" s="12"/>
      <c r="BX652" s="12"/>
      <c r="BY652" s="12"/>
      <c r="BZ652" s="12"/>
      <c r="CA652" s="12"/>
      <c r="CB652" s="12"/>
      <c r="CC652" s="12"/>
      <c r="CD652" s="12"/>
      <c r="CE652" s="12"/>
      <c r="CF652" s="12"/>
      <c r="CG652" s="12"/>
      <c r="CH652" s="12"/>
    </row>
    <row r="653" spans="1:86">
      <c r="A653" s="14"/>
      <c r="B653" s="14"/>
      <c r="C653" s="14"/>
      <c r="D653" s="14"/>
      <c r="E653" s="14"/>
      <c r="F653" s="14"/>
      <c r="G653" s="14"/>
      <c r="H653" s="14"/>
      <c r="I653" s="14"/>
      <c r="J653" s="14"/>
      <c r="K653" s="14"/>
      <c r="L653" s="14"/>
      <c r="M653" s="14"/>
      <c r="N653" s="14"/>
      <c r="O653" s="14"/>
      <c r="P653" s="14"/>
      <c r="Q653" s="14"/>
      <c r="R653" s="14"/>
      <c r="S653" s="14"/>
      <c r="T653" s="14"/>
      <c r="U653" s="14"/>
      <c r="V653" s="14"/>
      <c r="W653" s="14"/>
      <c r="X653" s="14"/>
      <c r="Z653" s="14"/>
      <c r="AA653" s="14"/>
      <c r="AB653" s="14"/>
      <c r="AC653" s="14"/>
      <c r="AD653" s="14"/>
      <c r="AE653" s="14"/>
      <c r="AF653" s="14"/>
      <c r="AG653" s="14"/>
      <c r="AH653" s="14"/>
      <c r="AI653" s="14"/>
      <c r="AJ653" s="14"/>
      <c r="AK653" s="14"/>
      <c r="AL653" s="14"/>
      <c r="AM653" s="12"/>
      <c r="AN653" s="12"/>
      <c r="AO653" s="12"/>
      <c r="AP653" s="12"/>
      <c r="AQ653" s="12"/>
      <c r="AR653" s="12"/>
      <c r="AS653" s="12"/>
      <c r="AT653" s="12"/>
      <c r="AU653" s="12"/>
      <c r="AV653" s="12"/>
      <c r="AW653" s="12"/>
      <c r="AX653" s="12"/>
      <c r="AY653" s="12"/>
      <c r="AZ653" s="12"/>
      <c r="BA653" s="12"/>
      <c r="BB653" s="12"/>
      <c r="BC653" s="12"/>
      <c r="BD653" s="12"/>
      <c r="BE653" s="12"/>
      <c r="BF653" s="12"/>
      <c r="BG653" s="12"/>
      <c r="BH653" s="12"/>
      <c r="BI653" s="12"/>
      <c r="BJ653" s="12"/>
      <c r="BK653" s="12"/>
      <c r="BL653" s="12"/>
      <c r="BM653" s="12"/>
      <c r="BN653" s="12"/>
      <c r="BO653" s="12"/>
      <c r="BP653" s="12"/>
      <c r="BQ653" s="12"/>
      <c r="BR653" s="12"/>
      <c r="BS653" s="12"/>
      <c r="BT653" s="12"/>
      <c r="BU653" s="12"/>
      <c r="BV653" s="12"/>
      <c r="BW653" s="12"/>
      <c r="BX653" s="12"/>
      <c r="BY653" s="12"/>
      <c r="BZ653" s="12"/>
      <c r="CA653" s="12"/>
      <c r="CB653" s="12"/>
      <c r="CC653" s="12"/>
      <c r="CD653" s="12"/>
      <c r="CE653" s="12"/>
      <c r="CF653" s="12"/>
      <c r="CG653" s="12"/>
      <c r="CH653" s="12"/>
    </row>
    <row r="654" spans="1:86">
      <c r="A654" s="14"/>
      <c r="B654" s="14"/>
      <c r="C654" s="14"/>
      <c r="D654" s="14"/>
      <c r="E654" s="14"/>
      <c r="F654" s="14"/>
      <c r="G654" s="14"/>
      <c r="H654" s="14"/>
      <c r="I654" s="14"/>
      <c r="J654" s="14"/>
      <c r="K654" s="14"/>
      <c r="L654" s="14"/>
      <c r="M654" s="14"/>
      <c r="N654" s="14"/>
      <c r="O654" s="14"/>
      <c r="P654" s="14"/>
      <c r="Q654" s="14"/>
      <c r="R654" s="14"/>
      <c r="S654" s="14"/>
      <c r="T654" s="14"/>
      <c r="U654" s="14"/>
      <c r="V654" s="14"/>
      <c r="W654" s="14"/>
      <c r="X654" s="14"/>
      <c r="Z654" s="14"/>
      <c r="AA654" s="14"/>
      <c r="AB654" s="14"/>
      <c r="AC654" s="14"/>
      <c r="AD654" s="14"/>
      <c r="AE654" s="14"/>
      <c r="AF654" s="14"/>
      <c r="AG654" s="14"/>
      <c r="AH654" s="14"/>
      <c r="AI654" s="14"/>
      <c r="AJ654" s="14"/>
      <c r="AK654" s="14"/>
      <c r="AL654" s="14"/>
      <c r="AM654" s="12"/>
      <c r="AN654" s="12"/>
      <c r="AO654" s="12"/>
      <c r="AP654" s="12"/>
      <c r="AQ654" s="12"/>
      <c r="AR654" s="12"/>
      <c r="AS654" s="12"/>
      <c r="AT654" s="12"/>
      <c r="AU654" s="12"/>
      <c r="AV654" s="12"/>
      <c r="AW654" s="12"/>
      <c r="AX654" s="12"/>
      <c r="AY654" s="12"/>
      <c r="AZ654" s="12"/>
      <c r="BA654" s="12"/>
      <c r="BB654" s="12"/>
      <c r="BC654" s="12"/>
      <c r="BD654" s="12"/>
      <c r="BE654" s="12"/>
      <c r="BF654" s="12"/>
      <c r="BG654" s="12"/>
      <c r="BH654" s="12"/>
      <c r="BI654" s="12"/>
      <c r="BJ654" s="12"/>
      <c r="BK654" s="12"/>
      <c r="BL654" s="12"/>
      <c r="BM654" s="12"/>
      <c r="BN654" s="12"/>
      <c r="BO654" s="12"/>
      <c r="BP654" s="12"/>
      <c r="BQ654" s="12"/>
      <c r="BR654" s="12"/>
      <c r="BS654" s="12"/>
      <c r="BT654" s="12"/>
      <c r="BU654" s="12"/>
      <c r="BV654" s="12"/>
      <c r="BW654" s="12"/>
      <c r="BX654" s="12"/>
      <c r="BY654" s="12"/>
      <c r="BZ654" s="12"/>
      <c r="CA654" s="12"/>
      <c r="CB654" s="12"/>
      <c r="CC654" s="12"/>
      <c r="CD654" s="12"/>
      <c r="CE654" s="12"/>
      <c r="CF654" s="12"/>
      <c r="CG654" s="12"/>
      <c r="CH654" s="12"/>
    </row>
    <row r="655" spans="1:86">
      <c r="A655" s="14"/>
      <c r="B655" s="14"/>
      <c r="C655" s="14"/>
      <c r="D655" s="14"/>
      <c r="E655" s="14"/>
      <c r="F655" s="14"/>
      <c r="G655" s="14"/>
      <c r="H655" s="14"/>
      <c r="I655" s="14"/>
      <c r="J655" s="14"/>
      <c r="K655" s="14"/>
      <c r="L655" s="14"/>
      <c r="M655" s="14"/>
      <c r="N655" s="14"/>
      <c r="O655" s="14"/>
      <c r="P655" s="14"/>
      <c r="Q655" s="14"/>
      <c r="R655" s="14"/>
      <c r="S655" s="14"/>
      <c r="T655" s="14"/>
      <c r="U655" s="14"/>
      <c r="V655" s="14"/>
      <c r="W655" s="14"/>
      <c r="X655" s="14"/>
      <c r="Z655" s="14"/>
      <c r="AA655" s="14"/>
      <c r="AB655" s="14"/>
      <c r="AC655" s="14"/>
      <c r="AD655" s="14"/>
      <c r="AE655" s="14"/>
      <c r="AF655" s="14"/>
      <c r="AG655" s="14"/>
      <c r="AH655" s="14"/>
      <c r="AI655" s="14"/>
      <c r="AJ655" s="14"/>
      <c r="AK655" s="14"/>
      <c r="AL655" s="14"/>
      <c r="AM655" s="12"/>
      <c r="AN655" s="12"/>
      <c r="AO655" s="12"/>
      <c r="AP655" s="12"/>
      <c r="AQ655" s="12"/>
      <c r="AR655" s="12"/>
      <c r="AS655" s="12"/>
      <c r="AT655" s="12"/>
      <c r="AU655" s="12"/>
      <c r="AV655" s="12"/>
      <c r="AW655" s="12"/>
      <c r="AX655" s="12"/>
      <c r="AY655" s="12"/>
      <c r="AZ655" s="12"/>
      <c r="BA655" s="12"/>
      <c r="BB655" s="12"/>
      <c r="BC655" s="12"/>
      <c r="BD655" s="12"/>
      <c r="BE655" s="12"/>
      <c r="BF655" s="12"/>
      <c r="BG655" s="12"/>
      <c r="BH655" s="12"/>
      <c r="BI655" s="12"/>
      <c r="BJ655" s="12"/>
      <c r="BK655" s="12"/>
      <c r="BL655" s="12"/>
      <c r="BM655" s="12"/>
      <c r="BN655" s="12"/>
      <c r="BO655" s="12"/>
      <c r="BP655" s="12"/>
      <c r="BQ655" s="12"/>
      <c r="BR655" s="12"/>
      <c r="BS655" s="12"/>
      <c r="BT655" s="12"/>
      <c r="BU655" s="12"/>
      <c r="BV655" s="12"/>
      <c r="BW655" s="12"/>
      <c r="BX655" s="12"/>
      <c r="BY655" s="12"/>
      <c r="BZ655" s="12"/>
      <c r="CA655" s="12"/>
      <c r="CB655" s="12"/>
      <c r="CC655" s="12"/>
      <c r="CD655" s="12"/>
      <c r="CE655" s="12"/>
      <c r="CF655" s="12"/>
      <c r="CG655" s="12"/>
      <c r="CH655" s="12"/>
    </row>
    <row r="656" spans="1:86">
      <c r="A656" s="14"/>
      <c r="B656" s="14"/>
      <c r="C656" s="14"/>
      <c r="D656" s="14"/>
      <c r="E656" s="14"/>
      <c r="F656" s="14"/>
      <c r="G656" s="14"/>
      <c r="H656" s="14"/>
      <c r="I656" s="14"/>
      <c r="J656" s="14"/>
      <c r="K656" s="14"/>
      <c r="L656" s="14"/>
      <c r="M656" s="14"/>
      <c r="N656" s="14"/>
      <c r="O656" s="14"/>
      <c r="P656" s="14"/>
      <c r="Q656" s="14"/>
      <c r="R656" s="14"/>
      <c r="S656" s="14"/>
      <c r="T656" s="14"/>
      <c r="U656" s="14"/>
      <c r="V656" s="14"/>
      <c r="W656" s="14"/>
      <c r="X656" s="14"/>
      <c r="Z656" s="14"/>
      <c r="AA656" s="14"/>
      <c r="AB656" s="14"/>
      <c r="AC656" s="14"/>
      <c r="AD656" s="14"/>
      <c r="AE656" s="14"/>
      <c r="AF656" s="14"/>
      <c r="AG656" s="14"/>
      <c r="AH656" s="14"/>
      <c r="AI656" s="14"/>
      <c r="AJ656" s="14"/>
      <c r="AK656" s="14"/>
      <c r="AL656" s="14"/>
      <c r="AM656" s="12"/>
      <c r="AN656" s="12"/>
      <c r="AO656" s="12"/>
      <c r="AP656" s="12"/>
      <c r="AQ656" s="12"/>
      <c r="AR656" s="12"/>
      <c r="AS656" s="12"/>
      <c r="AT656" s="12"/>
      <c r="AU656" s="12"/>
      <c r="AV656" s="12"/>
      <c r="AW656" s="12"/>
      <c r="AX656" s="12"/>
      <c r="AY656" s="12"/>
      <c r="AZ656" s="12"/>
      <c r="BA656" s="12"/>
      <c r="BB656" s="12"/>
      <c r="BC656" s="12"/>
      <c r="BD656" s="12"/>
      <c r="BE656" s="12"/>
      <c r="BF656" s="12"/>
      <c r="BG656" s="12"/>
      <c r="BH656" s="12"/>
      <c r="BI656" s="12"/>
      <c r="BJ656" s="12"/>
      <c r="BK656" s="12"/>
      <c r="BL656" s="12"/>
      <c r="BM656" s="12"/>
      <c r="BN656" s="12"/>
      <c r="BO656" s="12"/>
      <c r="BP656" s="12"/>
      <c r="BQ656" s="12"/>
      <c r="BR656" s="12"/>
      <c r="BS656" s="12"/>
      <c r="BT656" s="12"/>
      <c r="BU656" s="12"/>
      <c r="BV656" s="12"/>
      <c r="BW656" s="12"/>
      <c r="BX656" s="12"/>
      <c r="BY656" s="12"/>
      <c r="BZ656" s="12"/>
      <c r="CA656" s="12"/>
      <c r="CB656" s="12"/>
      <c r="CC656" s="12"/>
      <c r="CD656" s="12"/>
      <c r="CE656" s="12"/>
      <c r="CF656" s="12"/>
      <c r="CG656" s="12"/>
      <c r="CH656" s="12"/>
    </row>
    <row r="657" spans="1:86">
      <c r="A657" s="14"/>
      <c r="B657" s="14"/>
      <c r="C657" s="14"/>
      <c r="D657" s="14"/>
      <c r="E657" s="14"/>
      <c r="F657" s="14"/>
      <c r="G657" s="14"/>
      <c r="H657" s="14"/>
      <c r="I657" s="14"/>
      <c r="J657" s="14"/>
      <c r="K657" s="14"/>
      <c r="L657" s="14"/>
      <c r="M657" s="14"/>
      <c r="N657" s="14"/>
      <c r="O657" s="14"/>
      <c r="P657" s="14"/>
      <c r="Q657" s="14"/>
      <c r="R657" s="14"/>
      <c r="S657" s="14"/>
      <c r="T657" s="14"/>
      <c r="U657" s="14"/>
      <c r="V657" s="14"/>
      <c r="W657" s="14"/>
      <c r="X657" s="14"/>
      <c r="Z657" s="14"/>
      <c r="AA657" s="14"/>
      <c r="AB657" s="14"/>
      <c r="AC657" s="14"/>
      <c r="AD657" s="14"/>
      <c r="AE657" s="14"/>
      <c r="AF657" s="14"/>
      <c r="AG657" s="14"/>
      <c r="AH657" s="14"/>
      <c r="AI657" s="14"/>
      <c r="AJ657" s="14"/>
      <c r="AK657" s="14"/>
      <c r="AL657" s="14"/>
      <c r="AM657" s="12"/>
      <c r="AN657" s="12"/>
      <c r="AO657" s="12"/>
      <c r="AP657" s="12"/>
      <c r="AQ657" s="12"/>
      <c r="AR657" s="12"/>
      <c r="AS657" s="12"/>
      <c r="AT657" s="12"/>
      <c r="AU657" s="12"/>
      <c r="AV657" s="12"/>
      <c r="AW657" s="12"/>
      <c r="AX657" s="12"/>
      <c r="AY657" s="12"/>
      <c r="AZ657" s="12"/>
      <c r="BA657" s="12"/>
      <c r="BB657" s="12"/>
      <c r="BC657" s="12"/>
      <c r="BD657" s="12"/>
      <c r="BE657" s="12"/>
      <c r="BF657" s="12"/>
      <c r="BG657" s="12"/>
      <c r="BH657" s="12"/>
      <c r="BI657" s="12"/>
      <c r="BJ657" s="12"/>
      <c r="BK657" s="12"/>
      <c r="BL657" s="12"/>
      <c r="BM657" s="12"/>
      <c r="BN657" s="12"/>
      <c r="BO657" s="12"/>
      <c r="BP657" s="12"/>
      <c r="BQ657" s="12"/>
      <c r="BR657" s="12"/>
      <c r="BS657" s="12"/>
      <c r="BT657" s="12"/>
      <c r="BU657" s="12"/>
      <c r="BV657" s="12"/>
      <c r="BW657" s="12"/>
      <c r="BX657" s="12"/>
      <c r="BY657" s="12"/>
      <c r="BZ657" s="12"/>
      <c r="CA657" s="12"/>
      <c r="CB657" s="12"/>
      <c r="CC657" s="12"/>
      <c r="CD657" s="12"/>
      <c r="CE657" s="12"/>
      <c r="CF657" s="12"/>
      <c r="CG657" s="12"/>
      <c r="CH657" s="12"/>
    </row>
    <row r="658" spans="1:86">
      <c r="A658" s="14"/>
      <c r="B658" s="14"/>
      <c r="C658" s="14"/>
      <c r="D658" s="14"/>
      <c r="E658" s="14"/>
      <c r="F658" s="14"/>
      <c r="G658" s="14"/>
      <c r="H658" s="14"/>
      <c r="I658" s="14"/>
      <c r="J658" s="14"/>
      <c r="K658" s="14"/>
      <c r="L658" s="14"/>
      <c r="M658" s="14"/>
      <c r="N658" s="14"/>
      <c r="O658" s="14"/>
      <c r="P658" s="14"/>
      <c r="Q658" s="14"/>
      <c r="R658" s="14"/>
      <c r="S658" s="14"/>
      <c r="T658" s="14"/>
      <c r="U658" s="14"/>
      <c r="V658" s="14"/>
      <c r="W658" s="14"/>
      <c r="X658" s="14"/>
      <c r="Z658" s="14"/>
      <c r="AA658" s="14"/>
      <c r="AB658" s="14"/>
      <c r="AC658" s="14"/>
      <c r="AD658" s="14"/>
      <c r="AE658" s="14"/>
      <c r="AF658" s="14"/>
      <c r="AG658" s="14"/>
      <c r="AH658" s="14"/>
      <c r="AI658" s="14"/>
      <c r="AJ658" s="14"/>
      <c r="AK658" s="14"/>
      <c r="AL658" s="14"/>
      <c r="AM658" s="12"/>
      <c r="AN658" s="12"/>
      <c r="AO658" s="12"/>
      <c r="AP658" s="12"/>
      <c r="AQ658" s="12"/>
      <c r="AR658" s="12"/>
      <c r="AS658" s="12"/>
      <c r="AT658" s="12"/>
      <c r="AU658" s="12"/>
      <c r="AV658" s="12"/>
      <c r="AW658" s="12"/>
      <c r="AX658" s="12"/>
      <c r="AY658" s="12"/>
      <c r="AZ658" s="12"/>
      <c r="BA658" s="12"/>
      <c r="BB658" s="12"/>
      <c r="BC658" s="12"/>
      <c r="BD658" s="12"/>
      <c r="BE658" s="12"/>
      <c r="BF658" s="12"/>
      <c r="BG658" s="12"/>
      <c r="BH658" s="12"/>
      <c r="BI658" s="12"/>
      <c r="BJ658" s="12"/>
      <c r="BK658" s="12"/>
      <c r="BL658" s="12"/>
      <c r="BM658" s="12"/>
      <c r="BN658" s="12"/>
      <c r="BO658" s="12"/>
      <c r="BP658" s="12"/>
      <c r="BQ658" s="12"/>
      <c r="BR658" s="12"/>
      <c r="BS658" s="12"/>
      <c r="BT658" s="12"/>
      <c r="BU658" s="12"/>
      <c r="BV658" s="12"/>
      <c r="BW658" s="12"/>
      <c r="BX658" s="12"/>
      <c r="BY658" s="12"/>
      <c r="BZ658" s="12"/>
      <c r="CA658" s="12"/>
      <c r="CB658" s="12"/>
      <c r="CC658" s="12"/>
      <c r="CD658" s="12"/>
      <c r="CE658" s="12"/>
      <c r="CF658" s="12"/>
      <c r="CG658" s="12"/>
      <c r="CH658" s="12"/>
    </row>
    <row r="659" spans="1:86">
      <c r="A659" s="14"/>
      <c r="B659" s="14"/>
      <c r="C659" s="14"/>
      <c r="D659" s="14"/>
      <c r="E659" s="14"/>
      <c r="F659" s="14"/>
      <c r="G659" s="14"/>
      <c r="H659" s="14"/>
      <c r="I659" s="14"/>
      <c r="J659" s="14"/>
      <c r="K659" s="14"/>
      <c r="L659" s="14"/>
      <c r="M659" s="14"/>
      <c r="N659" s="14"/>
      <c r="O659" s="14"/>
      <c r="P659" s="14"/>
      <c r="Q659" s="14"/>
      <c r="R659" s="14"/>
      <c r="S659" s="14"/>
      <c r="T659" s="14"/>
      <c r="U659" s="14"/>
      <c r="V659" s="14"/>
      <c r="W659" s="14"/>
      <c r="X659" s="14"/>
      <c r="Z659" s="14"/>
      <c r="AA659" s="14"/>
      <c r="AB659" s="14"/>
      <c r="AC659" s="14"/>
      <c r="AD659" s="14"/>
      <c r="AE659" s="14"/>
      <c r="AF659" s="14"/>
      <c r="AG659" s="14"/>
      <c r="AH659" s="14"/>
      <c r="AI659" s="14"/>
      <c r="AJ659" s="14"/>
      <c r="AK659" s="14"/>
      <c r="AL659" s="14"/>
      <c r="AM659" s="12"/>
      <c r="AN659" s="12"/>
      <c r="AO659" s="12"/>
      <c r="AP659" s="12"/>
      <c r="AQ659" s="12"/>
      <c r="AR659" s="12"/>
      <c r="AS659" s="12"/>
      <c r="AT659" s="12"/>
      <c r="AU659" s="12"/>
      <c r="AV659" s="12"/>
      <c r="AW659" s="12"/>
      <c r="AX659" s="12"/>
      <c r="AY659" s="12"/>
      <c r="AZ659" s="12"/>
      <c r="BA659" s="12"/>
      <c r="BB659" s="12"/>
      <c r="BC659" s="12"/>
      <c r="BD659" s="12"/>
      <c r="BE659" s="12"/>
      <c r="BF659" s="12"/>
      <c r="BG659" s="12"/>
      <c r="BH659" s="12"/>
      <c r="BI659" s="12"/>
      <c r="BJ659" s="12"/>
      <c r="BK659" s="12"/>
      <c r="BL659" s="12"/>
      <c r="BM659" s="12"/>
      <c r="BN659" s="12"/>
      <c r="BO659" s="12"/>
      <c r="BP659" s="12"/>
      <c r="BQ659" s="12"/>
      <c r="BR659" s="12"/>
      <c r="BS659" s="12"/>
      <c r="BT659" s="12"/>
      <c r="BU659" s="12"/>
      <c r="BV659" s="12"/>
      <c r="BW659" s="12"/>
      <c r="BX659" s="12"/>
      <c r="BY659" s="12"/>
      <c r="BZ659" s="12"/>
      <c r="CA659" s="12"/>
      <c r="CB659" s="12"/>
      <c r="CC659" s="12"/>
      <c r="CD659" s="12"/>
      <c r="CE659" s="12"/>
      <c r="CF659" s="12"/>
      <c r="CG659" s="12"/>
      <c r="CH659" s="12"/>
    </row>
    <row r="660" spans="1:86">
      <c r="A660" s="14"/>
      <c r="B660" s="14"/>
      <c r="C660" s="14"/>
      <c r="D660" s="14"/>
      <c r="E660" s="14"/>
      <c r="F660" s="14"/>
      <c r="G660" s="14"/>
      <c r="H660" s="14"/>
      <c r="I660" s="14"/>
      <c r="J660" s="14"/>
      <c r="K660" s="14"/>
      <c r="L660" s="14"/>
      <c r="M660" s="14"/>
      <c r="N660" s="14"/>
      <c r="O660" s="14"/>
      <c r="P660" s="14"/>
      <c r="Q660" s="14"/>
      <c r="R660" s="14"/>
      <c r="S660" s="14"/>
      <c r="T660" s="14"/>
      <c r="U660" s="14"/>
      <c r="V660" s="14"/>
      <c r="W660" s="14"/>
      <c r="X660" s="14"/>
      <c r="Z660" s="14"/>
      <c r="AA660" s="14"/>
      <c r="AB660" s="14"/>
      <c r="AC660" s="14"/>
      <c r="AD660" s="14"/>
      <c r="AE660" s="14"/>
      <c r="AF660" s="14"/>
      <c r="AG660" s="14"/>
      <c r="AH660" s="14"/>
      <c r="AI660" s="14"/>
      <c r="AJ660" s="14"/>
      <c r="AK660" s="14"/>
      <c r="AL660" s="14"/>
      <c r="AM660" s="12"/>
      <c r="AN660" s="12"/>
      <c r="AO660" s="12"/>
      <c r="AP660" s="12"/>
      <c r="AQ660" s="12"/>
      <c r="AR660" s="12"/>
      <c r="AS660" s="12"/>
      <c r="AT660" s="12"/>
      <c r="AU660" s="12"/>
      <c r="AV660" s="12"/>
      <c r="AW660" s="12"/>
      <c r="AX660" s="12"/>
      <c r="AY660" s="12"/>
      <c r="AZ660" s="12"/>
      <c r="BA660" s="12"/>
      <c r="BB660" s="12"/>
      <c r="BC660" s="12"/>
      <c r="BD660" s="12"/>
      <c r="BE660" s="12"/>
      <c r="BF660" s="12"/>
      <c r="BG660" s="12"/>
      <c r="BH660" s="12"/>
      <c r="BI660" s="12"/>
      <c r="BJ660" s="12"/>
      <c r="BK660" s="12"/>
      <c r="BL660" s="12"/>
      <c r="BM660" s="12"/>
      <c r="BN660" s="12"/>
      <c r="BO660" s="12"/>
      <c r="BP660" s="12"/>
      <c r="BQ660" s="12"/>
      <c r="BR660" s="12"/>
      <c r="BS660" s="12"/>
      <c r="BT660" s="12"/>
      <c r="BU660" s="12"/>
      <c r="BV660" s="12"/>
      <c r="BW660" s="12"/>
      <c r="BX660" s="12"/>
      <c r="BY660" s="12"/>
      <c r="BZ660" s="12"/>
      <c r="CA660" s="12"/>
      <c r="CB660" s="12"/>
      <c r="CC660" s="12"/>
      <c r="CD660" s="12"/>
      <c r="CE660" s="12"/>
      <c r="CF660" s="12"/>
      <c r="CG660" s="12"/>
      <c r="CH660" s="12"/>
    </row>
    <row r="661" spans="1:86">
      <c r="A661" s="14"/>
      <c r="B661" s="14"/>
      <c r="C661" s="14"/>
      <c r="D661" s="14"/>
      <c r="E661" s="14"/>
      <c r="F661" s="14"/>
      <c r="G661" s="14"/>
      <c r="H661" s="14"/>
      <c r="I661" s="14"/>
      <c r="J661" s="14"/>
      <c r="K661" s="14"/>
      <c r="L661" s="14"/>
      <c r="M661" s="14"/>
      <c r="N661" s="14"/>
      <c r="O661" s="14"/>
      <c r="P661" s="14"/>
      <c r="Q661" s="14"/>
      <c r="R661" s="14"/>
      <c r="S661" s="14"/>
      <c r="T661" s="14"/>
      <c r="U661" s="14"/>
      <c r="V661" s="14"/>
      <c r="W661" s="14"/>
      <c r="X661" s="14"/>
      <c r="Z661" s="14"/>
      <c r="AA661" s="14"/>
      <c r="AB661" s="14"/>
      <c r="AC661" s="14"/>
      <c r="AD661" s="14"/>
      <c r="AE661" s="14"/>
      <c r="AF661" s="14"/>
      <c r="AG661" s="14"/>
      <c r="AH661" s="14"/>
      <c r="AI661" s="14"/>
      <c r="AJ661" s="14"/>
      <c r="AK661" s="14"/>
      <c r="AL661" s="14"/>
      <c r="AM661" s="12"/>
      <c r="AN661" s="12"/>
      <c r="AO661" s="12"/>
      <c r="AP661" s="12"/>
      <c r="AQ661" s="12"/>
      <c r="AR661" s="12"/>
      <c r="AS661" s="12"/>
      <c r="AT661" s="12"/>
      <c r="AU661" s="12"/>
      <c r="AV661" s="12"/>
      <c r="AW661" s="12"/>
      <c r="AX661" s="12"/>
      <c r="AY661" s="12"/>
      <c r="AZ661" s="12"/>
      <c r="BA661" s="12"/>
      <c r="BB661" s="12"/>
      <c r="BC661" s="12"/>
      <c r="BD661" s="12"/>
      <c r="BE661" s="12"/>
      <c r="BF661" s="12"/>
      <c r="BG661" s="12"/>
      <c r="BH661" s="12"/>
      <c r="BI661" s="12"/>
      <c r="BJ661" s="12"/>
      <c r="BK661" s="12"/>
      <c r="BL661" s="12"/>
      <c r="BM661" s="12"/>
      <c r="BN661" s="12"/>
      <c r="BO661" s="12"/>
      <c r="BP661" s="12"/>
      <c r="BQ661" s="12"/>
      <c r="BR661" s="12"/>
      <c r="BS661" s="12"/>
      <c r="BT661" s="12"/>
      <c r="BU661" s="12"/>
      <c r="BV661" s="12"/>
      <c r="BW661" s="12"/>
      <c r="BX661" s="12"/>
      <c r="BY661" s="12"/>
      <c r="BZ661" s="12"/>
      <c r="CA661" s="12"/>
      <c r="CB661" s="12"/>
      <c r="CC661" s="12"/>
      <c r="CD661" s="12"/>
      <c r="CE661" s="12"/>
      <c r="CF661" s="12"/>
      <c r="CG661" s="12"/>
      <c r="CH661" s="12"/>
    </row>
    <row r="662" spans="1:86">
      <c r="A662" s="14"/>
      <c r="B662" s="14"/>
      <c r="C662" s="14"/>
      <c r="D662" s="14"/>
      <c r="E662" s="14"/>
      <c r="F662" s="14"/>
      <c r="G662" s="14"/>
      <c r="H662" s="14"/>
      <c r="I662" s="14"/>
      <c r="J662" s="14"/>
      <c r="K662" s="14"/>
      <c r="L662" s="14"/>
      <c r="M662" s="14"/>
      <c r="N662" s="14"/>
      <c r="O662" s="14"/>
      <c r="P662" s="14"/>
      <c r="Q662" s="14"/>
      <c r="R662" s="14"/>
      <c r="S662" s="14"/>
      <c r="T662" s="14"/>
      <c r="U662" s="14"/>
      <c r="V662" s="14"/>
      <c r="W662" s="14"/>
      <c r="X662" s="14"/>
      <c r="Z662" s="14"/>
      <c r="AA662" s="14"/>
      <c r="AB662" s="14"/>
      <c r="AC662" s="14"/>
      <c r="AD662" s="14"/>
      <c r="AE662" s="14"/>
      <c r="AF662" s="14"/>
      <c r="AG662" s="14"/>
      <c r="AH662" s="14"/>
      <c r="AI662" s="14"/>
      <c r="AJ662" s="14"/>
      <c r="AK662" s="14"/>
      <c r="AL662" s="14"/>
      <c r="AM662" s="12"/>
      <c r="AN662" s="12"/>
      <c r="AO662" s="12"/>
      <c r="AP662" s="12"/>
      <c r="AQ662" s="12"/>
      <c r="AR662" s="12"/>
      <c r="AS662" s="12"/>
      <c r="AT662" s="12"/>
      <c r="AU662" s="12"/>
      <c r="AV662" s="12"/>
      <c r="AW662" s="12"/>
      <c r="AX662" s="12"/>
      <c r="AY662" s="12"/>
      <c r="AZ662" s="12"/>
      <c r="BA662" s="12"/>
      <c r="BB662" s="12"/>
      <c r="BC662" s="12"/>
      <c r="BD662" s="12"/>
      <c r="BE662" s="12"/>
      <c r="BF662" s="12"/>
      <c r="BG662" s="12"/>
      <c r="BH662" s="12"/>
      <c r="BI662" s="12"/>
      <c r="BJ662" s="12"/>
      <c r="BK662" s="12"/>
      <c r="BL662" s="12"/>
      <c r="BM662" s="12"/>
      <c r="BN662" s="12"/>
      <c r="BO662" s="12"/>
      <c r="BP662" s="12"/>
      <c r="BQ662" s="12"/>
      <c r="BR662" s="12"/>
      <c r="BS662" s="12"/>
      <c r="BT662" s="12"/>
      <c r="BU662" s="12"/>
      <c r="BV662" s="12"/>
      <c r="BW662" s="12"/>
      <c r="BX662" s="12"/>
      <c r="BY662" s="12"/>
      <c r="BZ662" s="12"/>
      <c r="CA662" s="12"/>
      <c r="CB662" s="12"/>
      <c r="CC662" s="12"/>
      <c r="CD662" s="12"/>
      <c r="CE662" s="12"/>
      <c r="CF662" s="12"/>
      <c r="CG662" s="12"/>
      <c r="CH662" s="12"/>
    </row>
    <row r="663" spans="1:86">
      <c r="A663" s="14"/>
      <c r="B663" s="14"/>
      <c r="C663" s="14"/>
      <c r="D663" s="14"/>
      <c r="E663" s="14"/>
      <c r="F663" s="14"/>
      <c r="G663" s="14"/>
      <c r="H663" s="14"/>
      <c r="I663" s="14"/>
      <c r="J663" s="14"/>
      <c r="K663" s="14"/>
      <c r="L663" s="14"/>
      <c r="M663" s="14"/>
      <c r="N663" s="14"/>
      <c r="O663" s="14"/>
      <c r="P663" s="14"/>
      <c r="Q663" s="14"/>
      <c r="R663" s="14"/>
      <c r="S663" s="14"/>
      <c r="T663" s="14"/>
      <c r="U663" s="14"/>
      <c r="V663" s="14"/>
      <c r="W663" s="14"/>
      <c r="X663" s="14"/>
      <c r="Z663" s="14"/>
      <c r="AA663" s="14"/>
      <c r="AB663" s="14"/>
      <c r="AC663" s="14"/>
      <c r="AD663" s="14"/>
      <c r="AE663" s="14"/>
      <c r="AF663" s="14"/>
      <c r="AG663" s="14"/>
      <c r="AH663" s="14"/>
      <c r="AI663" s="14"/>
      <c r="AJ663" s="14"/>
      <c r="AK663" s="14"/>
      <c r="AL663" s="14"/>
      <c r="AM663" s="12"/>
      <c r="AN663" s="12"/>
      <c r="AO663" s="12"/>
      <c r="AP663" s="12"/>
      <c r="AQ663" s="12"/>
      <c r="AR663" s="12"/>
      <c r="AS663" s="12"/>
      <c r="AT663" s="12"/>
      <c r="AU663" s="12"/>
      <c r="AV663" s="12"/>
      <c r="AW663" s="12"/>
      <c r="AX663" s="12"/>
      <c r="AY663" s="12"/>
      <c r="AZ663" s="12"/>
      <c r="BA663" s="12"/>
      <c r="BB663" s="12"/>
      <c r="BC663" s="12"/>
      <c r="BD663" s="12"/>
      <c r="BE663" s="12"/>
      <c r="BF663" s="12"/>
      <c r="BG663" s="12"/>
      <c r="BH663" s="12"/>
      <c r="BI663" s="12"/>
      <c r="BJ663" s="12"/>
      <c r="BK663" s="12"/>
      <c r="BL663" s="12"/>
      <c r="BM663" s="12"/>
      <c r="BN663" s="12"/>
      <c r="BO663" s="12"/>
      <c r="BP663" s="12"/>
      <c r="BQ663" s="12"/>
      <c r="BR663" s="12"/>
      <c r="BS663" s="12"/>
      <c r="BT663" s="12"/>
      <c r="BU663" s="12"/>
      <c r="BV663" s="12"/>
      <c r="BW663" s="12"/>
      <c r="BX663" s="12"/>
      <c r="BY663" s="12"/>
      <c r="BZ663" s="12"/>
      <c r="CA663" s="12"/>
      <c r="CB663" s="12"/>
      <c r="CC663" s="12"/>
      <c r="CD663" s="12"/>
      <c r="CE663" s="12"/>
      <c r="CF663" s="12"/>
      <c r="CG663" s="12"/>
      <c r="CH663" s="12"/>
    </row>
    <row r="664" spans="1:86">
      <c r="A664" s="14"/>
      <c r="B664" s="14"/>
      <c r="C664" s="14"/>
      <c r="D664" s="14"/>
      <c r="E664" s="14"/>
      <c r="F664" s="14"/>
      <c r="G664" s="14"/>
      <c r="H664" s="14"/>
      <c r="I664" s="14"/>
      <c r="J664" s="14"/>
      <c r="K664" s="14"/>
      <c r="L664" s="14"/>
      <c r="M664" s="14"/>
      <c r="N664" s="14"/>
      <c r="O664" s="14"/>
      <c r="P664" s="14"/>
      <c r="Q664" s="14"/>
      <c r="R664" s="14"/>
      <c r="S664" s="14"/>
      <c r="T664" s="14"/>
      <c r="U664" s="14"/>
      <c r="V664" s="14"/>
      <c r="W664" s="14"/>
      <c r="X664" s="14"/>
      <c r="Z664" s="14"/>
      <c r="AA664" s="14"/>
      <c r="AB664" s="14"/>
      <c r="AC664" s="14"/>
      <c r="AD664" s="14"/>
      <c r="AE664" s="14"/>
      <c r="AF664" s="14"/>
      <c r="AG664" s="14"/>
      <c r="AH664" s="14"/>
      <c r="AI664" s="14"/>
      <c r="AJ664" s="14"/>
      <c r="AK664" s="14"/>
      <c r="AL664" s="14"/>
      <c r="AM664" s="12"/>
      <c r="AN664" s="12"/>
      <c r="AO664" s="12"/>
      <c r="AP664" s="12"/>
      <c r="AQ664" s="12"/>
      <c r="AR664" s="12"/>
      <c r="AS664" s="12"/>
      <c r="AT664" s="12"/>
      <c r="AU664" s="12"/>
      <c r="AV664" s="12"/>
      <c r="AW664" s="12"/>
      <c r="AX664" s="12"/>
      <c r="AY664" s="12"/>
      <c r="AZ664" s="12"/>
      <c r="BA664" s="12"/>
      <c r="BB664" s="12"/>
      <c r="BC664" s="12"/>
      <c r="BD664" s="12"/>
      <c r="BE664" s="12"/>
      <c r="BF664" s="12"/>
      <c r="BG664" s="12"/>
      <c r="BH664" s="12"/>
      <c r="BI664" s="12"/>
      <c r="BJ664" s="12"/>
      <c r="BK664" s="12"/>
      <c r="BL664" s="12"/>
      <c r="BM664" s="12"/>
      <c r="BN664" s="12"/>
      <c r="BO664" s="12"/>
      <c r="BP664" s="12"/>
      <c r="BQ664" s="12"/>
      <c r="BR664" s="12"/>
      <c r="BS664" s="12"/>
      <c r="BT664" s="12"/>
      <c r="BU664" s="12"/>
      <c r="BV664" s="12"/>
      <c r="BW664" s="12"/>
      <c r="BX664" s="12"/>
      <c r="BY664" s="12"/>
      <c r="BZ664" s="12"/>
      <c r="CA664" s="12"/>
      <c r="CB664" s="12"/>
      <c r="CC664" s="12"/>
      <c r="CD664" s="12"/>
      <c r="CE664" s="12"/>
      <c r="CF664" s="12"/>
      <c r="CG664" s="12"/>
      <c r="CH664" s="12"/>
    </row>
    <row r="665" spans="1:86">
      <c r="A665" s="14"/>
      <c r="B665" s="14"/>
      <c r="C665" s="14"/>
      <c r="D665" s="14"/>
      <c r="E665" s="14"/>
      <c r="F665" s="14"/>
      <c r="G665" s="14"/>
      <c r="H665" s="14"/>
      <c r="I665" s="14"/>
      <c r="J665" s="14"/>
      <c r="K665" s="14"/>
      <c r="L665" s="14"/>
      <c r="M665" s="14"/>
      <c r="N665" s="14"/>
      <c r="O665" s="14"/>
      <c r="P665" s="14"/>
      <c r="Q665" s="14"/>
      <c r="R665" s="14"/>
      <c r="S665" s="14"/>
      <c r="T665" s="14"/>
      <c r="U665" s="14"/>
      <c r="V665" s="14"/>
      <c r="W665" s="14"/>
      <c r="X665" s="14"/>
      <c r="Z665" s="14"/>
      <c r="AA665" s="14"/>
      <c r="AB665" s="14"/>
      <c r="AC665" s="14"/>
      <c r="AD665" s="14"/>
      <c r="AE665" s="14"/>
      <c r="AF665" s="14"/>
      <c r="AG665" s="14"/>
      <c r="AH665" s="14"/>
      <c r="AI665" s="14"/>
      <c r="AJ665" s="14"/>
      <c r="AK665" s="14"/>
      <c r="AL665" s="14"/>
      <c r="AM665" s="12"/>
      <c r="AN665" s="12"/>
      <c r="AO665" s="12"/>
      <c r="AP665" s="12"/>
      <c r="AQ665" s="12"/>
      <c r="AR665" s="12"/>
      <c r="AS665" s="12"/>
      <c r="AT665" s="12"/>
      <c r="AU665" s="12"/>
      <c r="AV665" s="12"/>
      <c r="AW665" s="12"/>
      <c r="AX665" s="12"/>
      <c r="AY665" s="12"/>
      <c r="AZ665" s="12"/>
      <c r="BA665" s="12"/>
      <c r="BB665" s="12"/>
      <c r="BC665" s="12"/>
      <c r="BD665" s="12"/>
      <c r="BE665" s="12"/>
      <c r="BF665" s="12"/>
      <c r="BG665" s="12"/>
      <c r="BH665" s="12"/>
      <c r="BI665" s="12"/>
      <c r="BJ665" s="12"/>
      <c r="BK665" s="12"/>
      <c r="BL665" s="12"/>
      <c r="BM665" s="12"/>
      <c r="BN665" s="12"/>
      <c r="BO665" s="12"/>
      <c r="BP665" s="12"/>
      <c r="BQ665" s="12"/>
      <c r="BR665" s="12"/>
      <c r="BS665" s="12"/>
      <c r="BT665" s="12"/>
      <c r="BU665" s="12"/>
      <c r="BV665" s="12"/>
      <c r="BW665" s="12"/>
      <c r="BX665" s="12"/>
      <c r="BY665" s="12"/>
      <c r="BZ665" s="12"/>
      <c r="CA665" s="12"/>
      <c r="CB665" s="12"/>
      <c r="CC665" s="12"/>
      <c r="CD665" s="12"/>
      <c r="CE665" s="12"/>
      <c r="CF665" s="12"/>
      <c r="CG665" s="12"/>
      <c r="CH665" s="12"/>
    </row>
    <row r="666" spans="1:86">
      <c r="A666" s="14"/>
      <c r="B666" s="14"/>
      <c r="C666" s="14"/>
      <c r="D666" s="14"/>
      <c r="E666" s="14"/>
      <c r="F666" s="14"/>
      <c r="G666" s="14"/>
      <c r="H666" s="14"/>
      <c r="I666" s="14"/>
      <c r="J666" s="14"/>
      <c r="K666" s="14"/>
      <c r="L666" s="14"/>
      <c r="M666" s="14"/>
      <c r="N666" s="14"/>
      <c r="O666" s="14"/>
      <c r="P666" s="14"/>
      <c r="Q666" s="14"/>
      <c r="R666" s="14"/>
      <c r="S666" s="14"/>
      <c r="T666" s="14"/>
      <c r="U666" s="14"/>
      <c r="V666" s="14"/>
      <c r="W666" s="14"/>
      <c r="X666" s="14"/>
      <c r="Z666" s="14"/>
      <c r="AA666" s="14"/>
      <c r="AB666" s="14"/>
      <c r="AC666" s="14"/>
      <c r="AD666" s="14"/>
      <c r="AE666" s="14"/>
      <c r="AF666" s="14"/>
      <c r="AG666" s="14"/>
      <c r="AH666" s="14"/>
      <c r="AI666" s="14"/>
      <c r="AJ666" s="14"/>
      <c r="AK666" s="14"/>
      <c r="AL666" s="14"/>
      <c r="AM666" s="12"/>
      <c r="AN666" s="12"/>
      <c r="AO666" s="12"/>
      <c r="AP666" s="12"/>
      <c r="AQ666" s="12"/>
      <c r="AR666" s="12"/>
      <c r="AS666" s="12"/>
      <c r="AT666" s="12"/>
      <c r="AU666" s="12"/>
      <c r="AV666" s="12"/>
      <c r="AW666" s="12"/>
      <c r="AX666" s="12"/>
      <c r="AY666" s="12"/>
      <c r="AZ666" s="12"/>
      <c r="BA666" s="12"/>
      <c r="BB666" s="12"/>
      <c r="BC666" s="12"/>
      <c r="BD666" s="12"/>
      <c r="BE666" s="12"/>
      <c r="BF666" s="12"/>
      <c r="BG666" s="12"/>
      <c r="BH666" s="12"/>
      <c r="BI666" s="12"/>
      <c r="BJ666" s="12"/>
      <c r="BK666" s="12"/>
      <c r="BL666" s="12"/>
      <c r="BM666" s="12"/>
      <c r="BN666" s="12"/>
      <c r="BO666" s="12"/>
      <c r="BP666" s="12"/>
      <c r="BQ666" s="12"/>
      <c r="BR666" s="12"/>
      <c r="BS666" s="12"/>
      <c r="BT666" s="12"/>
      <c r="BU666" s="12"/>
      <c r="BV666" s="12"/>
      <c r="BW666" s="12"/>
      <c r="BX666" s="12"/>
      <c r="BY666" s="12"/>
      <c r="BZ666" s="12"/>
      <c r="CA666" s="12"/>
      <c r="CB666" s="12"/>
      <c r="CC666" s="12"/>
      <c r="CD666" s="12"/>
      <c r="CE666" s="12"/>
      <c r="CF666" s="12"/>
      <c r="CG666" s="12"/>
      <c r="CH666" s="12"/>
    </row>
    <row r="667" spans="1:86">
      <c r="A667" s="14"/>
      <c r="B667" s="14"/>
      <c r="C667" s="14"/>
      <c r="D667" s="14"/>
      <c r="E667" s="14"/>
      <c r="F667" s="14"/>
      <c r="G667" s="14"/>
      <c r="H667" s="14"/>
      <c r="I667" s="14"/>
      <c r="J667" s="14"/>
      <c r="K667" s="14"/>
      <c r="L667" s="14"/>
      <c r="M667" s="14"/>
      <c r="N667" s="14"/>
      <c r="O667" s="14"/>
      <c r="P667" s="14"/>
      <c r="Q667" s="14"/>
      <c r="R667" s="14"/>
      <c r="S667" s="14"/>
      <c r="T667" s="14"/>
      <c r="U667" s="14"/>
      <c r="V667" s="14"/>
      <c r="W667" s="14"/>
      <c r="X667" s="14"/>
      <c r="Z667" s="14"/>
      <c r="AA667" s="14"/>
      <c r="AB667" s="14"/>
      <c r="AC667" s="14"/>
      <c r="AD667" s="14"/>
      <c r="AE667" s="14"/>
      <c r="AF667" s="14"/>
      <c r="AG667" s="14"/>
      <c r="AH667" s="14"/>
      <c r="AI667" s="14"/>
      <c r="AJ667" s="14"/>
      <c r="AK667" s="14"/>
      <c r="AL667" s="14"/>
      <c r="AM667" s="12"/>
      <c r="AN667" s="12"/>
      <c r="AO667" s="12"/>
      <c r="AP667" s="12"/>
      <c r="AQ667" s="12"/>
      <c r="AR667" s="12"/>
      <c r="AS667" s="12"/>
      <c r="AT667" s="12"/>
      <c r="AU667" s="12"/>
      <c r="AV667" s="12"/>
      <c r="AW667" s="12"/>
      <c r="AX667" s="12"/>
      <c r="AY667" s="12"/>
      <c r="AZ667" s="12"/>
      <c r="BA667" s="12"/>
      <c r="BB667" s="12"/>
      <c r="BC667" s="12"/>
      <c r="BD667" s="12"/>
      <c r="BE667" s="12"/>
      <c r="BF667" s="12"/>
      <c r="BG667" s="12"/>
      <c r="BH667" s="12"/>
      <c r="BI667" s="12"/>
      <c r="BJ667" s="12"/>
      <c r="BK667" s="12"/>
      <c r="BL667" s="12"/>
      <c r="BM667" s="12"/>
      <c r="BN667" s="12"/>
      <c r="BO667" s="12"/>
      <c r="BP667" s="12"/>
      <c r="BQ667" s="12"/>
      <c r="BR667" s="12"/>
      <c r="BS667" s="12"/>
      <c r="BT667" s="12"/>
      <c r="BU667" s="12"/>
      <c r="BV667" s="12"/>
      <c r="BW667" s="12"/>
      <c r="BX667" s="12"/>
      <c r="BY667" s="12"/>
      <c r="BZ667" s="12"/>
      <c r="CA667" s="12"/>
      <c r="CB667" s="12"/>
      <c r="CC667" s="12"/>
      <c r="CD667" s="12"/>
      <c r="CE667" s="12"/>
      <c r="CF667" s="12"/>
      <c r="CG667" s="12"/>
      <c r="CH667" s="12"/>
    </row>
    <row r="668" spans="1:86">
      <c r="A668" s="14"/>
      <c r="B668" s="14"/>
      <c r="C668" s="14"/>
      <c r="D668" s="14"/>
      <c r="E668" s="14"/>
      <c r="F668" s="14"/>
      <c r="G668" s="14"/>
      <c r="H668" s="14"/>
      <c r="I668" s="14"/>
      <c r="J668" s="14"/>
      <c r="K668" s="14"/>
      <c r="L668" s="14"/>
      <c r="M668" s="14"/>
      <c r="N668" s="14"/>
      <c r="O668" s="14"/>
      <c r="P668" s="14"/>
      <c r="Q668" s="14"/>
      <c r="R668" s="14"/>
      <c r="S668" s="14"/>
      <c r="T668" s="14"/>
      <c r="U668" s="14"/>
      <c r="V668" s="14"/>
      <c r="W668" s="14"/>
      <c r="X668" s="14"/>
      <c r="Z668" s="14"/>
      <c r="AA668" s="14"/>
      <c r="AB668" s="14"/>
      <c r="AC668" s="14"/>
      <c r="AD668" s="14"/>
      <c r="AE668" s="14"/>
      <c r="AF668" s="14"/>
      <c r="AG668" s="14"/>
      <c r="AH668" s="14"/>
      <c r="AI668" s="14"/>
      <c r="AJ668" s="14"/>
      <c r="AK668" s="14"/>
      <c r="AL668" s="14"/>
      <c r="AM668" s="12"/>
      <c r="AN668" s="12"/>
      <c r="AO668" s="12"/>
      <c r="AP668" s="12"/>
      <c r="AQ668" s="12"/>
      <c r="AR668" s="12"/>
      <c r="AS668" s="12"/>
      <c r="AT668" s="12"/>
      <c r="AU668" s="12"/>
      <c r="AV668" s="12"/>
      <c r="AW668" s="12"/>
      <c r="AX668" s="12"/>
      <c r="AY668" s="12"/>
      <c r="AZ668" s="12"/>
      <c r="BA668" s="12"/>
      <c r="BB668" s="12"/>
      <c r="BC668" s="12"/>
      <c r="BD668" s="12"/>
      <c r="BE668" s="12"/>
      <c r="BF668" s="12"/>
      <c r="BG668" s="12"/>
      <c r="BH668" s="12"/>
      <c r="BI668" s="12"/>
      <c r="BJ668" s="12"/>
      <c r="BK668" s="12"/>
      <c r="BL668" s="12"/>
      <c r="BM668" s="12"/>
      <c r="BN668" s="12"/>
      <c r="BO668" s="12"/>
      <c r="BP668" s="12"/>
      <c r="BQ668" s="12"/>
      <c r="BR668" s="12"/>
      <c r="BS668" s="12"/>
      <c r="BT668" s="12"/>
      <c r="BU668" s="12"/>
      <c r="BV668" s="12"/>
      <c r="BW668" s="12"/>
      <c r="BX668" s="12"/>
      <c r="BY668" s="12"/>
      <c r="BZ668" s="12"/>
      <c r="CA668" s="12"/>
      <c r="CB668" s="12"/>
      <c r="CC668" s="12"/>
      <c r="CD668" s="12"/>
      <c r="CE668" s="12"/>
      <c r="CF668" s="12"/>
      <c r="CG668" s="12"/>
      <c r="CH668" s="12"/>
    </row>
    <row r="669" spans="1:86">
      <c r="A669" s="14"/>
      <c r="B669" s="14"/>
      <c r="C669" s="14"/>
      <c r="D669" s="14"/>
      <c r="E669" s="14"/>
      <c r="F669" s="14"/>
      <c r="G669" s="14"/>
      <c r="H669" s="14"/>
      <c r="I669" s="14"/>
      <c r="J669" s="14"/>
      <c r="K669" s="14"/>
      <c r="L669" s="14"/>
      <c r="M669" s="14"/>
      <c r="N669" s="14"/>
      <c r="O669" s="14"/>
      <c r="P669" s="14"/>
      <c r="Q669" s="14"/>
      <c r="R669" s="14"/>
      <c r="S669" s="14"/>
      <c r="T669" s="14"/>
      <c r="U669" s="14"/>
      <c r="V669" s="14"/>
      <c r="W669" s="14"/>
      <c r="X669" s="14"/>
      <c r="Z669" s="14"/>
      <c r="AA669" s="14"/>
      <c r="AB669" s="14"/>
      <c r="AC669" s="14"/>
      <c r="AD669" s="14"/>
      <c r="AE669" s="14"/>
      <c r="AF669" s="14"/>
      <c r="AG669" s="14"/>
      <c r="AH669" s="14"/>
      <c r="AI669" s="14"/>
      <c r="AJ669" s="14"/>
      <c r="AK669" s="14"/>
      <c r="AL669" s="14"/>
      <c r="AM669" s="12"/>
      <c r="AN669" s="12"/>
      <c r="AO669" s="12"/>
      <c r="AP669" s="12"/>
      <c r="AQ669" s="12"/>
      <c r="AR669" s="12"/>
      <c r="AS669" s="12"/>
      <c r="AT669" s="12"/>
      <c r="AU669" s="12"/>
      <c r="AV669" s="12"/>
      <c r="AW669" s="12"/>
      <c r="AX669" s="12"/>
      <c r="AY669" s="12"/>
      <c r="AZ669" s="12"/>
      <c r="BA669" s="12"/>
      <c r="BB669" s="12"/>
      <c r="BC669" s="12"/>
      <c r="BD669" s="12"/>
      <c r="BE669" s="12"/>
      <c r="BF669" s="12"/>
      <c r="BG669" s="12"/>
      <c r="BH669" s="12"/>
      <c r="BI669" s="12"/>
      <c r="BJ669" s="12"/>
      <c r="BK669" s="12"/>
      <c r="BL669" s="12"/>
      <c r="BM669" s="12"/>
      <c r="BN669" s="12"/>
      <c r="BO669" s="12"/>
      <c r="BP669" s="12"/>
      <c r="BQ669" s="12"/>
      <c r="BR669" s="12"/>
      <c r="BS669" s="12"/>
      <c r="BT669" s="12"/>
      <c r="BU669" s="12"/>
      <c r="BV669" s="12"/>
      <c r="BW669" s="12"/>
      <c r="BX669" s="12"/>
      <c r="BY669" s="12"/>
      <c r="BZ669" s="12"/>
      <c r="CA669" s="12"/>
      <c r="CB669" s="12"/>
      <c r="CC669" s="12"/>
      <c r="CD669" s="12"/>
      <c r="CE669" s="12"/>
      <c r="CF669" s="12"/>
      <c r="CG669" s="12"/>
      <c r="CH669" s="12"/>
    </row>
    <row r="670" spans="1:86">
      <c r="A670" s="14"/>
      <c r="B670" s="14"/>
      <c r="C670" s="14"/>
      <c r="D670" s="14"/>
      <c r="E670" s="14"/>
      <c r="F670" s="14"/>
      <c r="G670" s="14"/>
      <c r="H670" s="14"/>
      <c r="I670" s="14"/>
      <c r="J670" s="14"/>
      <c r="K670" s="14"/>
      <c r="L670" s="14"/>
      <c r="M670" s="14"/>
      <c r="N670" s="14"/>
      <c r="O670" s="14"/>
      <c r="P670" s="14"/>
      <c r="Q670" s="14"/>
      <c r="R670" s="14"/>
      <c r="S670" s="14"/>
      <c r="T670" s="14"/>
      <c r="U670" s="14"/>
      <c r="V670" s="14"/>
      <c r="W670" s="14"/>
      <c r="X670" s="14"/>
      <c r="Z670" s="14"/>
      <c r="AA670" s="14"/>
      <c r="AB670" s="14"/>
      <c r="AC670" s="14"/>
      <c r="AD670" s="14"/>
      <c r="AE670" s="14"/>
      <c r="AF670" s="14"/>
      <c r="AG670" s="14"/>
      <c r="AH670" s="14"/>
      <c r="AI670" s="14"/>
      <c r="AJ670" s="14"/>
      <c r="AK670" s="14"/>
      <c r="AL670" s="14"/>
      <c r="AM670" s="12"/>
      <c r="AN670" s="12"/>
      <c r="AO670" s="12"/>
      <c r="AP670" s="12"/>
      <c r="AQ670" s="12"/>
      <c r="AR670" s="12"/>
      <c r="AS670" s="12"/>
      <c r="AT670" s="12"/>
      <c r="AU670" s="12"/>
      <c r="AV670" s="12"/>
      <c r="AW670" s="12"/>
      <c r="AX670" s="12"/>
      <c r="AY670" s="12"/>
      <c r="AZ670" s="12"/>
      <c r="BA670" s="12"/>
      <c r="BB670" s="12"/>
      <c r="BC670" s="12"/>
      <c r="BD670" s="12"/>
      <c r="BE670" s="12"/>
      <c r="BF670" s="12"/>
      <c r="BG670" s="12"/>
      <c r="BH670" s="12"/>
      <c r="BI670" s="12"/>
      <c r="BJ670" s="12"/>
      <c r="BK670" s="12"/>
      <c r="BL670" s="12"/>
      <c r="BM670" s="12"/>
      <c r="BN670" s="12"/>
      <c r="BO670" s="12"/>
      <c r="BP670" s="12"/>
      <c r="BQ670" s="12"/>
      <c r="BR670" s="12"/>
      <c r="BS670" s="12"/>
      <c r="BT670" s="12"/>
      <c r="BU670" s="12"/>
      <c r="BV670" s="12"/>
      <c r="BW670" s="12"/>
      <c r="BX670" s="12"/>
      <c r="BY670" s="12"/>
      <c r="BZ670" s="12"/>
      <c r="CA670" s="12"/>
      <c r="CB670" s="12"/>
      <c r="CC670" s="12"/>
      <c r="CD670" s="12"/>
      <c r="CE670" s="12"/>
      <c r="CF670" s="12"/>
      <c r="CG670" s="12"/>
      <c r="CH670" s="12"/>
    </row>
    <row r="671" spans="1:86">
      <c r="A671" s="14"/>
      <c r="B671" s="14"/>
      <c r="C671" s="14"/>
      <c r="D671" s="14"/>
      <c r="E671" s="14"/>
      <c r="F671" s="14"/>
      <c r="G671" s="14"/>
      <c r="H671" s="14"/>
      <c r="I671" s="14"/>
      <c r="J671" s="14"/>
      <c r="K671" s="14"/>
      <c r="L671" s="14"/>
      <c r="M671" s="14"/>
      <c r="N671" s="14"/>
      <c r="O671" s="14"/>
      <c r="P671" s="14"/>
      <c r="Q671" s="14"/>
      <c r="R671" s="14"/>
      <c r="S671" s="14"/>
      <c r="T671" s="14"/>
      <c r="U671" s="14"/>
      <c r="V671" s="14"/>
      <c r="W671" s="14"/>
      <c r="X671" s="14"/>
      <c r="Z671" s="14"/>
      <c r="AA671" s="14"/>
      <c r="AB671" s="14"/>
      <c r="AC671" s="14"/>
      <c r="AD671" s="14"/>
      <c r="AE671" s="14"/>
      <c r="AF671" s="14"/>
      <c r="AG671" s="14"/>
      <c r="AH671" s="14"/>
      <c r="AI671" s="14"/>
      <c r="AJ671" s="14"/>
      <c r="AK671" s="14"/>
      <c r="AL671" s="14"/>
      <c r="AM671" s="12"/>
      <c r="AN671" s="12"/>
      <c r="AO671" s="12"/>
      <c r="AP671" s="12"/>
      <c r="AQ671" s="12"/>
      <c r="AR671" s="12"/>
      <c r="AS671" s="12"/>
      <c r="AT671" s="12"/>
      <c r="AU671" s="12"/>
      <c r="AV671" s="12"/>
      <c r="AW671" s="12"/>
      <c r="AX671" s="12"/>
      <c r="AY671" s="12"/>
      <c r="AZ671" s="12"/>
      <c r="BA671" s="12"/>
      <c r="BB671" s="12"/>
      <c r="BC671" s="12"/>
      <c r="BD671" s="12"/>
      <c r="BE671" s="12"/>
      <c r="BF671" s="12"/>
      <c r="BG671" s="12"/>
      <c r="BH671" s="12"/>
      <c r="BI671" s="12"/>
      <c r="BJ671" s="12"/>
      <c r="BK671" s="12"/>
      <c r="BL671" s="12"/>
      <c r="BM671" s="12"/>
      <c r="BN671" s="12"/>
      <c r="BO671" s="12"/>
      <c r="BP671" s="12"/>
      <c r="BQ671" s="12"/>
      <c r="BR671" s="12"/>
      <c r="BS671" s="12"/>
      <c r="BT671" s="12"/>
      <c r="BU671" s="12"/>
      <c r="BV671" s="12"/>
      <c r="BW671" s="12"/>
      <c r="BX671" s="12"/>
      <c r="BY671" s="12"/>
      <c r="BZ671" s="12"/>
      <c r="CA671" s="12"/>
      <c r="CB671" s="12"/>
      <c r="CC671" s="12"/>
      <c r="CD671" s="12"/>
      <c r="CE671" s="12"/>
      <c r="CF671" s="12"/>
      <c r="CG671" s="12"/>
      <c r="CH671" s="12"/>
    </row>
    <row r="672" spans="1:86">
      <c r="A672" s="14"/>
      <c r="B672" s="14"/>
      <c r="C672" s="14"/>
      <c r="D672" s="14"/>
      <c r="E672" s="14"/>
      <c r="F672" s="14"/>
      <c r="G672" s="14"/>
      <c r="H672" s="14"/>
      <c r="I672" s="14"/>
      <c r="J672" s="14"/>
      <c r="K672" s="14"/>
      <c r="L672" s="14"/>
      <c r="M672" s="14"/>
      <c r="N672" s="14"/>
      <c r="O672" s="14"/>
      <c r="P672" s="14"/>
      <c r="Q672" s="14"/>
      <c r="R672" s="14"/>
      <c r="S672" s="14"/>
      <c r="T672" s="14"/>
      <c r="U672" s="14"/>
      <c r="V672" s="14"/>
      <c r="W672" s="14"/>
      <c r="X672" s="14"/>
      <c r="Z672" s="14"/>
      <c r="AA672" s="14"/>
      <c r="AB672" s="14"/>
      <c r="AC672" s="14"/>
      <c r="AD672" s="14"/>
      <c r="AE672" s="14"/>
      <c r="AF672" s="14"/>
      <c r="AG672" s="14"/>
      <c r="AH672" s="14"/>
      <c r="AI672" s="14"/>
      <c r="AJ672" s="14"/>
      <c r="AK672" s="14"/>
      <c r="AL672" s="14"/>
      <c r="AM672" s="12"/>
      <c r="AN672" s="12"/>
      <c r="AO672" s="12"/>
      <c r="AP672" s="12"/>
      <c r="AQ672" s="12"/>
      <c r="AR672" s="12"/>
      <c r="AS672" s="12"/>
      <c r="AT672" s="12"/>
      <c r="AU672" s="12"/>
      <c r="AV672" s="12"/>
      <c r="AW672" s="12"/>
      <c r="AX672" s="12"/>
      <c r="AY672" s="12"/>
      <c r="AZ672" s="12"/>
      <c r="BA672" s="12"/>
      <c r="BB672" s="12"/>
      <c r="BC672" s="12"/>
      <c r="BD672" s="12"/>
      <c r="BE672" s="12"/>
      <c r="BF672" s="12"/>
      <c r="BG672" s="12"/>
      <c r="BH672" s="12"/>
      <c r="BI672" s="12"/>
      <c r="BJ672" s="12"/>
      <c r="BK672" s="12"/>
      <c r="BL672" s="12"/>
      <c r="BM672" s="12"/>
      <c r="BN672" s="12"/>
      <c r="BO672" s="12"/>
      <c r="BP672" s="12"/>
      <c r="BQ672" s="12"/>
      <c r="BR672" s="12"/>
      <c r="BS672" s="12"/>
      <c r="BT672" s="12"/>
      <c r="BU672" s="12"/>
      <c r="BV672" s="12"/>
      <c r="BW672" s="12"/>
      <c r="BX672" s="12"/>
      <c r="BY672" s="12"/>
      <c r="BZ672" s="12"/>
      <c r="CA672" s="12"/>
      <c r="CB672" s="12"/>
      <c r="CC672" s="12"/>
      <c r="CD672" s="12"/>
      <c r="CE672" s="12"/>
      <c r="CF672" s="12"/>
      <c r="CG672" s="12"/>
      <c r="CH672" s="12"/>
    </row>
    <row r="673" spans="1:86">
      <c r="A673" s="14"/>
      <c r="B673" s="14"/>
      <c r="C673" s="14"/>
      <c r="D673" s="14"/>
      <c r="E673" s="14"/>
      <c r="F673" s="14"/>
      <c r="G673" s="14"/>
      <c r="H673" s="14"/>
      <c r="I673" s="14"/>
      <c r="J673" s="14"/>
      <c r="K673" s="14"/>
      <c r="L673" s="14"/>
      <c r="M673" s="14"/>
      <c r="N673" s="14"/>
      <c r="O673" s="14"/>
      <c r="P673" s="14"/>
      <c r="Q673" s="14"/>
      <c r="R673" s="14"/>
      <c r="S673" s="14"/>
      <c r="T673" s="14"/>
      <c r="U673" s="14"/>
      <c r="V673" s="14"/>
      <c r="W673" s="14"/>
      <c r="X673" s="14"/>
      <c r="Z673" s="14"/>
      <c r="AA673" s="14"/>
      <c r="AB673" s="14"/>
      <c r="AC673" s="14"/>
      <c r="AD673" s="14"/>
      <c r="AE673" s="14"/>
      <c r="AF673" s="14"/>
      <c r="AG673" s="14"/>
      <c r="AH673" s="14"/>
      <c r="AI673" s="14"/>
      <c r="AJ673" s="14"/>
      <c r="AK673" s="14"/>
      <c r="AL673" s="14"/>
      <c r="AM673" s="12"/>
      <c r="AN673" s="12"/>
      <c r="AO673" s="12"/>
      <c r="AP673" s="12"/>
      <c r="AQ673" s="12"/>
      <c r="AR673" s="12"/>
      <c r="AS673" s="12"/>
      <c r="AT673" s="12"/>
      <c r="AU673" s="12"/>
      <c r="AV673" s="12"/>
      <c r="AW673" s="12"/>
      <c r="AX673" s="12"/>
      <c r="AY673" s="12"/>
      <c r="AZ673" s="12"/>
      <c r="BA673" s="12"/>
      <c r="BB673" s="12"/>
      <c r="BC673" s="12"/>
      <c r="BD673" s="12"/>
      <c r="BE673" s="12"/>
      <c r="BF673" s="12"/>
      <c r="BG673" s="12"/>
      <c r="BH673" s="12"/>
      <c r="BI673" s="12"/>
      <c r="BJ673" s="12"/>
      <c r="BK673" s="12"/>
      <c r="BL673" s="12"/>
      <c r="BM673" s="12"/>
      <c r="BN673" s="12"/>
      <c r="BO673" s="12"/>
      <c r="BP673" s="12"/>
      <c r="BQ673" s="12"/>
      <c r="BR673" s="12"/>
      <c r="BS673" s="12"/>
      <c r="BT673" s="12"/>
      <c r="BU673" s="12"/>
      <c r="BV673" s="12"/>
      <c r="BW673" s="12"/>
      <c r="BX673" s="12"/>
      <c r="BY673" s="12"/>
      <c r="BZ673" s="12"/>
      <c r="CA673" s="12"/>
      <c r="CB673" s="12"/>
      <c r="CC673" s="12"/>
      <c r="CD673" s="12"/>
      <c r="CE673" s="12"/>
      <c r="CF673" s="12"/>
      <c r="CG673" s="12"/>
      <c r="CH673" s="12"/>
    </row>
    <row r="674" spans="1:86">
      <c r="A674" s="14"/>
      <c r="B674" s="14"/>
      <c r="C674" s="14"/>
      <c r="D674" s="14"/>
      <c r="E674" s="14"/>
      <c r="F674" s="14"/>
      <c r="G674" s="14"/>
      <c r="H674" s="14"/>
      <c r="I674" s="14"/>
      <c r="J674" s="14"/>
      <c r="K674" s="14"/>
      <c r="L674" s="14"/>
      <c r="M674" s="14"/>
      <c r="N674" s="14"/>
      <c r="O674" s="14"/>
      <c r="P674" s="14"/>
      <c r="Q674" s="14"/>
      <c r="R674" s="14"/>
      <c r="S674" s="14"/>
      <c r="T674" s="14"/>
      <c r="U674" s="14"/>
      <c r="V674" s="14"/>
      <c r="W674" s="14"/>
      <c r="X674" s="14"/>
      <c r="Z674" s="14"/>
      <c r="AA674" s="14"/>
      <c r="AB674" s="14"/>
      <c r="AC674" s="14"/>
      <c r="AD674" s="14"/>
      <c r="AE674" s="14"/>
      <c r="AF674" s="14"/>
      <c r="AG674" s="14"/>
      <c r="AH674" s="14"/>
      <c r="AI674" s="14"/>
      <c r="AJ674" s="14"/>
      <c r="AK674" s="14"/>
      <c r="AL674" s="14"/>
      <c r="AM674" s="12"/>
      <c r="AN674" s="12"/>
      <c r="AO674" s="12"/>
      <c r="AP674" s="12"/>
      <c r="AQ674" s="12"/>
      <c r="AR674" s="12"/>
      <c r="AS674" s="12"/>
      <c r="AT674" s="12"/>
      <c r="AU674" s="12"/>
      <c r="AV674" s="12"/>
      <c r="AW674" s="12"/>
      <c r="AX674" s="12"/>
      <c r="AY674" s="12"/>
      <c r="AZ674" s="12"/>
      <c r="BA674" s="12"/>
      <c r="BB674" s="12"/>
      <c r="BC674" s="12"/>
      <c r="BD674" s="12"/>
      <c r="BE674" s="12"/>
      <c r="BF674" s="12"/>
      <c r="BG674" s="12"/>
      <c r="BH674" s="12"/>
      <c r="BI674" s="12"/>
      <c r="BJ674" s="12"/>
      <c r="BK674" s="12"/>
      <c r="BL674" s="12"/>
      <c r="BM674" s="12"/>
      <c r="BN674" s="12"/>
      <c r="BO674" s="12"/>
      <c r="BP674" s="12"/>
      <c r="BQ674" s="12"/>
      <c r="BR674" s="12"/>
      <c r="BS674" s="12"/>
      <c r="BT674" s="12"/>
      <c r="BU674" s="12"/>
      <c r="BV674" s="12"/>
      <c r="BW674" s="12"/>
      <c r="BX674" s="12"/>
      <c r="BY674" s="12"/>
      <c r="BZ674" s="12"/>
      <c r="CA674" s="12"/>
      <c r="CB674" s="12"/>
      <c r="CC674" s="12"/>
      <c r="CD674" s="12"/>
      <c r="CE674" s="12"/>
      <c r="CF674" s="12"/>
      <c r="CG674" s="12"/>
      <c r="CH674" s="12"/>
    </row>
    <row r="675" spans="1:86">
      <c r="A675" s="14"/>
      <c r="B675" s="14"/>
      <c r="C675" s="14"/>
      <c r="D675" s="14"/>
      <c r="E675" s="14"/>
      <c r="F675" s="14"/>
      <c r="G675" s="14"/>
      <c r="H675" s="14"/>
      <c r="I675" s="14"/>
      <c r="J675" s="14"/>
      <c r="K675" s="14"/>
      <c r="L675" s="14"/>
      <c r="M675" s="14"/>
      <c r="N675" s="14"/>
      <c r="O675" s="14"/>
      <c r="P675" s="14"/>
      <c r="Q675" s="14"/>
      <c r="R675" s="14"/>
      <c r="S675" s="14"/>
      <c r="T675" s="14"/>
      <c r="U675" s="14"/>
      <c r="V675" s="14"/>
      <c r="W675" s="14"/>
      <c r="X675" s="14"/>
      <c r="Z675" s="14"/>
      <c r="AA675" s="14"/>
      <c r="AB675" s="14"/>
      <c r="AC675" s="14"/>
      <c r="AD675" s="14"/>
      <c r="AE675" s="14"/>
      <c r="AF675" s="14"/>
      <c r="AG675" s="14"/>
      <c r="AH675" s="14"/>
      <c r="AI675" s="14"/>
      <c r="AJ675" s="14"/>
      <c r="AK675" s="14"/>
      <c r="AL675" s="14"/>
      <c r="AM675" s="12"/>
      <c r="AN675" s="12"/>
      <c r="AO675" s="12"/>
      <c r="AP675" s="12"/>
      <c r="AQ675" s="12"/>
      <c r="AR675" s="12"/>
      <c r="AS675" s="12"/>
      <c r="AT675" s="12"/>
      <c r="AU675" s="12"/>
      <c r="AV675" s="12"/>
      <c r="AW675" s="12"/>
      <c r="AX675" s="12"/>
      <c r="AY675" s="12"/>
      <c r="AZ675" s="12"/>
      <c r="BA675" s="12"/>
      <c r="BB675" s="12"/>
      <c r="BC675" s="12"/>
      <c r="BD675" s="12"/>
      <c r="BE675" s="12"/>
      <c r="BF675" s="12"/>
      <c r="BG675" s="12"/>
      <c r="BH675" s="12"/>
      <c r="BI675" s="12"/>
      <c r="BJ675" s="12"/>
      <c r="BK675" s="12"/>
      <c r="BL675" s="12"/>
      <c r="BM675" s="12"/>
      <c r="BN675" s="12"/>
      <c r="BO675" s="12"/>
      <c r="BP675" s="12"/>
      <c r="BQ675" s="12"/>
      <c r="BR675" s="12"/>
      <c r="BS675" s="12"/>
      <c r="BT675" s="12"/>
      <c r="BU675" s="12"/>
      <c r="BV675" s="12"/>
      <c r="BW675" s="12"/>
      <c r="BX675" s="12"/>
      <c r="BY675" s="12"/>
      <c r="BZ675" s="12"/>
      <c r="CA675" s="12"/>
      <c r="CB675" s="12"/>
      <c r="CC675" s="12"/>
      <c r="CD675" s="12"/>
      <c r="CE675" s="12"/>
      <c r="CF675" s="12"/>
      <c r="CG675" s="12"/>
      <c r="CH675" s="12"/>
    </row>
    <row r="676" spans="1:86">
      <c r="A676" s="14"/>
      <c r="B676" s="14"/>
      <c r="C676" s="14"/>
      <c r="D676" s="14"/>
      <c r="E676" s="14"/>
      <c r="F676" s="14"/>
      <c r="G676" s="14"/>
      <c r="H676" s="14"/>
      <c r="I676" s="14"/>
      <c r="J676" s="14"/>
      <c r="K676" s="14"/>
      <c r="L676" s="14"/>
      <c r="M676" s="14"/>
      <c r="N676" s="14"/>
      <c r="O676" s="14"/>
      <c r="P676" s="14"/>
      <c r="Q676" s="14"/>
      <c r="R676" s="14"/>
      <c r="S676" s="14"/>
      <c r="T676" s="14"/>
      <c r="U676" s="14"/>
      <c r="V676" s="14"/>
      <c r="W676" s="14"/>
      <c r="X676" s="14"/>
      <c r="Z676" s="14"/>
      <c r="AA676" s="14"/>
      <c r="AB676" s="14"/>
      <c r="AC676" s="14"/>
      <c r="AD676" s="14"/>
      <c r="AE676" s="14"/>
      <c r="AF676" s="14"/>
      <c r="AG676" s="14"/>
      <c r="AH676" s="14"/>
      <c r="AI676" s="14"/>
      <c r="AJ676" s="14"/>
      <c r="AK676" s="14"/>
      <c r="AL676" s="14"/>
      <c r="AM676" s="12"/>
      <c r="AN676" s="12"/>
      <c r="AO676" s="12"/>
      <c r="AP676" s="12"/>
      <c r="AQ676" s="12"/>
      <c r="AR676" s="12"/>
      <c r="AS676" s="12"/>
      <c r="AT676" s="12"/>
      <c r="AU676" s="12"/>
      <c r="AV676" s="12"/>
      <c r="AW676" s="12"/>
      <c r="AX676" s="12"/>
      <c r="AY676" s="12"/>
      <c r="AZ676" s="12"/>
      <c r="BA676" s="12"/>
      <c r="BB676" s="12"/>
      <c r="BC676" s="12"/>
      <c r="BD676" s="12"/>
      <c r="BE676" s="12"/>
      <c r="BF676" s="12"/>
      <c r="BG676" s="12"/>
      <c r="BH676" s="12"/>
      <c r="BI676" s="12"/>
      <c r="BJ676" s="12"/>
      <c r="BK676" s="12"/>
      <c r="BL676" s="12"/>
      <c r="BM676" s="12"/>
      <c r="BN676" s="12"/>
      <c r="BO676" s="12"/>
      <c r="BP676" s="12"/>
      <c r="BQ676" s="12"/>
      <c r="BR676" s="12"/>
      <c r="BS676" s="12"/>
      <c r="BT676" s="12"/>
      <c r="BU676" s="12"/>
      <c r="BV676" s="12"/>
      <c r="BW676" s="12"/>
      <c r="BX676" s="12"/>
      <c r="BY676" s="12"/>
      <c r="BZ676" s="12"/>
      <c r="CA676" s="12"/>
      <c r="CB676" s="12"/>
      <c r="CC676" s="12"/>
      <c r="CD676" s="12"/>
      <c r="CE676" s="12"/>
      <c r="CF676" s="12"/>
      <c r="CG676" s="12"/>
      <c r="CH676" s="12"/>
    </row>
    <row r="677" spans="1:86">
      <c r="A677" s="14"/>
      <c r="B677" s="14"/>
      <c r="C677" s="14"/>
      <c r="D677" s="14"/>
      <c r="E677" s="14"/>
      <c r="F677" s="14"/>
      <c r="G677" s="14"/>
      <c r="H677" s="14"/>
      <c r="I677" s="14"/>
      <c r="J677" s="14"/>
      <c r="K677" s="14"/>
      <c r="L677" s="14"/>
      <c r="M677" s="14"/>
      <c r="N677" s="14"/>
      <c r="O677" s="14"/>
      <c r="P677" s="14"/>
      <c r="Q677" s="14"/>
      <c r="R677" s="14"/>
      <c r="S677" s="14"/>
      <c r="T677" s="14"/>
      <c r="U677" s="14"/>
      <c r="V677" s="14"/>
      <c r="W677" s="14"/>
      <c r="X677" s="14"/>
      <c r="Z677" s="14"/>
      <c r="AA677" s="14"/>
      <c r="AB677" s="14"/>
      <c r="AC677" s="14"/>
      <c r="AD677" s="14"/>
      <c r="AE677" s="14"/>
      <c r="AF677" s="14"/>
      <c r="AG677" s="14"/>
      <c r="AH677" s="14"/>
      <c r="AI677" s="14"/>
      <c r="AJ677" s="14"/>
      <c r="AK677" s="14"/>
      <c r="AL677" s="14"/>
      <c r="AM677" s="12"/>
      <c r="AN677" s="12"/>
      <c r="AO677" s="12"/>
      <c r="AP677" s="12"/>
      <c r="AQ677" s="12"/>
      <c r="AR677" s="12"/>
      <c r="AS677" s="12"/>
      <c r="AT677" s="12"/>
      <c r="AU677" s="12"/>
      <c r="AV677" s="12"/>
      <c r="AW677" s="12"/>
      <c r="AX677" s="12"/>
      <c r="AY677" s="12"/>
      <c r="AZ677" s="12"/>
      <c r="BA677" s="12"/>
      <c r="BB677" s="12"/>
      <c r="BC677" s="12"/>
      <c r="BD677" s="12"/>
      <c r="BE677" s="12"/>
      <c r="BF677" s="12"/>
      <c r="BG677" s="12"/>
      <c r="BH677" s="12"/>
      <c r="BI677" s="12"/>
      <c r="BJ677" s="12"/>
      <c r="BK677" s="12"/>
      <c r="BL677" s="12"/>
      <c r="BM677" s="12"/>
      <c r="BN677" s="12"/>
      <c r="BO677" s="12"/>
      <c r="BP677" s="12"/>
      <c r="BQ677" s="12"/>
      <c r="BR677" s="12"/>
      <c r="BS677" s="12"/>
      <c r="BT677" s="12"/>
      <c r="BU677" s="12"/>
      <c r="BV677" s="12"/>
      <c r="BW677" s="12"/>
      <c r="BX677" s="12"/>
      <c r="BY677" s="12"/>
      <c r="BZ677" s="12"/>
      <c r="CA677" s="12"/>
      <c r="CB677" s="12"/>
      <c r="CC677" s="12"/>
      <c r="CD677" s="12"/>
      <c r="CE677" s="12"/>
      <c r="CF677" s="12"/>
      <c r="CG677" s="12"/>
      <c r="CH677" s="12"/>
    </row>
    <row r="678" spans="1:86">
      <c r="A678" s="14"/>
      <c r="B678" s="14"/>
      <c r="C678" s="14"/>
      <c r="D678" s="14"/>
      <c r="E678" s="14"/>
      <c r="F678" s="14"/>
      <c r="G678" s="14"/>
      <c r="H678" s="14"/>
      <c r="I678" s="14"/>
      <c r="J678" s="14"/>
      <c r="K678" s="14"/>
      <c r="L678" s="14"/>
      <c r="M678" s="14"/>
      <c r="N678" s="14"/>
      <c r="O678" s="14"/>
      <c r="P678" s="14"/>
      <c r="Q678" s="14"/>
      <c r="R678" s="14"/>
      <c r="S678" s="14"/>
      <c r="T678" s="14"/>
      <c r="U678" s="14"/>
      <c r="V678" s="14"/>
      <c r="W678" s="14"/>
      <c r="X678" s="14"/>
      <c r="Z678" s="14"/>
      <c r="AA678" s="14"/>
      <c r="AB678" s="14"/>
      <c r="AC678" s="14"/>
      <c r="AD678" s="14"/>
      <c r="AE678" s="14"/>
      <c r="AF678" s="14"/>
      <c r="AG678" s="14"/>
      <c r="AH678" s="14"/>
      <c r="AI678" s="14"/>
      <c r="AJ678" s="14"/>
      <c r="AK678" s="14"/>
      <c r="AL678" s="14"/>
      <c r="AM678" s="12"/>
      <c r="AN678" s="12"/>
      <c r="AO678" s="12"/>
      <c r="AP678" s="12"/>
      <c r="AQ678" s="12"/>
      <c r="AR678" s="12"/>
      <c r="AS678" s="12"/>
      <c r="AT678" s="12"/>
      <c r="AU678" s="12"/>
      <c r="AV678" s="12"/>
      <c r="AW678" s="12"/>
      <c r="AX678" s="12"/>
      <c r="AY678" s="12"/>
      <c r="AZ678" s="12"/>
      <c r="BA678" s="12"/>
      <c r="BB678" s="12"/>
      <c r="BC678" s="12"/>
      <c r="BD678" s="12"/>
      <c r="BE678" s="12"/>
      <c r="BF678" s="12"/>
      <c r="BG678" s="12"/>
      <c r="BH678" s="12"/>
      <c r="BI678" s="12"/>
      <c r="BJ678" s="12"/>
      <c r="BK678" s="12"/>
      <c r="BL678" s="12"/>
      <c r="BM678" s="12"/>
      <c r="BN678" s="12"/>
      <c r="BO678" s="12"/>
      <c r="BP678" s="12"/>
      <c r="BQ678" s="12"/>
      <c r="BR678" s="12"/>
      <c r="BS678" s="12"/>
      <c r="BT678" s="12"/>
      <c r="BU678" s="12"/>
      <c r="BV678" s="12"/>
      <c r="BW678" s="12"/>
      <c r="BX678" s="12"/>
      <c r="BY678" s="12"/>
      <c r="BZ678" s="12"/>
      <c r="CA678" s="12"/>
      <c r="CB678" s="12"/>
      <c r="CC678" s="12"/>
      <c r="CD678" s="12"/>
      <c r="CE678" s="12"/>
      <c r="CF678" s="12"/>
      <c r="CG678" s="12"/>
      <c r="CH678" s="12"/>
    </row>
    <row r="679" spans="1:86">
      <c r="A679" s="14"/>
      <c r="B679" s="14"/>
      <c r="C679" s="14"/>
      <c r="D679" s="14"/>
      <c r="E679" s="14"/>
      <c r="F679" s="14"/>
      <c r="G679" s="14"/>
      <c r="H679" s="14"/>
      <c r="I679" s="14"/>
      <c r="J679" s="14"/>
      <c r="K679" s="14"/>
      <c r="L679" s="14"/>
      <c r="M679" s="14"/>
      <c r="N679" s="14"/>
      <c r="O679" s="14"/>
      <c r="P679" s="14"/>
      <c r="Q679" s="14"/>
      <c r="R679" s="14"/>
      <c r="S679" s="14"/>
      <c r="T679" s="14"/>
      <c r="U679" s="14"/>
      <c r="V679" s="14"/>
      <c r="W679" s="14"/>
      <c r="X679" s="14"/>
      <c r="Z679" s="14"/>
      <c r="AA679" s="14"/>
      <c r="AB679" s="14"/>
      <c r="AC679" s="14"/>
      <c r="AD679" s="14"/>
      <c r="AE679" s="14"/>
      <c r="AF679" s="14"/>
      <c r="AG679" s="14"/>
      <c r="AH679" s="14"/>
      <c r="AI679" s="14"/>
      <c r="AJ679" s="14"/>
      <c r="AK679" s="14"/>
      <c r="AL679" s="14"/>
      <c r="AM679" s="12"/>
      <c r="AN679" s="12"/>
      <c r="AO679" s="12"/>
      <c r="AP679" s="12"/>
      <c r="AQ679" s="12"/>
      <c r="AR679" s="12"/>
      <c r="AS679" s="12"/>
      <c r="AT679" s="12"/>
      <c r="AU679" s="12"/>
      <c r="AV679" s="12"/>
      <c r="AW679" s="12"/>
      <c r="AX679" s="12"/>
      <c r="AY679" s="12"/>
      <c r="AZ679" s="12"/>
      <c r="BA679" s="12"/>
      <c r="BB679" s="12"/>
      <c r="BC679" s="12"/>
      <c r="BD679" s="12"/>
      <c r="BE679" s="12"/>
      <c r="BF679" s="12"/>
      <c r="BG679" s="12"/>
      <c r="BH679" s="12"/>
      <c r="BI679" s="12"/>
      <c r="BJ679" s="12"/>
      <c r="BK679" s="12"/>
      <c r="BL679" s="12"/>
      <c r="BM679" s="12"/>
      <c r="BN679" s="12"/>
      <c r="BO679" s="12"/>
      <c r="BP679" s="12"/>
      <c r="BQ679" s="12"/>
      <c r="BR679" s="12"/>
      <c r="BS679" s="12"/>
      <c r="BT679" s="12"/>
      <c r="BU679" s="12"/>
      <c r="BV679" s="12"/>
      <c r="BW679" s="12"/>
      <c r="BX679" s="12"/>
      <c r="BY679" s="12"/>
      <c r="BZ679" s="12"/>
      <c r="CA679" s="12"/>
      <c r="CB679" s="12"/>
      <c r="CC679" s="12"/>
      <c r="CD679" s="12"/>
      <c r="CE679" s="12"/>
      <c r="CF679" s="12"/>
      <c r="CG679" s="12"/>
      <c r="CH679" s="12"/>
    </row>
    <row r="680" spans="1:86">
      <c r="A680" s="14"/>
      <c r="B680" s="14"/>
      <c r="C680" s="14"/>
      <c r="D680" s="14"/>
      <c r="E680" s="14"/>
      <c r="F680" s="14"/>
      <c r="G680" s="14"/>
      <c r="H680" s="14"/>
      <c r="I680" s="14"/>
      <c r="J680" s="14"/>
      <c r="K680" s="14"/>
      <c r="L680" s="14"/>
      <c r="M680" s="14"/>
      <c r="N680" s="14"/>
      <c r="O680" s="14"/>
      <c r="P680" s="14"/>
      <c r="Q680" s="14"/>
      <c r="R680" s="14"/>
      <c r="S680" s="14"/>
      <c r="T680" s="14"/>
      <c r="U680" s="14"/>
      <c r="V680" s="14"/>
      <c r="W680" s="14"/>
      <c r="X680" s="14"/>
      <c r="Z680" s="14"/>
      <c r="AA680" s="14"/>
      <c r="AB680" s="14"/>
      <c r="AC680" s="14"/>
      <c r="AD680" s="14"/>
      <c r="AE680" s="14"/>
      <c r="AF680" s="14"/>
      <c r="AG680" s="14"/>
      <c r="AH680" s="14"/>
      <c r="AI680" s="14"/>
      <c r="AJ680" s="14"/>
      <c r="AK680" s="14"/>
      <c r="AL680" s="14"/>
      <c r="AM680" s="12"/>
      <c r="AN680" s="12"/>
      <c r="AO680" s="12"/>
      <c r="AP680" s="12"/>
      <c r="AQ680" s="12"/>
      <c r="AR680" s="12"/>
      <c r="AS680" s="12"/>
      <c r="AT680" s="12"/>
      <c r="AU680" s="12"/>
      <c r="AV680" s="12"/>
      <c r="AW680" s="12"/>
      <c r="AX680" s="12"/>
      <c r="AY680" s="12"/>
      <c r="AZ680" s="12"/>
      <c r="BA680" s="12"/>
      <c r="BB680" s="12"/>
      <c r="BC680" s="12"/>
      <c r="BD680" s="12"/>
      <c r="BE680" s="12"/>
      <c r="BF680" s="12"/>
      <c r="BG680" s="12"/>
      <c r="BH680" s="12"/>
      <c r="BI680" s="12"/>
      <c r="BJ680" s="12"/>
      <c r="BK680" s="12"/>
      <c r="BL680" s="12"/>
      <c r="BM680" s="12"/>
      <c r="BN680" s="12"/>
      <c r="BO680" s="12"/>
      <c r="BP680" s="12"/>
      <c r="BQ680" s="12"/>
      <c r="BR680" s="12"/>
      <c r="BS680" s="12"/>
      <c r="BT680" s="12"/>
      <c r="BU680" s="12"/>
      <c r="BV680" s="12"/>
      <c r="BW680" s="12"/>
      <c r="BX680" s="12"/>
      <c r="BY680" s="12"/>
      <c r="BZ680" s="12"/>
      <c r="CA680" s="12"/>
      <c r="CB680" s="12"/>
      <c r="CC680" s="12"/>
      <c r="CD680" s="12"/>
      <c r="CE680" s="12"/>
      <c r="CF680" s="12"/>
      <c r="CG680" s="12"/>
      <c r="CH680" s="12"/>
    </row>
    <row r="681" spans="1:86">
      <c r="A681" s="14"/>
      <c r="B681" s="14"/>
      <c r="C681" s="14"/>
      <c r="D681" s="14"/>
      <c r="E681" s="14"/>
      <c r="F681" s="14"/>
      <c r="G681" s="14"/>
      <c r="H681" s="14"/>
      <c r="I681" s="14"/>
      <c r="J681" s="14"/>
      <c r="K681" s="14"/>
      <c r="L681" s="14"/>
      <c r="M681" s="14"/>
      <c r="N681" s="14"/>
      <c r="O681" s="14"/>
      <c r="P681" s="14"/>
      <c r="Q681" s="14"/>
      <c r="R681" s="14"/>
      <c r="S681" s="14"/>
      <c r="T681" s="14"/>
      <c r="U681" s="14"/>
      <c r="V681" s="14"/>
      <c r="W681" s="14"/>
      <c r="X681" s="14"/>
      <c r="Z681" s="14"/>
      <c r="AA681" s="14"/>
      <c r="AB681" s="14"/>
      <c r="AC681" s="14"/>
      <c r="AD681" s="14"/>
      <c r="AE681" s="14"/>
      <c r="AF681" s="14"/>
      <c r="AG681" s="14"/>
      <c r="AH681" s="14"/>
      <c r="AI681" s="14"/>
      <c r="AJ681" s="14"/>
      <c r="AK681" s="14"/>
      <c r="AL681" s="14"/>
      <c r="AM681" s="12"/>
      <c r="AN681" s="12"/>
      <c r="AO681" s="12"/>
      <c r="AP681" s="12"/>
      <c r="AQ681" s="12"/>
      <c r="AR681" s="12"/>
      <c r="AS681" s="12"/>
      <c r="AT681" s="12"/>
      <c r="AU681" s="12"/>
      <c r="AV681" s="12"/>
      <c r="AW681" s="12"/>
      <c r="AX681" s="12"/>
      <c r="AY681" s="12"/>
      <c r="AZ681" s="12"/>
      <c r="BA681" s="12"/>
      <c r="BB681" s="12"/>
      <c r="BC681" s="12"/>
      <c r="BD681" s="12"/>
      <c r="BE681" s="12"/>
      <c r="BF681" s="12"/>
      <c r="BG681" s="12"/>
      <c r="BH681" s="12"/>
      <c r="BI681" s="12"/>
      <c r="BJ681" s="12"/>
      <c r="BK681" s="12"/>
      <c r="BL681" s="12"/>
      <c r="BM681" s="12"/>
      <c r="BN681" s="12"/>
      <c r="BO681" s="12"/>
      <c r="BP681" s="12"/>
      <c r="BQ681" s="12"/>
      <c r="BR681" s="12"/>
      <c r="BS681" s="12"/>
      <c r="BT681" s="12"/>
      <c r="BU681" s="12"/>
      <c r="BV681" s="12"/>
      <c r="BW681" s="12"/>
      <c r="BX681" s="12"/>
      <c r="BY681" s="12"/>
      <c r="BZ681" s="12"/>
      <c r="CA681" s="12"/>
      <c r="CB681" s="12"/>
      <c r="CC681" s="12"/>
      <c r="CD681" s="12"/>
      <c r="CE681" s="12"/>
      <c r="CF681" s="12"/>
      <c r="CG681" s="12"/>
      <c r="CH681" s="12"/>
    </row>
    <row r="682" spans="1:86">
      <c r="A682" s="14"/>
      <c r="B682" s="14"/>
      <c r="C682" s="14"/>
      <c r="D682" s="14"/>
      <c r="E682" s="14"/>
      <c r="F682" s="14"/>
      <c r="G682" s="14"/>
      <c r="H682" s="14"/>
      <c r="I682" s="14"/>
      <c r="J682" s="14"/>
      <c r="K682" s="14"/>
      <c r="L682" s="14"/>
      <c r="M682" s="14"/>
      <c r="N682" s="14"/>
      <c r="O682" s="14"/>
      <c r="P682" s="14"/>
      <c r="Q682" s="14"/>
      <c r="R682" s="14"/>
      <c r="S682" s="14"/>
      <c r="T682" s="14"/>
      <c r="U682" s="14"/>
      <c r="V682" s="14"/>
      <c r="W682" s="14"/>
      <c r="X682" s="14"/>
      <c r="Z682" s="14"/>
      <c r="AA682" s="14"/>
      <c r="AB682" s="14"/>
      <c r="AC682" s="14"/>
      <c r="AD682" s="14"/>
      <c r="AE682" s="14"/>
      <c r="AF682" s="14"/>
      <c r="AG682" s="14"/>
      <c r="AH682" s="14"/>
      <c r="AI682" s="14"/>
      <c r="AJ682" s="14"/>
      <c r="AK682" s="14"/>
      <c r="AL682" s="14"/>
      <c r="AM682" s="12"/>
      <c r="AN682" s="12"/>
      <c r="AO682" s="12"/>
      <c r="AP682" s="12"/>
      <c r="AQ682" s="12"/>
      <c r="AR682" s="12"/>
      <c r="AS682" s="12"/>
      <c r="AT682" s="12"/>
      <c r="AU682" s="12"/>
      <c r="AV682" s="12"/>
      <c r="AW682" s="12"/>
      <c r="AX682" s="12"/>
      <c r="AY682" s="12"/>
      <c r="AZ682" s="12"/>
      <c r="BA682" s="12"/>
      <c r="BB682" s="12"/>
      <c r="BC682" s="12"/>
      <c r="BD682" s="12"/>
      <c r="BE682" s="12"/>
      <c r="BF682" s="12"/>
      <c r="BG682" s="12"/>
      <c r="BH682" s="12"/>
      <c r="BI682" s="12"/>
      <c r="BJ682" s="12"/>
      <c r="BK682" s="12"/>
      <c r="BL682" s="12"/>
      <c r="BM682" s="12"/>
      <c r="BN682" s="12"/>
      <c r="BO682" s="12"/>
      <c r="BP682" s="12"/>
      <c r="BQ682" s="12"/>
      <c r="BR682" s="12"/>
      <c r="BS682" s="12"/>
      <c r="BT682" s="12"/>
      <c r="BU682" s="12"/>
      <c r="BV682" s="12"/>
      <c r="BW682" s="12"/>
      <c r="BX682" s="12"/>
      <c r="BY682" s="12"/>
      <c r="BZ682" s="12"/>
      <c r="CA682" s="12"/>
      <c r="CB682" s="12"/>
      <c r="CC682" s="12"/>
      <c r="CD682" s="12"/>
      <c r="CE682" s="12"/>
      <c r="CF682" s="12"/>
      <c r="CG682" s="12"/>
      <c r="CH682" s="12"/>
    </row>
    <row r="683" spans="1:86">
      <c r="A683" s="14"/>
      <c r="B683" s="14"/>
      <c r="C683" s="14"/>
      <c r="D683" s="14"/>
      <c r="E683" s="14"/>
      <c r="F683" s="14"/>
      <c r="G683" s="14"/>
      <c r="H683" s="14"/>
      <c r="I683" s="14"/>
      <c r="J683" s="14"/>
      <c r="K683" s="14"/>
      <c r="L683" s="14"/>
      <c r="M683" s="14"/>
      <c r="N683" s="14"/>
      <c r="O683" s="14"/>
      <c r="P683" s="14"/>
      <c r="Q683" s="14"/>
      <c r="R683" s="14"/>
      <c r="S683" s="14"/>
      <c r="T683" s="14"/>
      <c r="U683" s="14"/>
      <c r="V683" s="14"/>
      <c r="W683" s="14"/>
      <c r="X683" s="14"/>
      <c r="Z683" s="14"/>
      <c r="AA683" s="14"/>
      <c r="AB683" s="14"/>
      <c r="AC683" s="14"/>
      <c r="AD683" s="14"/>
      <c r="AE683" s="14"/>
      <c r="AF683" s="14"/>
      <c r="AG683" s="14"/>
      <c r="AH683" s="14"/>
      <c r="AI683" s="14"/>
      <c r="AJ683" s="14"/>
      <c r="AK683" s="14"/>
      <c r="AL683" s="14"/>
      <c r="AM683" s="12"/>
      <c r="AN683" s="12"/>
      <c r="AO683" s="12"/>
      <c r="AP683" s="12"/>
      <c r="AQ683" s="12"/>
      <c r="AR683" s="12"/>
      <c r="AS683" s="12"/>
      <c r="AT683" s="12"/>
      <c r="AU683" s="12"/>
      <c r="AV683" s="12"/>
      <c r="AW683" s="12"/>
      <c r="AX683" s="12"/>
      <c r="AY683" s="12"/>
      <c r="AZ683" s="12"/>
      <c r="BA683" s="12"/>
      <c r="BB683" s="12"/>
      <c r="BC683" s="12"/>
      <c r="BD683" s="12"/>
      <c r="BE683" s="12"/>
      <c r="BF683" s="12"/>
      <c r="BG683" s="12"/>
      <c r="BH683" s="12"/>
      <c r="BI683" s="12"/>
      <c r="BJ683" s="12"/>
      <c r="BK683" s="12"/>
      <c r="BL683" s="12"/>
      <c r="BM683" s="12"/>
      <c r="BN683" s="12"/>
      <c r="BO683" s="12"/>
      <c r="BP683" s="12"/>
      <c r="BQ683" s="12"/>
      <c r="BR683" s="12"/>
      <c r="BS683" s="12"/>
      <c r="BT683" s="12"/>
      <c r="BU683" s="12"/>
      <c r="BV683" s="12"/>
      <c r="BW683" s="12"/>
      <c r="BX683" s="12"/>
      <c r="BY683" s="12"/>
      <c r="BZ683" s="12"/>
      <c r="CA683" s="12"/>
      <c r="CB683" s="12"/>
      <c r="CC683" s="12"/>
      <c r="CD683" s="12"/>
      <c r="CE683" s="12"/>
      <c r="CF683" s="12"/>
      <c r="CG683" s="12"/>
      <c r="CH683" s="12"/>
    </row>
    <row r="684" spans="1:86">
      <c r="A684" s="14"/>
      <c r="B684" s="14"/>
      <c r="C684" s="14"/>
      <c r="D684" s="14"/>
      <c r="E684" s="14"/>
      <c r="F684" s="14"/>
      <c r="G684" s="14"/>
      <c r="H684" s="14"/>
      <c r="I684" s="14"/>
      <c r="J684" s="14"/>
      <c r="K684" s="14"/>
      <c r="L684" s="14"/>
      <c r="M684" s="14"/>
      <c r="N684" s="14"/>
      <c r="O684" s="14"/>
      <c r="P684" s="14"/>
      <c r="Q684" s="14"/>
      <c r="R684" s="14"/>
      <c r="S684" s="14"/>
      <c r="T684" s="14"/>
      <c r="U684" s="14"/>
      <c r="V684" s="14"/>
      <c r="W684" s="14"/>
      <c r="X684" s="14"/>
      <c r="Z684" s="14"/>
      <c r="AA684" s="14"/>
      <c r="AB684" s="14"/>
      <c r="AC684" s="14"/>
      <c r="AD684" s="14"/>
      <c r="AE684" s="14"/>
      <c r="AF684" s="14"/>
      <c r="AG684" s="14"/>
      <c r="AH684" s="14"/>
      <c r="AI684" s="14"/>
      <c r="AJ684" s="14"/>
      <c r="AK684" s="14"/>
      <c r="AL684" s="14"/>
      <c r="AM684" s="12"/>
      <c r="AN684" s="12"/>
      <c r="AO684" s="12"/>
      <c r="AP684" s="12"/>
      <c r="AQ684" s="12"/>
      <c r="AR684" s="12"/>
      <c r="AS684" s="12"/>
      <c r="AT684" s="12"/>
      <c r="AU684" s="12"/>
      <c r="AV684" s="12"/>
      <c r="AW684" s="12"/>
      <c r="AX684" s="12"/>
      <c r="AY684" s="12"/>
      <c r="AZ684" s="12"/>
      <c r="BA684" s="12"/>
      <c r="BB684" s="12"/>
      <c r="BC684" s="12"/>
      <c r="BD684" s="12"/>
      <c r="BE684" s="12"/>
      <c r="BF684" s="12"/>
      <c r="BG684" s="12"/>
      <c r="BH684" s="12"/>
      <c r="BI684" s="12"/>
      <c r="BJ684" s="12"/>
      <c r="BK684" s="12"/>
      <c r="BL684" s="12"/>
      <c r="BM684" s="12"/>
      <c r="BN684" s="12"/>
      <c r="BO684" s="12"/>
      <c r="BP684" s="12"/>
      <c r="BQ684" s="12"/>
      <c r="BR684" s="12"/>
      <c r="BS684" s="12"/>
      <c r="BT684" s="12"/>
      <c r="BU684" s="12"/>
      <c r="BV684" s="12"/>
      <c r="BW684" s="12"/>
      <c r="BX684" s="12"/>
      <c r="BY684" s="12"/>
      <c r="BZ684" s="12"/>
      <c r="CA684" s="12"/>
      <c r="CB684" s="12"/>
      <c r="CC684" s="12"/>
      <c r="CD684" s="12"/>
      <c r="CE684" s="12"/>
      <c r="CF684" s="12"/>
      <c r="CG684" s="12"/>
      <c r="CH684" s="12"/>
    </row>
    <row r="685" spans="1:86">
      <c r="A685" s="14"/>
      <c r="B685" s="14"/>
      <c r="C685" s="14"/>
      <c r="D685" s="14"/>
      <c r="E685" s="14"/>
      <c r="F685" s="14"/>
      <c r="G685" s="14"/>
      <c r="H685" s="14"/>
      <c r="I685" s="14"/>
      <c r="J685" s="14"/>
      <c r="K685" s="14"/>
      <c r="L685" s="14"/>
      <c r="M685" s="14"/>
      <c r="N685" s="14"/>
      <c r="O685" s="14"/>
      <c r="P685" s="14"/>
      <c r="Q685" s="14"/>
      <c r="R685" s="14"/>
      <c r="S685" s="14"/>
      <c r="T685" s="14"/>
      <c r="U685" s="14"/>
      <c r="V685" s="14"/>
      <c r="W685" s="14"/>
      <c r="X685" s="14"/>
      <c r="Z685" s="14"/>
      <c r="AA685" s="14"/>
      <c r="AB685" s="14"/>
      <c r="AC685" s="14"/>
      <c r="AD685" s="14"/>
      <c r="AE685" s="14"/>
      <c r="AF685" s="14"/>
      <c r="AG685" s="14"/>
      <c r="AH685" s="14"/>
      <c r="AI685" s="14"/>
      <c r="AJ685" s="14"/>
      <c r="AK685" s="14"/>
      <c r="AL685" s="14"/>
      <c r="AM685" s="12"/>
      <c r="AN685" s="12"/>
      <c r="AO685" s="12"/>
      <c r="AP685" s="12"/>
      <c r="AQ685" s="12"/>
      <c r="AR685" s="12"/>
      <c r="AS685" s="12"/>
      <c r="AT685" s="12"/>
      <c r="AU685" s="12"/>
      <c r="AV685" s="12"/>
      <c r="AW685" s="12"/>
      <c r="AX685" s="12"/>
      <c r="AY685" s="12"/>
      <c r="AZ685" s="12"/>
      <c r="BA685" s="12"/>
      <c r="BB685" s="12"/>
      <c r="BC685" s="12"/>
      <c r="BD685" s="12"/>
      <c r="BE685" s="12"/>
      <c r="BF685" s="12"/>
      <c r="BG685" s="12"/>
      <c r="BH685" s="12"/>
      <c r="BI685" s="12"/>
      <c r="BJ685" s="12"/>
      <c r="BK685" s="12"/>
      <c r="BL685" s="12"/>
      <c r="BM685" s="12"/>
      <c r="BN685" s="12"/>
      <c r="BO685" s="12"/>
      <c r="BP685" s="12"/>
      <c r="BQ685" s="12"/>
      <c r="BR685" s="12"/>
      <c r="BS685" s="12"/>
      <c r="BT685" s="12"/>
      <c r="BU685" s="12"/>
      <c r="BV685" s="12"/>
      <c r="BW685" s="12"/>
      <c r="BX685" s="12"/>
      <c r="BY685" s="12"/>
      <c r="BZ685" s="12"/>
      <c r="CA685" s="12"/>
      <c r="CB685" s="12"/>
      <c r="CC685" s="12"/>
      <c r="CD685" s="12"/>
      <c r="CE685" s="12"/>
      <c r="CF685" s="12"/>
      <c r="CG685" s="12"/>
      <c r="CH685" s="12"/>
    </row>
    <row r="686" spans="1:86">
      <c r="A686" s="14"/>
      <c r="B686" s="14"/>
      <c r="C686" s="14"/>
      <c r="D686" s="14"/>
      <c r="E686" s="14"/>
      <c r="F686" s="14"/>
      <c r="G686" s="14"/>
      <c r="H686" s="14"/>
      <c r="I686" s="14"/>
      <c r="J686" s="14"/>
      <c r="K686" s="14"/>
      <c r="L686" s="14"/>
      <c r="M686" s="14"/>
      <c r="N686" s="14"/>
      <c r="O686" s="14"/>
      <c r="P686" s="14"/>
      <c r="Q686" s="14"/>
      <c r="R686" s="14"/>
      <c r="S686" s="14"/>
      <c r="T686" s="14"/>
      <c r="U686" s="14"/>
      <c r="V686" s="14"/>
      <c r="W686" s="14"/>
      <c r="X686" s="14"/>
      <c r="Z686" s="14"/>
      <c r="AA686" s="14"/>
      <c r="AB686" s="14"/>
      <c r="AC686" s="14"/>
      <c r="AD686" s="14"/>
      <c r="AE686" s="14"/>
      <c r="AF686" s="14"/>
      <c r="AG686" s="14"/>
      <c r="AH686" s="14"/>
      <c r="AI686" s="14"/>
      <c r="AJ686" s="14"/>
      <c r="AK686" s="14"/>
      <c r="AL686" s="14"/>
      <c r="AM686" s="12"/>
      <c r="AN686" s="12"/>
      <c r="AO686" s="12"/>
      <c r="AP686" s="12"/>
      <c r="AQ686" s="12"/>
      <c r="AR686" s="12"/>
      <c r="AS686" s="12"/>
      <c r="AT686" s="12"/>
      <c r="AU686" s="12"/>
      <c r="AV686" s="12"/>
      <c r="AW686" s="12"/>
      <c r="AX686" s="12"/>
      <c r="AY686" s="12"/>
      <c r="AZ686" s="12"/>
      <c r="BA686" s="12"/>
      <c r="BB686" s="12"/>
      <c r="BC686" s="12"/>
      <c r="BD686" s="12"/>
      <c r="BE686" s="12"/>
      <c r="BF686" s="12"/>
      <c r="BG686" s="12"/>
      <c r="BH686" s="12"/>
      <c r="BI686" s="12"/>
      <c r="BJ686" s="12"/>
      <c r="BK686" s="12"/>
      <c r="BL686" s="12"/>
      <c r="BM686" s="12"/>
      <c r="BN686" s="12"/>
      <c r="BO686" s="12"/>
      <c r="BP686" s="12"/>
      <c r="BQ686" s="12"/>
      <c r="BR686" s="12"/>
      <c r="BS686" s="12"/>
      <c r="BT686" s="12"/>
      <c r="BU686" s="12"/>
      <c r="BV686" s="12"/>
      <c r="BW686" s="12"/>
      <c r="BX686" s="12"/>
      <c r="BY686" s="12"/>
      <c r="BZ686" s="12"/>
      <c r="CA686" s="12"/>
      <c r="CB686" s="12"/>
      <c r="CC686" s="12"/>
      <c r="CD686" s="12"/>
      <c r="CE686" s="12"/>
      <c r="CF686" s="12"/>
      <c r="CG686" s="12"/>
      <c r="CH686" s="12"/>
    </row>
    <row r="687" spans="1:86">
      <c r="A687" s="14"/>
      <c r="B687" s="14"/>
      <c r="C687" s="14"/>
      <c r="D687" s="14"/>
      <c r="E687" s="14"/>
      <c r="F687" s="14"/>
      <c r="G687" s="14"/>
      <c r="H687" s="14"/>
      <c r="I687" s="14"/>
      <c r="J687" s="14"/>
      <c r="K687" s="14"/>
      <c r="L687" s="14"/>
      <c r="M687" s="14"/>
      <c r="N687" s="14"/>
      <c r="O687" s="14"/>
      <c r="P687" s="14"/>
      <c r="Q687" s="14"/>
      <c r="R687" s="14"/>
      <c r="S687" s="14"/>
      <c r="T687" s="14"/>
      <c r="U687" s="14"/>
      <c r="V687" s="14"/>
      <c r="W687" s="14"/>
      <c r="X687" s="14"/>
      <c r="Z687" s="14"/>
      <c r="AA687" s="14"/>
      <c r="AB687" s="14"/>
      <c r="AC687" s="14"/>
      <c r="AD687" s="14"/>
      <c r="AE687" s="14"/>
      <c r="AF687" s="14"/>
      <c r="AG687" s="14"/>
      <c r="AH687" s="14"/>
      <c r="AI687" s="14"/>
      <c r="AJ687" s="14"/>
      <c r="AK687" s="14"/>
      <c r="AL687" s="14"/>
      <c r="AM687" s="12"/>
      <c r="AN687" s="12"/>
      <c r="AO687" s="12"/>
      <c r="AP687" s="12"/>
      <c r="AQ687" s="12"/>
      <c r="AR687" s="12"/>
      <c r="AS687" s="12"/>
      <c r="AT687" s="12"/>
      <c r="AU687" s="12"/>
      <c r="AV687" s="12"/>
      <c r="AW687" s="12"/>
      <c r="AX687" s="12"/>
      <c r="AY687" s="12"/>
      <c r="AZ687" s="12"/>
      <c r="BA687" s="12"/>
      <c r="BB687" s="12"/>
      <c r="BC687" s="12"/>
      <c r="BD687" s="12"/>
      <c r="BE687" s="12"/>
      <c r="BF687" s="12"/>
      <c r="BG687" s="12"/>
      <c r="BH687" s="12"/>
      <c r="BI687" s="12"/>
      <c r="BJ687" s="12"/>
      <c r="BK687" s="12"/>
      <c r="BL687" s="12"/>
      <c r="BM687" s="12"/>
      <c r="BN687" s="12"/>
      <c r="BO687" s="12"/>
      <c r="BP687" s="12"/>
      <c r="BQ687" s="12"/>
      <c r="BR687" s="12"/>
      <c r="BS687" s="12"/>
      <c r="BT687" s="12"/>
      <c r="BU687" s="12"/>
      <c r="BV687" s="12"/>
      <c r="BW687" s="12"/>
      <c r="BX687" s="12"/>
      <c r="BY687" s="12"/>
      <c r="BZ687" s="12"/>
      <c r="CA687" s="12"/>
      <c r="CB687" s="12"/>
      <c r="CC687" s="12"/>
      <c r="CD687" s="12"/>
      <c r="CE687" s="12"/>
      <c r="CF687" s="12"/>
      <c r="CG687" s="12"/>
      <c r="CH687" s="12"/>
    </row>
    <row r="688" spans="1:86">
      <c r="A688" s="14"/>
      <c r="B688" s="14"/>
      <c r="C688" s="14"/>
      <c r="D688" s="14"/>
      <c r="E688" s="14"/>
      <c r="F688" s="14"/>
      <c r="G688" s="14"/>
      <c r="H688" s="14"/>
      <c r="I688" s="14"/>
      <c r="J688" s="14"/>
      <c r="K688" s="14"/>
      <c r="L688" s="14"/>
      <c r="M688" s="14"/>
      <c r="N688" s="14"/>
      <c r="O688" s="14"/>
      <c r="P688" s="14"/>
      <c r="Q688" s="14"/>
      <c r="R688" s="14"/>
      <c r="S688" s="14"/>
      <c r="T688" s="14"/>
      <c r="U688" s="14"/>
      <c r="V688" s="14"/>
      <c r="W688" s="14"/>
      <c r="X688" s="14"/>
      <c r="Z688" s="14"/>
      <c r="AA688" s="14"/>
      <c r="AB688" s="14"/>
      <c r="AC688" s="14"/>
      <c r="AD688" s="14"/>
      <c r="AE688" s="14"/>
      <c r="AF688" s="14"/>
      <c r="AG688" s="14"/>
      <c r="AH688" s="14"/>
      <c r="AI688" s="14"/>
      <c r="AJ688" s="14"/>
      <c r="AK688" s="14"/>
      <c r="AL688" s="14"/>
      <c r="AM688" s="12"/>
      <c r="AN688" s="12"/>
      <c r="AO688" s="12"/>
      <c r="AP688" s="12"/>
      <c r="AQ688" s="12"/>
      <c r="AR688" s="12"/>
      <c r="AS688" s="12"/>
      <c r="AT688" s="12"/>
      <c r="AU688" s="12"/>
      <c r="AV688" s="12"/>
      <c r="AW688" s="12"/>
      <c r="AX688" s="12"/>
      <c r="AY688" s="12"/>
      <c r="AZ688" s="12"/>
      <c r="BA688" s="12"/>
      <c r="BB688" s="12"/>
      <c r="BC688" s="12"/>
      <c r="BD688" s="12"/>
      <c r="BE688" s="12"/>
      <c r="BF688" s="12"/>
      <c r="BG688" s="12"/>
      <c r="BH688" s="12"/>
      <c r="BI688" s="12"/>
      <c r="BJ688" s="12"/>
      <c r="BK688" s="12"/>
      <c r="BL688" s="12"/>
      <c r="BM688" s="12"/>
      <c r="BN688" s="12"/>
      <c r="BO688" s="12"/>
      <c r="BP688" s="12"/>
      <c r="BQ688" s="12"/>
      <c r="BR688" s="12"/>
      <c r="BS688" s="12"/>
      <c r="BT688" s="12"/>
      <c r="BU688" s="12"/>
      <c r="BV688" s="12"/>
      <c r="BW688" s="12"/>
      <c r="BX688" s="12"/>
      <c r="BY688" s="12"/>
      <c r="BZ688" s="12"/>
      <c r="CA688" s="12"/>
      <c r="CB688" s="12"/>
      <c r="CC688" s="12"/>
      <c r="CD688" s="12"/>
      <c r="CE688" s="12"/>
      <c r="CF688" s="12"/>
      <c r="CG688" s="12"/>
      <c r="CH688" s="12"/>
    </row>
    <row r="689" spans="1:86">
      <c r="A689" s="14"/>
      <c r="B689" s="14"/>
      <c r="C689" s="14"/>
      <c r="D689" s="14"/>
      <c r="E689" s="14"/>
      <c r="F689" s="14"/>
      <c r="G689" s="14"/>
      <c r="H689" s="14"/>
      <c r="I689" s="14"/>
      <c r="J689" s="14"/>
      <c r="K689" s="14"/>
      <c r="L689" s="14"/>
      <c r="M689" s="14"/>
      <c r="N689" s="14"/>
      <c r="O689" s="14"/>
      <c r="P689" s="14"/>
      <c r="Q689" s="14"/>
      <c r="R689" s="14"/>
      <c r="S689" s="14"/>
      <c r="T689" s="14"/>
      <c r="U689" s="14"/>
      <c r="V689" s="14"/>
      <c r="W689" s="14"/>
      <c r="X689" s="14"/>
      <c r="Z689" s="14"/>
      <c r="AA689" s="14"/>
      <c r="AB689" s="14"/>
      <c r="AC689" s="14"/>
      <c r="AD689" s="14"/>
      <c r="AE689" s="14"/>
      <c r="AF689" s="14"/>
      <c r="AG689" s="14"/>
      <c r="AH689" s="14"/>
      <c r="AI689" s="14"/>
      <c r="AJ689" s="14"/>
      <c r="AK689" s="14"/>
      <c r="AL689" s="14"/>
      <c r="AM689" s="12"/>
      <c r="AN689" s="12"/>
      <c r="AO689" s="12"/>
      <c r="AP689" s="12"/>
      <c r="AQ689" s="12"/>
      <c r="AR689" s="12"/>
      <c r="AS689" s="12"/>
      <c r="AT689" s="12"/>
      <c r="AU689" s="12"/>
      <c r="AV689" s="12"/>
      <c r="AW689" s="12"/>
      <c r="AX689" s="12"/>
      <c r="AY689" s="12"/>
      <c r="AZ689" s="12"/>
      <c r="BA689" s="12"/>
      <c r="BB689" s="12"/>
      <c r="BC689" s="12"/>
      <c r="BD689" s="12"/>
      <c r="BE689" s="12"/>
      <c r="BF689" s="12"/>
      <c r="BG689" s="12"/>
      <c r="BH689" s="12"/>
      <c r="BI689" s="12"/>
      <c r="BJ689" s="12"/>
      <c r="BK689" s="12"/>
      <c r="BL689" s="12"/>
      <c r="BM689" s="12"/>
      <c r="BN689" s="12"/>
      <c r="BO689" s="12"/>
      <c r="BP689" s="12"/>
      <c r="BQ689" s="12"/>
      <c r="BR689" s="12"/>
      <c r="BS689" s="12"/>
      <c r="BT689" s="12"/>
      <c r="BU689" s="12"/>
      <c r="BV689" s="12"/>
      <c r="BW689" s="12"/>
      <c r="BX689" s="12"/>
      <c r="BY689" s="12"/>
      <c r="BZ689" s="12"/>
      <c r="CA689" s="12"/>
      <c r="CB689" s="12"/>
      <c r="CC689" s="12"/>
      <c r="CD689" s="12"/>
      <c r="CE689" s="12"/>
      <c r="CF689" s="12"/>
      <c r="CG689" s="12"/>
      <c r="CH689" s="12"/>
    </row>
    <row r="690" spans="1:86">
      <c r="A690" s="14"/>
      <c r="B690" s="14"/>
      <c r="C690" s="14"/>
      <c r="D690" s="14"/>
      <c r="E690" s="14"/>
      <c r="F690" s="14"/>
      <c r="G690" s="14"/>
      <c r="H690" s="14"/>
      <c r="I690" s="14"/>
      <c r="J690" s="14"/>
      <c r="K690" s="14"/>
      <c r="L690" s="14"/>
      <c r="M690" s="14"/>
      <c r="N690" s="14"/>
      <c r="O690" s="14"/>
      <c r="P690" s="14"/>
      <c r="Q690" s="14"/>
      <c r="R690" s="14"/>
      <c r="S690" s="14"/>
      <c r="T690" s="14"/>
      <c r="U690" s="14"/>
      <c r="V690" s="14"/>
      <c r="W690" s="14"/>
      <c r="X690" s="14"/>
      <c r="Z690" s="14"/>
      <c r="AA690" s="14"/>
      <c r="AB690" s="14"/>
      <c r="AC690" s="14"/>
      <c r="AD690" s="14"/>
      <c r="AE690" s="14"/>
      <c r="AF690" s="14"/>
      <c r="AG690" s="14"/>
      <c r="AH690" s="14"/>
      <c r="AI690" s="14"/>
      <c r="AJ690" s="14"/>
      <c r="AK690" s="14"/>
      <c r="AL690" s="14"/>
      <c r="AM690" s="12"/>
      <c r="AN690" s="12"/>
      <c r="AO690" s="12"/>
      <c r="AP690" s="12"/>
      <c r="AQ690" s="12"/>
      <c r="AR690" s="12"/>
      <c r="AS690" s="12"/>
      <c r="AT690" s="12"/>
      <c r="AU690" s="12"/>
      <c r="AV690" s="12"/>
      <c r="AW690" s="12"/>
      <c r="AX690" s="12"/>
      <c r="AY690" s="12"/>
      <c r="AZ690" s="12"/>
      <c r="BA690" s="12"/>
      <c r="BB690" s="12"/>
      <c r="BC690" s="12"/>
      <c r="BD690" s="12"/>
      <c r="BE690" s="12"/>
      <c r="BF690" s="12"/>
      <c r="BG690" s="12"/>
      <c r="BH690" s="12"/>
      <c r="BI690" s="12"/>
      <c r="BJ690" s="12"/>
      <c r="BK690" s="12"/>
      <c r="BL690" s="12"/>
      <c r="BM690" s="12"/>
      <c r="BN690" s="12"/>
      <c r="BO690" s="12"/>
      <c r="BP690" s="12"/>
      <c r="BQ690" s="12"/>
      <c r="BR690" s="12"/>
      <c r="BS690" s="12"/>
      <c r="BT690" s="12"/>
      <c r="BU690" s="12"/>
      <c r="BV690" s="12"/>
      <c r="BW690" s="12"/>
      <c r="BX690" s="12"/>
      <c r="BY690" s="12"/>
      <c r="BZ690" s="12"/>
      <c r="CA690" s="12"/>
      <c r="CB690" s="12"/>
      <c r="CC690" s="12"/>
      <c r="CD690" s="12"/>
      <c r="CE690" s="12"/>
      <c r="CF690" s="12"/>
      <c r="CG690" s="12"/>
      <c r="CH690" s="12"/>
    </row>
    <row r="691" spans="1:86">
      <c r="A691" s="14"/>
      <c r="B691" s="14"/>
      <c r="C691" s="14"/>
      <c r="D691" s="14"/>
      <c r="E691" s="14"/>
      <c r="F691" s="14"/>
      <c r="G691" s="14"/>
      <c r="H691" s="14"/>
      <c r="I691" s="14"/>
      <c r="J691" s="14"/>
      <c r="K691" s="14"/>
      <c r="L691" s="14"/>
      <c r="M691" s="14"/>
      <c r="N691" s="14"/>
      <c r="O691" s="14"/>
      <c r="P691" s="14"/>
      <c r="Q691" s="14"/>
      <c r="R691" s="14"/>
      <c r="S691" s="14"/>
      <c r="T691" s="14"/>
      <c r="U691" s="14"/>
      <c r="V691" s="14"/>
      <c r="W691" s="14"/>
      <c r="X691" s="14"/>
      <c r="Z691" s="14"/>
      <c r="AA691" s="14"/>
      <c r="AB691" s="14"/>
      <c r="AC691" s="14"/>
      <c r="AD691" s="14"/>
      <c r="AE691" s="14"/>
      <c r="AF691" s="14"/>
      <c r="AG691" s="14"/>
      <c r="AH691" s="14"/>
      <c r="AI691" s="14"/>
      <c r="AJ691" s="14"/>
      <c r="AK691" s="14"/>
      <c r="AL691" s="14"/>
      <c r="AM691" s="12"/>
      <c r="AN691" s="12"/>
      <c r="AO691" s="12"/>
      <c r="AP691" s="12"/>
      <c r="AQ691" s="12"/>
      <c r="AR691" s="12"/>
      <c r="AS691" s="12"/>
      <c r="AT691" s="12"/>
      <c r="AU691" s="12"/>
      <c r="AV691" s="12"/>
      <c r="AW691" s="12"/>
      <c r="AX691" s="12"/>
      <c r="AY691" s="12"/>
      <c r="AZ691" s="12"/>
      <c r="BA691" s="12"/>
      <c r="BB691" s="12"/>
      <c r="BC691" s="12"/>
      <c r="BD691" s="12"/>
      <c r="BE691" s="12"/>
      <c r="BF691" s="12"/>
      <c r="BG691" s="12"/>
      <c r="BH691" s="12"/>
      <c r="BI691" s="12"/>
      <c r="BJ691" s="12"/>
      <c r="BK691" s="12"/>
      <c r="BL691" s="12"/>
      <c r="BM691" s="12"/>
      <c r="BN691" s="12"/>
      <c r="BO691" s="12"/>
      <c r="BP691" s="12"/>
      <c r="BQ691" s="12"/>
      <c r="BR691" s="12"/>
      <c r="BS691" s="12"/>
      <c r="BT691" s="12"/>
      <c r="BU691" s="12"/>
      <c r="BV691" s="12"/>
      <c r="BW691" s="12"/>
      <c r="BX691" s="12"/>
      <c r="BY691" s="12"/>
      <c r="BZ691" s="12"/>
      <c r="CA691" s="12"/>
      <c r="CB691" s="12"/>
      <c r="CC691" s="12"/>
      <c r="CD691" s="12"/>
      <c r="CE691" s="12"/>
      <c r="CF691" s="12"/>
      <c r="CG691" s="12"/>
      <c r="CH691" s="12"/>
    </row>
    <row r="692" spans="1:86">
      <c r="A692" s="14"/>
      <c r="B692" s="14"/>
      <c r="C692" s="14"/>
      <c r="D692" s="14"/>
      <c r="E692" s="14"/>
      <c r="F692" s="14"/>
      <c r="G692" s="14"/>
      <c r="H692" s="14"/>
      <c r="I692" s="14"/>
      <c r="J692" s="14"/>
      <c r="K692" s="14"/>
      <c r="L692" s="14"/>
      <c r="M692" s="14"/>
      <c r="N692" s="14"/>
      <c r="O692" s="14"/>
      <c r="P692" s="14"/>
      <c r="Q692" s="14"/>
      <c r="R692" s="14"/>
      <c r="S692" s="14"/>
      <c r="T692" s="14"/>
      <c r="U692" s="14"/>
      <c r="V692" s="14"/>
      <c r="W692" s="14"/>
      <c r="X692" s="14"/>
      <c r="Z692" s="14"/>
      <c r="AA692" s="14"/>
      <c r="AB692" s="14"/>
      <c r="AC692" s="14"/>
      <c r="AD692" s="14"/>
      <c r="AE692" s="14"/>
      <c r="AF692" s="14"/>
      <c r="AG692" s="14"/>
      <c r="AH692" s="14"/>
      <c r="AI692" s="14"/>
      <c r="AJ692" s="14"/>
      <c r="AK692" s="14"/>
      <c r="AL692" s="14"/>
      <c r="AM692" s="12"/>
      <c r="AN692" s="12"/>
      <c r="AO692" s="12"/>
      <c r="AP692" s="12"/>
      <c r="AQ692" s="12"/>
      <c r="AR692" s="12"/>
      <c r="AS692" s="12"/>
      <c r="AT692" s="12"/>
      <c r="AU692" s="12"/>
      <c r="AV692" s="12"/>
      <c r="AW692" s="12"/>
      <c r="AX692" s="12"/>
      <c r="AY692" s="12"/>
      <c r="AZ692" s="12"/>
      <c r="BA692" s="12"/>
      <c r="BB692" s="12"/>
      <c r="BC692" s="12"/>
      <c r="BD692" s="12"/>
      <c r="BE692" s="12"/>
      <c r="BF692" s="12"/>
      <c r="BG692" s="12"/>
      <c r="BH692" s="12"/>
      <c r="BI692" s="12"/>
      <c r="BJ692" s="12"/>
      <c r="BK692" s="12"/>
      <c r="BL692" s="12"/>
      <c r="BM692" s="12"/>
      <c r="BN692" s="12"/>
      <c r="BO692" s="12"/>
      <c r="BP692" s="12"/>
      <c r="BQ692" s="12"/>
      <c r="BR692" s="12"/>
      <c r="BS692" s="12"/>
      <c r="BT692" s="12"/>
      <c r="BU692" s="12"/>
      <c r="BV692" s="12"/>
      <c r="BW692" s="12"/>
      <c r="BX692" s="12"/>
      <c r="BY692" s="12"/>
      <c r="BZ692" s="12"/>
      <c r="CA692" s="12"/>
      <c r="CB692" s="12"/>
      <c r="CC692" s="12"/>
      <c r="CD692" s="12"/>
      <c r="CE692" s="12"/>
      <c r="CF692" s="12"/>
      <c r="CG692" s="12"/>
      <c r="CH692" s="12"/>
    </row>
    <row r="693" spans="1:86">
      <c r="A693" s="14"/>
      <c r="B693" s="14"/>
      <c r="C693" s="14"/>
      <c r="D693" s="14"/>
      <c r="E693" s="14"/>
      <c r="F693" s="14"/>
      <c r="G693" s="14"/>
      <c r="H693" s="14"/>
      <c r="I693" s="14"/>
      <c r="J693" s="14"/>
      <c r="K693" s="14"/>
      <c r="L693" s="14"/>
      <c r="M693" s="14"/>
      <c r="N693" s="14"/>
      <c r="O693" s="14"/>
      <c r="P693" s="14"/>
      <c r="Q693" s="14"/>
      <c r="R693" s="14"/>
      <c r="S693" s="14"/>
      <c r="T693" s="14"/>
      <c r="U693" s="14"/>
      <c r="V693" s="14"/>
      <c r="W693" s="14"/>
      <c r="X693" s="14"/>
      <c r="Z693" s="14"/>
      <c r="AA693" s="14"/>
      <c r="AB693" s="14"/>
      <c r="AC693" s="14"/>
      <c r="AD693" s="14"/>
      <c r="AE693" s="14"/>
      <c r="AF693" s="14"/>
      <c r="AG693" s="14"/>
      <c r="AH693" s="14"/>
      <c r="AI693" s="14"/>
      <c r="AJ693" s="14"/>
      <c r="AK693" s="14"/>
      <c r="AL693" s="14"/>
      <c r="AM693" s="12"/>
      <c r="AN693" s="12"/>
      <c r="AO693" s="12"/>
      <c r="AP693" s="12"/>
      <c r="AQ693" s="12"/>
      <c r="AR693" s="12"/>
      <c r="AS693" s="12"/>
      <c r="AT693" s="12"/>
      <c r="AU693" s="12"/>
      <c r="AV693" s="12"/>
      <c r="AW693" s="12"/>
      <c r="AX693" s="12"/>
      <c r="AY693" s="12"/>
      <c r="AZ693" s="12"/>
      <c r="BA693" s="12"/>
      <c r="BB693" s="12"/>
      <c r="BC693" s="12"/>
      <c r="BD693" s="12"/>
      <c r="BE693" s="12"/>
      <c r="BF693" s="12"/>
      <c r="BG693" s="12"/>
      <c r="BH693" s="12"/>
      <c r="BI693" s="12"/>
      <c r="BJ693" s="12"/>
      <c r="BK693" s="12"/>
      <c r="BL693" s="12"/>
      <c r="BM693" s="12"/>
      <c r="BN693" s="12"/>
      <c r="BO693" s="12"/>
      <c r="BP693" s="12"/>
      <c r="BQ693" s="12"/>
      <c r="BR693" s="12"/>
      <c r="BS693" s="12"/>
      <c r="BT693" s="12"/>
      <c r="BU693" s="12"/>
      <c r="BV693" s="12"/>
      <c r="BW693" s="12"/>
      <c r="BX693" s="12"/>
      <c r="BY693" s="12"/>
      <c r="BZ693" s="12"/>
      <c r="CA693" s="12"/>
      <c r="CB693" s="12"/>
      <c r="CC693" s="12"/>
      <c r="CD693" s="12"/>
      <c r="CE693" s="12"/>
      <c r="CF693" s="12"/>
      <c r="CG693" s="12"/>
      <c r="CH693" s="12"/>
    </row>
    <row r="694" spans="1:86">
      <c r="A694" s="14"/>
      <c r="B694" s="14"/>
      <c r="C694" s="14"/>
      <c r="D694" s="14"/>
      <c r="E694" s="14"/>
      <c r="F694" s="14"/>
      <c r="G694" s="14"/>
      <c r="H694" s="14"/>
      <c r="I694" s="14"/>
      <c r="J694" s="14"/>
      <c r="K694" s="14"/>
      <c r="L694" s="14"/>
      <c r="M694" s="14"/>
      <c r="N694" s="14"/>
      <c r="O694" s="14"/>
      <c r="P694" s="14"/>
      <c r="Q694" s="14"/>
      <c r="R694" s="14"/>
      <c r="S694" s="14"/>
      <c r="T694" s="14"/>
      <c r="U694" s="14"/>
      <c r="V694" s="14"/>
      <c r="W694" s="14"/>
      <c r="X694" s="14"/>
      <c r="Z694" s="14"/>
      <c r="AA694" s="14"/>
      <c r="AB694" s="14"/>
      <c r="AC694" s="14"/>
      <c r="AD694" s="14"/>
      <c r="AE694" s="14"/>
      <c r="AF694" s="14"/>
      <c r="AG694" s="14"/>
      <c r="AH694" s="14"/>
      <c r="AI694" s="14"/>
      <c r="AJ694" s="14"/>
      <c r="AK694" s="14"/>
      <c r="AL694" s="14"/>
      <c r="AM694" s="12"/>
      <c r="AN694" s="12"/>
      <c r="AO694" s="12"/>
      <c r="AP694" s="12"/>
      <c r="AQ694" s="12"/>
      <c r="AR694" s="12"/>
      <c r="AS694" s="12"/>
      <c r="AT694" s="12"/>
      <c r="AU694" s="12"/>
      <c r="AV694" s="12"/>
      <c r="AW694" s="12"/>
      <c r="AX694" s="12"/>
      <c r="AY694" s="12"/>
      <c r="AZ694" s="12"/>
      <c r="BA694" s="12"/>
      <c r="BB694" s="12"/>
      <c r="BC694" s="12"/>
      <c r="BD694" s="12"/>
      <c r="BE694" s="12"/>
      <c r="BF694" s="12"/>
      <c r="BG694" s="12"/>
      <c r="BH694" s="12"/>
      <c r="BI694" s="12"/>
      <c r="BJ694" s="12"/>
      <c r="BK694" s="12"/>
      <c r="BL694" s="12"/>
      <c r="BM694" s="12"/>
      <c r="BN694" s="12"/>
      <c r="BO694" s="12"/>
      <c r="BP694" s="12"/>
      <c r="BQ694" s="12"/>
      <c r="BR694" s="12"/>
      <c r="BS694" s="12"/>
      <c r="BT694" s="12"/>
      <c r="BU694" s="12"/>
      <c r="BV694" s="12"/>
      <c r="BW694" s="12"/>
      <c r="BX694" s="12"/>
      <c r="BY694" s="12"/>
      <c r="BZ694" s="12"/>
      <c r="CA694" s="12"/>
      <c r="CB694" s="12"/>
      <c r="CC694" s="12"/>
      <c r="CD694" s="12"/>
      <c r="CE694" s="12"/>
      <c r="CF694" s="12"/>
      <c r="CG694" s="12"/>
      <c r="CH694" s="12"/>
    </row>
    <row r="695" spans="1:86">
      <c r="A695" s="14"/>
      <c r="B695" s="14"/>
      <c r="C695" s="14"/>
      <c r="D695" s="14"/>
      <c r="E695" s="14"/>
      <c r="F695" s="14"/>
      <c r="G695" s="14"/>
      <c r="H695" s="14"/>
      <c r="I695" s="14"/>
      <c r="J695" s="14"/>
      <c r="K695" s="14"/>
      <c r="L695" s="14"/>
      <c r="M695" s="14"/>
      <c r="N695" s="14"/>
      <c r="O695" s="14"/>
      <c r="P695" s="14"/>
      <c r="Q695" s="14"/>
      <c r="R695" s="14"/>
      <c r="S695" s="14"/>
      <c r="T695" s="14"/>
      <c r="U695" s="14"/>
      <c r="V695" s="14"/>
      <c r="W695" s="14"/>
      <c r="X695" s="14"/>
      <c r="Z695" s="14"/>
      <c r="AA695" s="14"/>
      <c r="AB695" s="14"/>
      <c r="AC695" s="14"/>
      <c r="AD695" s="14"/>
      <c r="AE695" s="14"/>
      <c r="AF695" s="14"/>
      <c r="AG695" s="14"/>
      <c r="AH695" s="14"/>
      <c r="AI695" s="14"/>
      <c r="AJ695" s="14"/>
      <c r="AK695" s="14"/>
      <c r="AL695" s="14"/>
      <c r="AM695" s="12"/>
      <c r="AN695" s="12"/>
      <c r="AO695" s="12"/>
      <c r="AP695" s="12"/>
      <c r="AQ695" s="12"/>
      <c r="AR695" s="12"/>
      <c r="AS695" s="12"/>
      <c r="AT695" s="12"/>
      <c r="AU695" s="12"/>
      <c r="AV695" s="12"/>
      <c r="AW695" s="12"/>
      <c r="AX695" s="12"/>
      <c r="AY695" s="12"/>
      <c r="AZ695" s="12"/>
      <c r="BA695" s="12"/>
      <c r="BB695" s="12"/>
      <c r="BC695" s="12"/>
      <c r="BD695" s="12"/>
      <c r="BE695" s="12"/>
      <c r="BF695" s="12"/>
      <c r="BG695" s="12"/>
      <c r="BH695" s="12"/>
      <c r="BI695" s="12"/>
      <c r="BJ695" s="12"/>
      <c r="BK695" s="12"/>
      <c r="BL695" s="12"/>
      <c r="BM695" s="12"/>
      <c r="BN695" s="12"/>
      <c r="BO695" s="12"/>
      <c r="BP695" s="12"/>
      <c r="BQ695" s="12"/>
      <c r="BR695" s="12"/>
      <c r="BS695" s="12"/>
      <c r="BT695" s="12"/>
      <c r="BU695" s="12"/>
      <c r="BV695" s="12"/>
      <c r="BW695" s="12"/>
      <c r="BX695" s="12"/>
      <c r="BY695" s="12"/>
      <c r="BZ695" s="12"/>
      <c r="CA695" s="12"/>
      <c r="CB695" s="12"/>
      <c r="CC695" s="12"/>
      <c r="CD695" s="12"/>
      <c r="CE695" s="12"/>
      <c r="CF695" s="12"/>
      <c r="CG695" s="12"/>
      <c r="CH695" s="12"/>
    </row>
    <row r="696" spans="1:86">
      <c r="A696" s="14"/>
      <c r="B696" s="14"/>
      <c r="C696" s="14"/>
      <c r="D696" s="14"/>
      <c r="E696" s="14"/>
      <c r="F696" s="14"/>
      <c r="G696" s="14"/>
      <c r="H696" s="14"/>
      <c r="I696" s="14"/>
      <c r="J696" s="14"/>
      <c r="K696" s="14"/>
      <c r="L696" s="14"/>
      <c r="M696" s="14"/>
      <c r="N696" s="14"/>
      <c r="O696" s="14"/>
      <c r="P696" s="14"/>
      <c r="Q696" s="14"/>
      <c r="R696" s="14"/>
      <c r="S696" s="14"/>
      <c r="T696" s="14"/>
      <c r="U696" s="14"/>
      <c r="V696" s="14"/>
      <c r="W696" s="14"/>
      <c r="X696" s="14"/>
      <c r="Z696" s="14"/>
      <c r="AA696" s="14"/>
      <c r="AB696" s="14"/>
      <c r="AC696" s="14"/>
      <c r="AD696" s="14"/>
      <c r="AE696" s="14"/>
      <c r="AF696" s="14"/>
      <c r="AG696" s="14"/>
      <c r="AH696" s="14"/>
      <c r="AI696" s="14"/>
      <c r="AJ696" s="14"/>
      <c r="AK696" s="14"/>
      <c r="AL696" s="14"/>
      <c r="AM696" s="12"/>
      <c r="AN696" s="12"/>
      <c r="AO696" s="12"/>
      <c r="AP696" s="12"/>
      <c r="AQ696" s="12"/>
      <c r="AR696" s="12"/>
      <c r="AS696" s="12"/>
      <c r="AT696" s="12"/>
      <c r="AU696" s="12"/>
      <c r="AV696" s="12"/>
      <c r="AW696" s="12"/>
      <c r="AX696" s="12"/>
      <c r="AY696" s="12"/>
      <c r="AZ696" s="12"/>
      <c r="BA696" s="12"/>
      <c r="BB696" s="12"/>
      <c r="BC696" s="12"/>
      <c r="BD696" s="12"/>
      <c r="BE696" s="12"/>
      <c r="BF696" s="12"/>
      <c r="BG696" s="12"/>
      <c r="BH696" s="12"/>
      <c r="BI696" s="12"/>
      <c r="BJ696" s="12"/>
      <c r="BK696" s="12"/>
      <c r="BL696" s="12"/>
      <c r="BM696" s="12"/>
      <c r="BN696" s="12"/>
      <c r="BO696" s="12"/>
      <c r="BP696" s="12"/>
      <c r="BQ696" s="12"/>
      <c r="BR696" s="12"/>
      <c r="BS696" s="12"/>
      <c r="BT696" s="12"/>
      <c r="BU696" s="12"/>
      <c r="BV696" s="12"/>
      <c r="BW696" s="12"/>
      <c r="BX696" s="12"/>
      <c r="BY696" s="12"/>
      <c r="BZ696" s="12"/>
      <c r="CA696" s="12"/>
      <c r="CB696" s="12"/>
      <c r="CC696" s="12"/>
      <c r="CD696" s="12"/>
      <c r="CE696" s="12"/>
      <c r="CF696" s="12"/>
      <c r="CG696" s="12"/>
      <c r="CH696" s="12"/>
    </row>
    <row r="697" spans="1:86">
      <c r="A697" s="14"/>
      <c r="B697" s="14"/>
      <c r="C697" s="14"/>
      <c r="D697" s="14"/>
      <c r="E697" s="14"/>
      <c r="F697" s="14"/>
      <c r="G697" s="14"/>
      <c r="H697" s="14"/>
      <c r="I697" s="14"/>
      <c r="J697" s="14"/>
      <c r="K697" s="14"/>
      <c r="L697" s="14"/>
      <c r="M697" s="14"/>
      <c r="N697" s="14"/>
      <c r="O697" s="14"/>
      <c r="P697" s="14"/>
      <c r="Q697" s="14"/>
      <c r="R697" s="14"/>
      <c r="S697" s="14"/>
      <c r="T697" s="14"/>
      <c r="U697" s="14"/>
      <c r="V697" s="14"/>
      <c r="W697" s="14"/>
      <c r="X697" s="14"/>
      <c r="Z697" s="14"/>
      <c r="AA697" s="14"/>
      <c r="AB697" s="14"/>
      <c r="AC697" s="14"/>
      <c r="AD697" s="14"/>
      <c r="AE697" s="14"/>
      <c r="AF697" s="14"/>
      <c r="AG697" s="14"/>
      <c r="AH697" s="14"/>
      <c r="AI697" s="14"/>
      <c r="AJ697" s="14"/>
      <c r="AK697" s="14"/>
      <c r="AL697" s="14"/>
      <c r="AM697" s="12"/>
      <c r="AN697" s="12"/>
      <c r="AO697" s="12"/>
      <c r="AP697" s="12"/>
      <c r="AQ697" s="12"/>
      <c r="AR697" s="12"/>
      <c r="AS697" s="12"/>
      <c r="AT697" s="12"/>
      <c r="AU697" s="12"/>
      <c r="AV697" s="12"/>
      <c r="AW697" s="12"/>
      <c r="AX697" s="12"/>
      <c r="AY697" s="12"/>
      <c r="AZ697" s="12"/>
      <c r="BA697" s="12"/>
      <c r="BB697" s="12"/>
      <c r="BC697" s="12"/>
      <c r="BD697" s="12"/>
      <c r="BE697" s="12"/>
      <c r="BF697" s="12"/>
      <c r="BG697" s="12"/>
      <c r="BH697" s="12"/>
      <c r="BI697" s="12"/>
      <c r="BJ697" s="12"/>
      <c r="BK697" s="12"/>
      <c r="BL697" s="12"/>
      <c r="BM697" s="12"/>
      <c r="BN697" s="12"/>
      <c r="BO697" s="12"/>
      <c r="BP697" s="12"/>
      <c r="BQ697" s="12"/>
      <c r="BR697" s="12"/>
      <c r="BS697" s="12"/>
      <c r="BT697" s="12"/>
      <c r="BU697" s="12"/>
      <c r="BV697" s="12"/>
      <c r="BW697" s="12"/>
      <c r="BX697" s="12"/>
      <c r="BY697" s="12"/>
      <c r="BZ697" s="12"/>
      <c r="CA697" s="12"/>
      <c r="CB697" s="12"/>
      <c r="CC697" s="12"/>
      <c r="CD697" s="12"/>
      <c r="CE697" s="12"/>
      <c r="CF697" s="12"/>
      <c r="CG697" s="12"/>
      <c r="CH697" s="12"/>
    </row>
    <row r="698" spans="1:86">
      <c r="A698" s="14"/>
      <c r="B698" s="14"/>
      <c r="C698" s="14"/>
      <c r="D698" s="14"/>
      <c r="E698" s="14"/>
      <c r="F698" s="14"/>
      <c r="G698" s="14"/>
      <c r="H698" s="14"/>
      <c r="I698" s="14"/>
      <c r="J698" s="14"/>
      <c r="K698" s="14"/>
      <c r="L698" s="14"/>
      <c r="M698" s="14"/>
      <c r="N698" s="14"/>
      <c r="O698" s="14"/>
      <c r="P698" s="14"/>
      <c r="Q698" s="14"/>
      <c r="R698" s="14"/>
      <c r="S698" s="14"/>
      <c r="T698" s="14"/>
      <c r="U698" s="14"/>
      <c r="V698" s="14"/>
      <c r="W698" s="14"/>
      <c r="X698" s="14"/>
      <c r="Z698" s="14"/>
      <c r="AA698" s="14"/>
      <c r="AB698" s="14"/>
      <c r="AC698" s="14"/>
      <c r="AD698" s="14"/>
      <c r="AE698" s="14"/>
      <c r="AF698" s="14"/>
      <c r="AG698" s="14"/>
      <c r="AH698" s="14"/>
      <c r="AI698" s="14"/>
      <c r="AJ698" s="14"/>
      <c r="AK698" s="14"/>
      <c r="AL698" s="14"/>
      <c r="AM698" s="12"/>
      <c r="AN698" s="12"/>
      <c r="AO698" s="12"/>
      <c r="AP698" s="12"/>
      <c r="AQ698" s="12"/>
      <c r="AR698" s="12"/>
      <c r="AS698" s="12"/>
      <c r="AT698" s="12"/>
      <c r="AU698" s="12"/>
      <c r="AV698" s="12"/>
      <c r="AW698" s="12"/>
      <c r="AX698" s="12"/>
      <c r="AY698" s="12"/>
      <c r="AZ698" s="12"/>
      <c r="BA698" s="12"/>
      <c r="BB698" s="12"/>
      <c r="BC698" s="12"/>
      <c r="BD698" s="12"/>
      <c r="BE698" s="12"/>
      <c r="BF698" s="12"/>
      <c r="BG698" s="12"/>
      <c r="BH698" s="12"/>
      <c r="BI698" s="12"/>
      <c r="BJ698" s="12"/>
      <c r="BK698" s="12"/>
      <c r="BL698" s="12"/>
      <c r="BM698" s="12"/>
      <c r="BN698" s="12"/>
      <c r="BO698" s="12"/>
      <c r="BP698" s="12"/>
      <c r="BQ698" s="12"/>
      <c r="BR698" s="12"/>
      <c r="BS698" s="12"/>
      <c r="BT698" s="12"/>
      <c r="BU698" s="12"/>
      <c r="BV698" s="12"/>
      <c r="BW698" s="12"/>
      <c r="BX698" s="12"/>
      <c r="BY698" s="12"/>
      <c r="BZ698" s="12"/>
      <c r="CA698" s="12"/>
      <c r="CB698" s="12"/>
      <c r="CC698" s="12"/>
      <c r="CD698" s="12"/>
      <c r="CE698" s="12"/>
      <c r="CF698" s="12"/>
      <c r="CG698" s="12"/>
      <c r="CH698" s="12"/>
    </row>
    <row r="699" spans="1:86">
      <c r="A699" s="14"/>
      <c r="B699" s="14"/>
      <c r="C699" s="14"/>
      <c r="D699" s="14"/>
      <c r="E699" s="14"/>
      <c r="F699" s="14"/>
      <c r="G699" s="14"/>
      <c r="H699" s="14"/>
      <c r="I699" s="14"/>
      <c r="J699" s="14"/>
      <c r="K699" s="14"/>
      <c r="L699" s="14"/>
      <c r="M699" s="14"/>
      <c r="N699" s="14"/>
      <c r="O699" s="14"/>
      <c r="P699" s="14"/>
      <c r="Q699" s="14"/>
      <c r="R699" s="14"/>
      <c r="S699" s="14"/>
      <c r="T699" s="14"/>
      <c r="U699" s="14"/>
      <c r="V699" s="14"/>
      <c r="W699" s="14"/>
      <c r="X699" s="14"/>
      <c r="Z699" s="14"/>
      <c r="AA699" s="14"/>
      <c r="AB699" s="14"/>
      <c r="AC699" s="14"/>
      <c r="AD699" s="14"/>
      <c r="AE699" s="14"/>
      <c r="AF699" s="14"/>
      <c r="AG699" s="14"/>
      <c r="AH699" s="14"/>
      <c r="AI699" s="14"/>
      <c r="AJ699" s="14"/>
      <c r="AK699" s="14"/>
      <c r="AL699" s="14"/>
      <c r="AM699" s="12"/>
      <c r="AN699" s="12"/>
      <c r="AO699" s="12"/>
      <c r="AP699" s="12"/>
      <c r="AQ699" s="12"/>
      <c r="AR699" s="12"/>
      <c r="AS699" s="12"/>
      <c r="AT699" s="12"/>
      <c r="AU699" s="12"/>
      <c r="AV699" s="12"/>
      <c r="AW699" s="12"/>
      <c r="AX699" s="12"/>
      <c r="AY699" s="12"/>
      <c r="AZ699" s="12"/>
      <c r="BA699" s="12"/>
      <c r="BB699" s="12"/>
      <c r="BC699" s="12"/>
      <c r="BD699" s="12"/>
      <c r="BE699" s="12"/>
      <c r="BF699" s="12"/>
      <c r="BG699" s="12"/>
      <c r="BH699" s="12"/>
      <c r="BI699" s="12"/>
      <c r="BJ699" s="12"/>
      <c r="BK699" s="12"/>
      <c r="BL699" s="12"/>
      <c r="BM699" s="12"/>
      <c r="BN699" s="12"/>
      <c r="BO699" s="12"/>
      <c r="BP699" s="12"/>
      <c r="BQ699" s="12"/>
      <c r="BR699" s="12"/>
      <c r="BS699" s="12"/>
      <c r="BT699" s="12"/>
      <c r="BU699" s="12"/>
      <c r="BV699" s="12"/>
      <c r="BW699" s="12"/>
      <c r="BX699" s="12"/>
      <c r="BY699" s="12"/>
      <c r="BZ699" s="12"/>
      <c r="CA699" s="12"/>
      <c r="CB699" s="12"/>
      <c r="CC699" s="12"/>
      <c r="CD699" s="12"/>
      <c r="CE699" s="12"/>
      <c r="CF699" s="12"/>
      <c r="CG699" s="12"/>
      <c r="CH699" s="12"/>
    </row>
    <row r="700" spans="1:86">
      <c r="A700" s="14"/>
      <c r="B700" s="14"/>
      <c r="C700" s="14"/>
      <c r="D700" s="14"/>
      <c r="E700" s="14"/>
      <c r="F700" s="14"/>
      <c r="G700" s="14"/>
      <c r="H700" s="14"/>
      <c r="I700" s="14"/>
      <c r="J700" s="14"/>
      <c r="K700" s="14"/>
      <c r="L700" s="14"/>
      <c r="M700" s="14"/>
      <c r="N700" s="14"/>
      <c r="O700" s="14"/>
      <c r="P700" s="14"/>
      <c r="Q700" s="14"/>
      <c r="R700" s="14"/>
      <c r="S700" s="14"/>
      <c r="T700" s="14"/>
      <c r="U700" s="14"/>
      <c r="V700" s="14"/>
      <c r="W700" s="14"/>
      <c r="X700" s="14"/>
      <c r="Z700" s="14"/>
      <c r="AA700" s="14"/>
      <c r="AB700" s="14"/>
      <c r="AC700" s="14"/>
      <c r="AD700" s="14"/>
      <c r="AE700" s="14"/>
      <c r="AF700" s="14"/>
      <c r="AG700" s="14"/>
      <c r="AH700" s="14"/>
      <c r="AI700" s="14"/>
      <c r="AJ700" s="14"/>
      <c r="AK700" s="14"/>
      <c r="AL700" s="14"/>
      <c r="AM700" s="12"/>
      <c r="AN700" s="12"/>
      <c r="AO700" s="12"/>
      <c r="AP700" s="12"/>
      <c r="AQ700" s="12"/>
      <c r="AR700" s="12"/>
      <c r="AS700" s="12"/>
      <c r="AT700" s="12"/>
      <c r="AU700" s="12"/>
      <c r="AV700" s="12"/>
      <c r="AW700" s="12"/>
      <c r="AX700" s="12"/>
      <c r="AY700" s="12"/>
      <c r="AZ700" s="12"/>
      <c r="BA700" s="12"/>
      <c r="BB700" s="12"/>
      <c r="BC700" s="12"/>
      <c r="BD700" s="12"/>
      <c r="BE700" s="12"/>
      <c r="BF700" s="12"/>
      <c r="BG700" s="12"/>
      <c r="BH700" s="12"/>
      <c r="BI700" s="12"/>
      <c r="BJ700" s="12"/>
      <c r="BK700" s="12"/>
      <c r="BL700" s="12"/>
      <c r="BM700" s="12"/>
      <c r="BN700" s="12"/>
      <c r="BO700" s="12"/>
      <c r="BP700" s="12"/>
      <c r="BQ700" s="12"/>
      <c r="BR700" s="12"/>
      <c r="BS700" s="12"/>
      <c r="BT700" s="12"/>
      <c r="BU700" s="12"/>
      <c r="BV700" s="12"/>
      <c r="BW700" s="12"/>
      <c r="BX700" s="12"/>
      <c r="BY700" s="12"/>
      <c r="BZ700" s="12"/>
      <c r="CA700" s="12"/>
      <c r="CB700" s="12"/>
      <c r="CC700" s="12"/>
      <c r="CD700" s="12"/>
      <c r="CE700" s="12"/>
      <c r="CF700" s="12"/>
      <c r="CG700" s="12"/>
      <c r="CH700" s="12"/>
    </row>
    <row r="701" spans="1:86">
      <c r="A701" s="14"/>
      <c r="B701" s="14"/>
      <c r="C701" s="14"/>
      <c r="D701" s="14"/>
      <c r="E701" s="14"/>
      <c r="F701" s="14"/>
      <c r="G701" s="14"/>
      <c r="H701" s="14"/>
      <c r="I701" s="14"/>
      <c r="J701" s="14"/>
      <c r="K701" s="14"/>
      <c r="L701" s="14"/>
      <c r="M701" s="14"/>
      <c r="N701" s="14"/>
      <c r="O701" s="14"/>
      <c r="P701" s="14"/>
      <c r="Q701" s="14"/>
      <c r="R701" s="14"/>
      <c r="S701" s="14"/>
      <c r="T701" s="14"/>
      <c r="U701" s="14"/>
      <c r="V701" s="14"/>
      <c r="W701" s="14"/>
      <c r="X701" s="14"/>
      <c r="Z701" s="14"/>
      <c r="AA701" s="14"/>
      <c r="AB701" s="14"/>
      <c r="AC701" s="14"/>
      <c r="AD701" s="14"/>
      <c r="AE701" s="14"/>
      <c r="AF701" s="14"/>
      <c r="AG701" s="14"/>
      <c r="AH701" s="14"/>
      <c r="AI701" s="14"/>
      <c r="AJ701" s="14"/>
      <c r="AK701" s="14"/>
      <c r="AL701" s="14"/>
      <c r="AM701" s="12"/>
      <c r="AN701" s="12"/>
      <c r="AO701" s="12"/>
      <c r="AP701" s="12"/>
      <c r="AQ701" s="12"/>
      <c r="AR701" s="12"/>
      <c r="AS701" s="12"/>
      <c r="AT701" s="12"/>
      <c r="AU701" s="12"/>
      <c r="AV701" s="12"/>
      <c r="AW701" s="12"/>
      <c r="AX701" s="12"/>
      <c r="AY701" s="12"/>
      <c r="AZ701" s="12"/>
      <c r="BA701" s="12"/>
      <c r="BB701" s="12"/>
      <c r="BC701" s="12"/>
      <c r="BD701" s="12"/>
      <c r="BE701" s="12"/>
      <c r="BF701" s="12"/>
      <c r="BG701" s="12"/>
      <c r="BH701" s="12"/>
      <c r="BI701" s="12"/>
      <c r="BJ701" s="12"/>
      <c r="BK701" s="12"/>
      <c r="BL701" s="12"/>
      <c r="BM701" s="12"/>
      <c r="BN701" s="12"/>
      <c r="BO701" s="12"/>
      <c r="BP701" s="12"/>
      <c r="BQ701" s="12"/>
      <c r="BR701" s="12"/>
      <c r="BS701" s="12"/>
      <c r="BT701" s="12"/>
      <c r="BU701" s="12"/>
      <c r="BV701" s="12"/>
      <c r="BW701" s="12"/>
      <c r="BX701" s="12"/>
      <c r="BY701" s="12"/>
      <c r="BZ701" s="12"/>
      <c r="CA701" s="12"/>
      <c r="CB701" s="12"/>
      <c r="CC701" s="12"/>
      <c r="CD701" s="12"/>
      <c r="CE701" s="12"/>
      <c r="CF701" s="12"/>
      <c r="CG701" s="12"/>
      <c r="CH701" s="12"/>
    </row>
    <row r="702" spans="1:86">
      <c r="A702" s="14"/>
      <c r="B702" s="14"/>
      <c r="C702" s="14"/>
      <c r="D702" s="14"/>
      <c r="E702" s="14"/>
      <c r="F702" s="14"/>
      <c r="G702" s="14"/>
      <c r="H702" s="14"/>
      <c r="I702" s="14"/>
      <c r="J702" s="14"/>
      <c r="K702" s="14"/>
      <c r="L702" s="14"/>
      <c r="M702" s="14"/>
      <c r="N702" s="14"/>
      <c r="O702" s="14"/>
      <c r="P702" s="14"/>
      <c r="Q702" s="14"/>
      <c r="R702" s="14"/>
      <c r="S702" s="14"/>
      <c r="T702" s="14"/>
      <c r="U702" s="14"/>
      <c r="V702" s="14"/>
      <c r="W702" s="14"/>
      <c r="X702" s="14"/>
      <c r="Z702" s="14"/>
      <c r="AA702" s="14"/>
      <c r="AB702" s="14"/>
      <c r="AC702" s="14"/>
      <c r="AD702" s="14"/>
      <c r="AE702" s="14"/>
      <c r="AF702" s="14"/>
      <c r="AG702" s="14"/>
      <c r="AH702" s="14"/>
      <c r="AI702" s="14"/>
      <c r="AJ702" s="14"/>
      <c r="AK702" s="14"/>
      <c r="AL702" s="14"/>
      <c r="AM702" s="12"/>
      <c r="AN702" s="12"/>
      <c r="AO702" s="12"/>
      <c r="AP702" s="12"/>
      <c r="AQ702" s="12"/>
      <c r="AR702" s="12"/>
      <c r="AS702" s="12"/>
      <c r="AT702" s="12"/>
      <c r="AU702" s="12"/>
      <c r="AV702" s="12"/>
      <c r="AW702" s="12"/>
      <c r="AX702" s="12"/>
      <c r="AY702" s="12"/>
      <c r="AZ702" s="12"/>
      <c r="BA702" s="12"/>
      <c r="BB702" s="12"/>
      <c r="BC702" s="12"/>
      <c r="BD702" s="12"/>
      <c r="BE702" s="12"/>
      <c r="BF702" s="12"/>
      <c r="BG702" s="12"/>
      <c r="BH702" s="12"/>
      <c r="BI702" s="12"/>
      <c r="BJ702" s="12"/>
      <c r="BK702" s="12"/>
      <c r="BL702" s="12"/>
      <c r="BM702" s="12"/>
      <c r="BN702" s="12"/>
      <c r="BO702" s="12"/>
      <c r="BP702" s="12"/>
      <c r="BQ702" s="12"/>
      <c r="BR702" s="12"/>
      <c r="BS702" s="12"/>
      <c r="BT702" s="12"/>
      <c r="BU702" s="12"/>
      <c r="BV702" s="12"/>
      <c r="BW702" s="12"/>
      <c r="BX702" s="12"/>
      <c r="BY702" s="12"/>
      <c r="BZ702" s="12"/>
      <c r="CA702" s="12"/>
      <c r="CB702" s="12"/>
      <c r="CC702" s="12"/>
      <c r="CD702" s="12"/>
      <c r="CE702" s="12"/>
      <c r="CF702" s="12"/>
      <c r="CG702" s="12"/>
      <c r="CH702" s="12"/>
    </row>
    <row r="703" spans="1:86">
      <c r="A703" s="14"/>
      <c r="B703" s="14"/>
      <c r="C703" s="14"/>
      <c r="D703" s="14"/>
      <c r="E703" s="14"/>
      <c r="F703" s="14"/>
      <c r="G703" s="14"/>
      <c r="H703" s="14"/>
      <c r="I703" s="14"/>
      <c r="J703" s="14"/>
      <c r="K703" s="14"/>
      <c r="L703" s="14"/>
      <c r="M703" s="14"/>
      <c r="N703" s="14"/>
      <c r="O703" s="14"/>
      <c r="P703" s="14"/>
      <c r="Q703" s="14"/>
      <c r="R703" s="14"/>
      <c r="S703" s="14"/>
      <c r="T703" s="14"/>
      <c r="U703" s="14"/>
      <c r="V703" s="14"/>
      <c r="W703" s="14"/>
      <c r="X703" s="14"/>
      <c r="Z703" s="14"/>
      <c r="AA703" s="14"/>
      <c r="AB703" s="14"/>
      <c r="AC703" s="14"/>
      <c r="AD703" s="14"/>
      <c r="AE703" s="14"/>
      <c r="AF703" s="14"/>
      <c r="AG703" s="14"/>
      <c r="AH703" s="14"/>
      <c r="AI703" s="14"/>
      <c r="AJ703" s="14"/>
      <c r="AK703" s="14"/>
      <c r="AL703" s="14"/>
      <c r="AM703" s="12"/>
      <c r="AN703" s="12"/>
      <c r="AO703" s="12"/>
      <c r="AP703" s="12"/>
      <c r="AQ703" s="12"/>
      <c r="AR703" s="12"/>
      <c r="AS703" s="12"/>
      <c r="AT703" s="12"/>
      <c r="AU703" s="12"/>
      <c r="AV703" s="12"/>
      <c r="AW703" s="12"/>
      <c r="AX703" s="12"/>
      <c r="AY703" s="12"/>
      <c r="AZ703" s="12"/>
      <c r="BA703" s="12"/>
      <c r="BB703" s="12"/>
      <c r="BC703" s="12"/>
      <c r="BD703" s="12"/>
      <c r="BE703" s="12"/>
      <c r="BF703" s="12"/>
      <c r="BG703" s="12"/>
      <c r="BH703" s="12"/>
      <c r="BI703" s="12"/>
      <c r="BJ703" s="12"/>
      <c r="BK703" s="12"/>
      <c r="BL703" s="12"/>
      <c r="BM703" s="12"/>
      <c r="BN703" s="12"/>
      <c r="BO703" s="12"/>
      <c r="BP703" s="12"/>
      <c r="BQ703" s="12"/>
      <c r="BR703" s="12"/>
      <c r="BS703" s="12"/>
      <c r="BT703" s="12"/>
      <c r="BU703" s="12"/>
      <c r="BV703" s="12"/>
      <c r="BW703" s="12"/>
      <c r="BX703" s="12"/>
      <c r="BY703" s="12"/>
      <c r="BZ703" s="12"/>
      <c r="CA703" s="12"/>
      <c r="CB703" s="12"/>
      <c r="CC703" s="12"/>
      <c r="CD703" s="12"/>
      <c r="CE703" s="12"/>
      <c r="CF703" s="12"/>
      <c r="CG703" s="12"/>
      <c r="CH703" s="12"/>
    </row>
    <row r="704" spans="1:86">
      <c r="A704" s="14"/>
      <c r="B704" s="14"/>
      <c r="C704" s="14"/>
      <c r="D704" s="14"/>
      <c r="E704" s="14"/>
      <c r="F704" s="14"/>
      <c r="G704" s="14"/>
      <c r="H704" s="14"/>
      <c r="I704" s="14"/>
      <c r="J704" s="14"/>
      <c r="K704" s="14"/>
      <c r="L704" s="14"/>
      <c r="M704" s="14"/>
      <c r="N704" s="14"/>
      <c r="O704" s="14"/>
      <c r="P704" s="14"/>
      <c r="Q704" s="14"/>
      <c r="R704" s="14"/>
      <c r="S704" s="14"/>
      <c r="T704" s="14"/>
      <c r="U704" s="14"/>
      <c r="V704" s="14"/>
      <c r="W704" s="14"/>
      <c r="X704" s="14"/>
      <c r="Z704" s="14"/>
      <c r="AA704" s="14"/>
      <c r="AB704" s="14"/>
      <c r="AC704" s="14"/>
      <c r="AD704" s="14"/>
      <c r="AE704" s="14"/>
      <c r="AF704" s="14"/>
      <c r="AG704" s="14"/>
      <c r="AH704" s="14"/>
      <c r="AI704" s="14"/>
      <c r="AJ704" s="14"/>
      <c r="AK704" s="14"/>
      <c r="AL704" s="14"/>
      <c r="AM704" s="12"/>
      <c r="AN704" s="12"/>
      <c r="AO704" s="12"/>
      <c r="AP704" s="12"/>
      <c r="AQ704" s="12"/>
      <c r="AR704" s="12"/>
      <c r="AS704" s="12"/>
      <c r="AT704" s="12"/>
      <c r="AU704" s="12"/>
      <c r="AV704" s="12"/>
      <c r="AW704" s="12"/>
      <c r="AX704" s="12"/>
      <c r="AY704" s="12"/>
      <c r="AZ704" s="12"/>
      <c r="BA704" s="12"/>
      <c r="BB704" s="12"/>
      <c r="BC704" s="12"/>
      <c r="BD704" s="12"/>
      <c r="BE704" s="12"/>
      <c r="BF704" s="12"/>
      <c r="BG704" s="12"/>
      <c r="BH704" s="12"/>
      <c r="BI704" s="12"/>
      <c r="BJ704" s="12"/>
      <c r="BK704" s="12"/>
      <c r="BL704" s="12"/>
      <c r="BM704" s="12"/>
      <c r="BN704" s="12"/>
      <c r="BO704" s="12"/>
      <c r="BP704" s="12"/>
      <c r="BQ704" s="12"/>
      <c r="BR704" s="12"/>
      <c r="BS704" s="12"/>
      <c r="BT704" s="12"/>
      <c r="BU704" s="12"/>
      <c r="BV704" s="12"/>
      <c r="BW704" s="12"/>
      <c r="BX704" s="12"/>
      <c r="BY704" s="12"/>
      <c r="BZ704" s="12"/>
      <c r="CA704" s="12"/>
      <c r="CB704" s="12"/>
      <c r="CC704" s="12"/>
      <c r="CD704" s="12"/>
      <c r="CE704" s="12"/>
      <c r="CF704" s="12"/>
      <c r="CG704" s="12"/>
      <c r="CH704" s="12"/>
    </row>
    <row r="705" spans="1:86">
      <c r="A705" s="14"/>
      <c r="B705" s="14"/>
      <c r="C705" s="14"/>
      <c r="D705" s="14"/>
      <c r="E705" s="14"/>
      <c r="F705" s="14"/>
      <c r="G705" s="14"/>
      <c r="H705" s="14"/>
      <c r="I705" s="14"/>
      <c r="J705" s="14"/>
      <c r="K705" s="14"/>
      <c r="L705" s="14"/>
      <c r="M705" s="14"/>
      <c r="N705" s="14"/>
      <c r="O705" s="14"/>
      <c r="P705" s="14"/>
      <c r="Q705" s="14"/>
      <c r="R705" s="14"/>
      <c r="S705" s="14"/>
      <c r="T705" s="14"/>
      <c r="U705" s="14"/>
      <c r="V705" s="14"/>
      <c r="W705" s="14"/>
      <c r="X705" s="14"/>
      <c r="Z705" s="14"/>
      <c r="AA705" s="14"/>
      <c r="AB705" s="14"/>
      <c r="AC705" s="14"/>
      <c r="AD705" s="14"/>
      <c r="AE705" s="14"/>
      <c r="AF705" s="14"/>
      <c r="AG705" s="14"/>
      <c r="AH705" s="14"/>
      <c r="AI705" s="14"/>
      <c r="AJ705" s="14"/>
      <c r="AK705" s="14"/>
      <c r="AL705" s="14"/>
      <c r="AM705" s="12"/>
      <c r="AN705" s="12"/>
      <c r="AO705" s="12"/>
      <c r="AP705" s="12"/>
      <c r="AQ705" s="12"/>
      <c r="AR705" s="12"/>
      <c r="AS705" s="12"/>
      <c r="AT705" s="12"/>
      <c r="AU705" s="12"/>
      <c r="AV705" s="12"/>
      <c r="AW705" s="12"/>
      <c r="AX705" s="12"/>
      <c r="AY705" s="12"/>
      <c r="AZ705" s="12"/>
      <c r="BA705" s="12"/>
      <c r="BB705" s="12"/>
      <c r="BC705" s="12"/>
      <c r="BD705" s="12"/>
      <c r="BE705" s="12"/>
      <c r="BF705" s="12"/>
      <c r="BG705" s="12"/>
      <c r="BH705" s="12"/>
      <c r="BI705" s="12"/>
      <c r="BJ705" s="12"/>
      <c r="BK705" s="12"/>
      <c r="BL705" s="12"/>
      <c r="BM705" s="12"/>
      <c r="BN705" s="12"/>
      <c r="BO705" s="12"/>
      <c r="BP705" s="12"/>
      <c r="BQ705" s="12"/>
      <c r="BR705" s="12"/>
      <c r="BS705" s="12"/>
      <c r="BT705" s="12"/>
      <c r="BU705" s="12"/>
      <c r="BV705" s="12"/>
      <c r="BW705" s="12"/>
      <c r="BX705" s="12"/>
      <c r="BY705" s="12"/>
      <c r="BZ705" s="12"/>
      <c r="CA705" s="12"/>
      <c r="CB705" s="12"/>
      <c r="CC705" s="12"/>
      <c r="CD705" s="12"/>
      <c r="CE705" s="12"/>
      <c r="CF705" s="12"/>
      <c r="CG705" s="12"/>
      <c r="CH705" s="12"/>
    </row>
    <row r="706" spans="1:86">
      <c r="A706" s="14"/>
      <c r="B706" s="14"/>
      <c r="C706" s="14"/>
      <c r="D706" s="14"/>
      <c r="E706" s="14"/>
      <c r="F706" s="14"/>
      <c r="G706" s="14"/>
      <c r="H706" s="14"/>
      <c r="I706" s="14"/>
      <c r="J706" s="14"/>
      <c r="K706" s="14"/>
      <c r="L706" s="14"/>
      <c r="M706" s="14"/>
      <c r="N706" s="14"/>
      <c r="O706" s="14"/>
      <c r="P706" s="14"/>
      <c r="Q706" s="14"/>
      <c r="R706" s="14"/>
      <c r="S706" s="14"/>
      <c r="T706" s="14"/>
      <c r="U706" s="14"/>
      <c r="V706" s="14"/>
      <c r="W706" s="14"/>
      <c r="X706" s="14"/>
      <c r="Z706" s="14"/>
      <c r="AA706" s="14"/>
      <c r="AB706" s="14"/>
      <c r="AC706" s="14"/>
      <c r="AD706" s="14"/>
      <c r="AE706" s="14"/>
      <c r="AF706" s="14"/>
      <c r="AG706" s="14"/>
      <c r="AH706" s="14"/>
      <c r="AI706" s="14"/>
      <c r="AJ706" s="14"/>
      <c r="AK706" s="14"/>
      <c r="AL706" s="14"/>
      <c r="AM706" s="12"/>
      <c r="AN706" s="12"/>
      <c r="AO706" s="12"/>
      <c r="AP706" s="12"/>
      <c r="AQ706" s="12"/>
      <c r="AR706" s="12"/>
      <c r="AS706" s="12"/>
      <c r="AT706" s="12"/>
      <c r="AU706" s="12"/>
      <c r="AV706" s="12"/>
      <c r="AW706" s="12"/>
      <c r="AX706" s="12"/>
      <c r="AY706" s="12"/>
      <c r="AZ706" s="12"/>
      <c r="BA706" s="12"/>
      <c r="BB706" s="12"/>
      <c r="BC706" s="12"/>
      <c r="BD706" s="12"/>
      <c r="BE706" s="12"/>
      <c r="BF706" s="12"/>
      <c r="BG706" s="12"/>
      <c r="BH706" s="12"/>
      <c r="BI706" s="12"/>
      <c r="BJ706" s="12"/>
      <c r="BK706" s="12"/>
      <c r="BL706" s="12"/>
      <c r="BM706" s="12"/>
      <c r="BN706" s="12"/>
      <c r="BO706" s="12"/>
      <c r="BP706" s="12"/>
      <c r="BQ706" s="12"/>
      <c r="BR706" s="12"/>
      <c r="BS706" s="12"/>
      <c r="BT706" s="12"/>
      <c r="BU706" s="12"/>
      <c r="BV706" s="12"/>
      <c r="BW706" s="12"/>
      <c r="BX706" s="12"/>
      <c r="BY706" s="12"/>
      <c r="BZ706" s="12"/>
      <c r="CA706" s="12"/>
      <c r="CB706" s="12"/>
      <c r="CC706" s="12"/>
      <c r="CD706" s="12"/>
      <c r="CE706" s="12"/>
      <c r="CF706" s="12"/>
      <c r="CG706" s="12"/>
      <c r="CH706" s="12"/>
    </row>
    <row r="707" spans="1:86">
      <c r="A707" s="14"/>
      <c r="B707" s="14"/>
      <c r="C707" s="14"/>
      <c r="D707" s="14"/>
      <c r="E707" s="14"/>
      <c r="F707" s="14"/>
      <c r="G707" s="14"/>
      <c r="H707" s="14"/>
      <c r="I707" s="14"/>
      <c r="J707" s="14"/>
      <c r="K707" s="14"/>
      <c r="L707" s="14"/>
      <c r="M707" s="14"/>
      <c r="N707" s="14"/>
      <c r="O707" s="14"/>
      <c r="P707" s="14"/>
      <c r="Q707" s="14"/>
      <c r="R707" s="14"/>
      <c r="S707" s="14"/>
      <c r="T707" s="14"/>
      <c r="U707" s="14"/>
      <c r="V707" s="14"/>
      <c r="W707" s="14"/>
      <c r="X707" s="14"/>
      <c r="Z707" s="14"/>
      <c r="AA707" s="14"/>
      <c r="AB707" s="14"/>
      <c r="AC707" s="14"/>
      <c r="AD707" s="14"/>
      <c r="AE707" s="14"/>
      <c r="AF707" s="14"/>
      <c r="AG707" s="14"/>
      <c r="AH707" s="14"/>
      <c r="AI707" s="14"/>
      <c r="AJ707" s="14"/>
      <c r="AK707" s="14"/>
      <c r="AL707" s="14"/>
      <c r="AM707" s="12"/>
      <c r="AN707" s="12"/>
      <c r="AO707" s="12"/>
      <c r="AP707" s="12"/>
      <c r="AQ707" s="12"/>
      <c r="AR707" s="12"/>
      <c r="AS707" s="12"/>
      <c r="AT707" s="12"/>
      <c r="AU707" s="12"/>
      <c r="AV707" s="12"/>
      <c r="AW707" s="12"/>
      <c r="AX707" s="12"/>
      <c r="AY707" s="12"/>
      <c r="AZ707" s="12"/>
      <c r="BA707" s="12"/>
      <c r="BB707" s="12"/>
      <c r="BC707" s="12"/>
      <c r="BD707" s="12"/>
      <c r="BE707" s="12"/>
      <c r="BF707" s="12"/>
      <c r="BG707" s="12"/>
      <c r="BH707" s="12"/>
      <c r="BI707" s="12"/>
      <c r="BJ707" s="12"/>
      <c r="BK707" s="12"/>
      <c r="BL707" s="12"/>
      <c r="BM707" s="12"/>
      <c r="BN707" s="12"/>
      <c r="BO707" s="12"/>
      <c r="BP707" s="12"/>
      <c r="BQ707" s="12"/>
      <c r="BR707" s="12"/>
      <c r="BS707" s="12"/>
      <c r="BT707" s="12"/>
      <c r="BU707" s="12"/>
      <c r="BV707" s="12"/>
      <c r="BW707" s="12"/>
      <c r="BX707" s="12"/>
      <c r="BY707" s="12"/>
      <c r="BZ707" s="12"/>
      <c r="CA707" s="12"/>
      <c r="CB707" s="12"/>
      <c r="CC707" s="12"/>
      <c r="CD707" s="12"/>
      <c r="CE707" s="12"/>
      <c r="CF707" s="12"/>
      <c r="CG707" s="12"/>
      <c r="CH707" s="12"/>
    </row>
    <row r="708" spans="1:86">
      <c r="A708" s="14"/>
      <c r="B708" s="14"/>
      <c r="C708" s="14"/>
      <c r="D708" s="14"/>
      <c r="E708" s="14"/>
      <c r="F708" s="14"/>
      <c r="G708" s="14"/>
      <c r="H708" s="14"/>
      <c r="I708" s="14"/>
      <c r="J708" s="14"/>
      <c r="K708" s="14"/>
      <c r="L708" s="14"/>
      <c r="M708" s="14"/>
      <c r="N708" s="14"/>
      <c r="O708" s="14"/>
      <c r="P708" s="14"/>
      <c r="Q708" s="14"/>
      <c r="R708" s="14"/>
      <c r="S708" s="14"/>
      <c r="T708" s="14"/>
      <c r="U708" s="14"/>
      <c r="V708" s="14"/>
      <c r="W708" s="14"/>
      <c r="X708" s="14"/>
      <c r="Z708" s="14"/>
      <c r="AA708" s="14"/>
      <c r="AB708" s="14"/>
      <c r="AC708" s="14"/>
      <c r="AD708" s="14"/>
      <c r="AE708" s="14"/>
      <c r="AF708" s="14"/>
      <c r="AG708" s="14"/>
      <c r="AH708" s="14"/>
      <c r="AI708" s="14"/>
      <c r="AJ708" s="14"/>
      <c r="AK708" s="14"/>
      <c r="AL708" s="14"/>
      <c r="AM708" s="12"/>
      <c r="AN708" s="12"/>
      <c r="AO708" s="12"/>
      <c r="AP708" s="12"/>
      <c r="AQ708" s="12"/>
      <c r="AR708" s="12"/>
      <c r="AS708" s="12"/>
      <c r="AT708" s="12"/>
      <c r="AU708" s="12"/>
      <c r="AV708" s="12"/>
      <c r="AW708" s="12"/>
      <c r="AX708" s="12"/>
      <c r="AY708" s="12"/>
      <c r="AZ708" s="12"/>
      <c r="BA708" s="12"/>
      <c r="BB708" s="12"/>
      <c r="BC708" s="12"/>
      <c r="BD708" s="12"/>
      <c r="BE708" s="12"/>
      <c r="BF708" s="12"/>
      <c r="BG708" s="12"/>
      <c r="BH708" s="12"/>
      <c r="BI708" s="12"/>
      <c r="BJ708" s="12"/>
      <c r="BK708" s="12"/>
      <c r="BL708" s="12"/>
      <c r="BM708" s="12"/>
      <c r="BN708" s="12"/>
      <c r="BO708" s="12"/>
      <c r="BP708" s="12"/>
      <c r="BQ708" s="12"/>
      <c r="BR708" s="12"/>
      <c r="BS708" s="12"/>
      <c r="BT708" s="12"/>
      <c r="BU708" s="12"/>
      <c r="BV708" s="12"/>
      <c r="BW708" s="12"/>
      <c r="BX708" s="12"/>
      <c r="BY708" s="12"/>
      <c r="BZ708" s="12"/>
      <c r="CA708" s="12"/>
      <c r="CB708" s="12"/>
      <c r="CC708" s="12"/>
      <c r="CD708" s="12"/>
      <c r="CE708" s="12"/>
      <c r="CF708" s="12"/>
      <c r="CG708" s="12"/>
      <c r="CH708" s="12"/>
    </row>
    <row r="709" spans="1:86">
      <c r="A709" s="14"/>
      <c r="B709" s="14"/>
      <c r="C709" s="14"/>
      <c r="D709" s="14"/>
      <c r="E709" s="14"/>
      <c r="F709" s="14"/>
      <c r="G709" s="14"/>
      <c r="H709" s="14"/>
      <c r="I709" s="14"/>
      <c r="J709" s="14"/>
      <c r="K709" s="14"/>
      <c r="L709" s="14"/>
      <c r="M709" s="14"/>
      <c r="N709" s="14"/>
      <c r="O709" s="14"/>
      <c r="P709" s="14"/>
      <c r="Q709" s="14"/>
      <c r="R709" s="14"/>
      <c r="S709" s="14"/>
      <c r="T709" s="14"/>
      <c r="U709" s="14"/>
      <c r="V709" s="14"/>
      <c r="W709" s="14"/>
      <c r="X709" s="14"/>
      <c r="Z709" s="14"/>
      <c r="AA709" s="14"/>
      <c r="AB709" s="14"/>
      <c r="AC709" s="14"/>
      <c r="AD709" s="14"/>
      <c r="AE709" s="14"/>
      <c r="AF709" s="14"/>
      <c r="AG709" s="14"/>
      <c r="AH709" s="14"/>
      <c r="AI709" s="14"/>
      <c r="AJ709" s="14"/>
      <c r="AK709" s="14"/>
      <c r="AL709" s="14"/>
      <c r="AM709" s="12"/>
      <c r="AN709" s="12"/>
      <c r="AO709" s="12"/>
      <c r="AP709" s="12"/>
      <c r="AQ709" s="12"/>
      <c r="AR709" s="12"/>
      <c r="AS709" s="12"/>
      <c r="AT709" s="12"/>
      <c r="AU709" s="12"/>
      <c r="AV709" s="12"/>
      <c r="AW709" s="12"/>
      <c r="AX709" s="12"/>
      <c r="AY709" s="12"/>
      <c r="AZ709" s="12"/>
      <c r="BA709" s="12"/>
      <c r="BB709" s="12"/>
      <c r="BC709" s="12"/>
      <c r="BD709" s="12"/>
      <c r="BE709" s="12"/>
      <c r="BF709" s="12"/>
      <c r="BG709" s="12"/>
      <c r="BH709" s="12"/>
      <c r="BI709" s="12"/>
      <c r="BJ709" s="12"/>
      <c r="BK709" s="12"/>
      <c r="BL709" s="12"/>
      <c r="BM709" s="12"/>
      <c r="BN709" s="12"/>
      <c r="BO709" s="12"/>
      <c r="BP709" s="12"/>
      <c r="BQ709" s="12"/>
      <c r="BR709" s="12"/>
      <c r="BS709" s="12"/>
      <c r="BT709" s="12"/>
      <c r="BU709" s="12"/>
      <c r="BV709" s="12"/>
      <c r="BW709" s="12"/>
      <c r="BX709" s="12"/>
      <c r="BY709" s="12"/>
      <c r="BZ709" s="12"/>
      <c r="CA709" s="12"/>
      <c r="CB709" s="12"/>
      <c r="CC709" s="12"/>
      <c r="CD709" s="12"/>
      <c r="CE709" s="12"/>
      <c r="CF709" s="12"/>
      <c r="CG709" s="12"/>
      <c r="CH709" s="12"/>
    </row>
    <row r="710" spans="1:86">
      <c r="A710" s="14"/>
      <c r="B710" s="14"/>
      <c r="C710" s="14"/>
      <c r="D710" s="14"/>
      <c r="E710" s="14"/>
      <c r="F710" s="14"/>
      <c r="G710" s="14"/>
      <c r="H710" s="14"/>
      <c r="I710" s="14"/>
      <c r="J710" s="14"/>
      <c r="K710" s="14"/>
      <c r="L710" s="14"/>
      <c r="M710" s="14"/>
      <c r="N710" s="14"/>
      <c r="O710" s="14"/>
      <c r="P710" s="14"/>
      <c r="Q710" s="14"/>
      <c r="R710" s="14"/>
      <c r="S710" s="14"/>
      <c r="T710" s="14"/>
      <c r="U710" s="14"/>
      <c r="V710" s="14"/>
      <c r="W710" s="14"/>
      <c r="X710" s="14"/>
      <c r="Z710" s="14"/>
      <c r="AA710" s="14"/>
      <c r="AB710" s="14"/>
      <c r="AC710" s="14"/>
      <c r="AD710" s="14"/>
      <c r="AE710" s="14"/>
      <c r="AF710" s="14"/>
      <c r="AG710" s="14"/>
      <c r="AH710" s="14"/>
      <c r="AI710" s="14"/>
      <c r="AJ710" s="14"/>
      <c r="AK710" s="14"/>
      <c r="AL710" s="14"/>
      <c r="AM710" s="12"/>
      <c r="AN710" s="12"/>
      <c r="AO710" s="12"/>
      <c r="AP710" s="12"/>
      <c r="AQ710" s="12"/>
      <c r="AR710" s="12"/>
      <c r="AS710" s="12"/>
      <c r="AT710" s="12"/>
      <c r="AU710" s="12"/>
      <c r="AV710" s="12"/>
      <c r="AW710" s="12"/>
      <c r="AX710" s="12"/>
      <c r="AY710" s="12"/>
      <c r="AZ710" s="12"/>
      <c r="BA710" s="12"/>
      <c r="BB710" s="12"/>
      <c r="BC710" s="12"/>
      <c r="BD710" s="12"/>
      <c r="BE710" s="12"/>
      <c r="BF710" s="12"/>
      <c r="BG710" s="12"/>
      <c r="BH710" s="12"/>
      <c r="BI710" s="12"/>
      <c r="BJ710" s="12"/>
      <c r="BK710" s="12"/>
      <c r="BL710" s="12"/>
      <c r="BM710" s="12"/>
      <c r="BN710" s="12"/>
      <c r="BO710" s="12"/>
      <c r="BP710" s="12"/>
      <c r="BQ710" s="12"/>
      <c r="BR710" s="12"/>
      <c r="BS710" s="12"/>
      <c r="BT710" s="12"/>
      <c r="BU710" s="12"/>
      <c r="BV710" s="12"/>
      <c r="BW710" s="12"/>
      <c r="BX710" s="12"/>
      <c r="BY710" s="12"/>
      <c r="BZ710" s="12"/>
      <c r="CA710" s="12"/>
      <c r="CB710" s="12"/>
      <c r="CC710" s="12"/>
      <c r="CD710" s="12"/>
      <c r="CE710" s="12"/>
      <c r="CF710" s="12"/>
      <c r="CG710" s="12"/>
      <c r="CH710" s="12"/>
    </row>
    <row r="711" spans="1:86">
      <c r="A711" s="14"/>
      <c r="B711" s="14"/>
      <c r="C711" s="14"/>
      <c r="D711" s="14"/>
      <c r="E711" s="14"/>
      <c r="F711" s="14"/>
      <c r="G711" s="14"/>
      <c r="H711" s="14"/>
      <c r="I711" s="14"/>
      <c r="J711" s="14"/>
      <c r="K711" s="14"/>
      <c r="L711" s="14"/>
      <c r="M711" s="14"/>
      <c r="N711" s="14"/>
      <c r="O711" s="14"/>
      <c r="P711" s="14"/>
      <c r="Q711" s="14"/>
      <c r="R711" s="14"/>
      <c r="S711" s="14"/>
      <c r="T711" s="14"/>
      <c r="U711" s="14"/>
      <c r="V711" s="14"/>
      <c r="W711" s="14"/>
      <c r="X711" s="14"/>
      <c r="Z711" s="14"/>
      <c r="AA711" s="14"/>
      <c r="AB711" s="14"/>
      <c r="AC711" s="14"/>
      <c r="AD711" s="14"/>
      <c r="AE711" s="14"/>
      <c r="AF711" s="14"/>
      <c r="AG711" s="14"/>
      <c r="AH711" s="14"/>
      <c r="AI711" s="14"/>
      <c r="AJ711" s="14"/>
      <c r="AK711" s="14"/>
      <c r="AL711" s="14"/>
      <c r="AM711" s="12"/>
      <c r="AN711" s="12"/>
      <c r="AO711" s="12"/>
      <c r="AP711" s="12"/>
      <c r="AQ711" s="12"/>
      <c r="AR711" s="12"/>
      <c r="AS711" s="12"/>
      <c r="AT711" s="12"/>
      <c r="AU711" s="12"/>
      <c r="AV711" s="12"/>
      <c r="AW711" s="12"/>
      <c r="AX711" s="12"/>
      <c r="AY711" s="12"/>
      <c r="AZ711" s="12"/>
      <c r="BA711" s="12"/>
      <c r="BB711" s="12"/>
      <c r="BC711" s="12"/>
      <c r="BD711" s="12"/>
      <c r="BE711" s="12"/>
      <c r="BF711" s="12"/>
      <c r="BG711" s="12"/>
      <c r="BH711" s="12"/>
      <c r="BI711" s="12"/>
      <c r="BJ711" s="12"/>
      <c r="BK711" s="12"/>
      <c r="BL711" s="12"/>
      <c r="BM711" s="12"/>
      <c r="BN711" s="12"/>
      <c r="BO711" s="12"/>
      <c r="BP711" s="12"/>
      <c r="BQ711" s="12"/>
      <c r="BR711" s="12"/>
      <c r="BS711" s="12"/>
      <c r="BT711" s="12"/>
      <c r="BU711" s="12"/>
      <c r="BV711" s="12"/>
      <c r="BW711" s="12"/>
      <c r="BX711" s="12"/>
      <c r="BY711" s="12"/>
      <c r="BZ711" s="12"/>
      <c r="CA711" s="12"/>
      <c r="CB711" s="12"/>
      <c r="CC711" s="12"/>
      <c r="CD711" s="12"/>
      <c r="CE711" s="12"/>
      <c r="CF711" s="12"/>
      <c r="CG711" s="12"/>
      <c r="CH711" s="12"/>
    </row>
    <row r="712" spans="1:86">
      <c r="A712" s="14"/>
      <c r="B712" s="14"/>
      <c r="C712" s="14"/>
      <c r="D712" s="14"/>
      <c r="E712" s="14"/>
      <c r="F712" s="14"/>
      <c r="G712" s="14"/>
      <c r="H712" s="14"/>
      <c r="I712" s="14"/>
      <c r="J712" s="14"/>
      <c r="K712" s="14"/>
      <c r="L712" s="14"/>
      <c r="M712" s="14"/>
      <c r="N712" s="14"/>
      <c r="O712" s="14"/>
      <c r="P712" s="14"/>
      <c r="Q712" s="14"/>
      <c r="R712" s="14"/>
      <c r="S712" s="14"/>
      <c r="T712" s="14"/>
      <c r="U712" s="14"/>
      <c r="V712" s="14"/>
      <c r="W712" s="14"/>
      <c r="X712" s="14"/>
      <c r="Z712" s="14"/>
      <c r="AA712" s="14"/>
      <c r="AB712" s="14"/>
      <c r="AC712" s="14"/>
      <c r="AD712" s="14"/>
      <c r="AE712" s="14"/>
      <c r="AF712" s="14"/>
      <c r="AG712" s="14"/>
      <c r="AH712" s="14"/>
      <c r="AI712" s="14"/>
      <c r="AJ712" s="14"/>
      <c r="AK712" s="14"/>
      <c r="AL712" s="14"/>
      <c r="AM712" s="12"/>
      <c r="AN712" s="12"/>
      <c r="AO712" s="12"/>
      <c r="AP712" s="12"/>
      <c r="AQ712" s="12"/>
      <c r="AR712" s="12"/>
      <c r="AS712" s="12"/>
      <c r="AT712" s="12"/>
      <c r="AU712" s="12"/>
      <c r="AV712" s="12"/>
      <c r="AW712" s="12"/>
      <c r="AX712" s="12"/>
      <c r="AY712" s="12"/>
      <c r="AZ712" s="12"/>
      <c r="BA712" s="12"/>
      <c r="BB712" s="12"/>
      <c r="BC712" s="12"/>
      <c r="BD712" s="12"/>
      <c r="BE712" s="12"/>
      <c r="BF712" s="12"/>
      <c r="BG712" s="12"/>
      <c r="BH712" s="12"/>
      <c r="BI712" s="12"/>
      <c r="BJ712" s="12"/>
      <c r="BK712" s="12"/>
      <c r="BL712" s="12"/>
      <c r="BM712" s="12"/>
      <c r="BN712" s="12"/>
      <c r="BO712" s="12"/>
      <c r="BP712" s="12"/>
      <c r="BQ712" s="12"/>
      <c r="BR712" s="12"/>
      <c r="BS712" s="12"/>
      <c r="BT712" s="12"/>
      <c r="BU712" s="12"/>
      <c r="BV712" s="12"/>
      <c r="BW712" s="12"/>
      <c r="BX712" s="12"/>
      <c r="BY712" s="12"/>
      <c r="BZ712" s="12"/>
      <c r="CA712" s="12"/>
      <c r="CB712" s="12"/>
      <c r="CC712" s="12"/>
      <c r="CD712" s="12"/>
      <c r="CE712" s="12"/>
      <c r="CF712" s="12"/>
      <c r="CG712" s="12"/>
      <c r="CH712" s="12"/>
    </row>
    <row r="713" spans="1:86">
      <c r="A713" s="14"/>
      <c r="B713" s="14"/>
      <c r="C713" s="14"/>
      <c r="D713" s="14"/>
      <c r="E713" s="14"/>
      <c r="F713" s="14"/>
      <c r="G713" s="14"/>
      <c r="H713" s="14"/>
      <c r="I713" s="14"/>
      <c r="J713" s="14"/>
      <c r="K713" s="14"/>
      <c r="L713" s="14"/>
      <c r="M713" s="14"/>
      <c r="N713" s="14"/>
      <c r="O713" s="14"/>
      <c r="P713" s="14"/>
      <c r="Q713" s="14"/>
      <c r="R713" s="14"/>
      <c r="S713" s="14"/>
      <c r="T713" s="14"/>
      <c r="U713" s="14"/>
      <c r="V713" s="14"/>
      <c r="W713" s="14"/>
      <c r="X713" s="14"/>
      <c r="Z713" s="14"/>
      <c r="AA713" s="14"/>
      <c r="AB713" s="14"/>
      <c r="AC713" s="14"/>
      <c r="AD713" s="14"/>
      <c r="AE713" s="14"/>
      <c r="AF713" s="14"/>
      <c r="AG713" s="14"/>
      <c r="AH713" s="14"/>
      <c r="AI713" s="14"/>
      <c r="AJ713" s="14"/>
      <c r="AK713" s="14"/>
      <c r="AL713" s="14"/>
      <c r="AM713" s="12"/>
      <c r="AN713" s="12"/>
      <c r="AO713" s="12"/>
      <c r="AP713" s="12"/>
      <c r="AQ713" s="12"/>
      <c r="AR713" s="12"/>
      <c r="AS713" s="12"/>
      <c r="AT713" s="12"/>
      <c r="AU713" s="12"/>
      <c r="AV713" s="12"/>
      <c r="AW713" s="12"/>
      <c r="AX713" s="12"/>
      <c r="AY713" s="12"/>
      <c r="AZ713" s="12"/>
      <c r="BA713" s="12"/>
      <c r="BB713" s="12"/>
      <c r="BC713" s="12"/>
      <c r="BD713" s="12"/>
      <c r="BE713" s="12"/>
      <c r="BF713" s="12"/>
      <c r="BG713" s="12"/>
      <c r="BH713" s="12"/>
      <c r="BI713" s="12"/>
      <c r="BJ713" s="12"/>
      <c r="BK713" s="12"/>
      <c r="BL713" s="12"/>
      <c r="BM713" s="12"/>
      <c r="BN713" s="12"/>
      <c r="BO713" s="12"/>
      <c r="BP713" s="12"/>
      <c r="BQ713" s="12"/>
      <c r="BR713" s="12"/>
      <c r="BS713" s="12"/>
      <c r="BT713" s="12"/>
      <c r="BU713" s="12"/>
      <c r="BV713" s="12"/>
      <c r="BW713" s="12"/>
      <c r="BX713" s="12"/>
      <c r="BY713" s="12"/>
      <c r="BZ713" s="12"/>
      <c r="CA713" s="12"/>
      <c r="CB713" s="12"/>
      <c r="CC713" s="12"/>
      <c r="CD713" s="12"/>
      <c r="CE713" s="12"/>
      <c r="CF713" s="12"/>
      <c r="CG713" s="12"/>
      <c r="CH713" s="12"/>
    </row>
    <row r="714" spans="1:86">
      <c r="A714" s="14"/>
      <c r="B714" s="14"/>
      <c r="C714" s="14"/>
      <c r="D714" s="14"/>
      <c r="E714" s="14"/>
      <c r="F714" s="14"/>
      <c r="G714" s="14"/>
      <c r="H714" s="14"/>
      <c r="I714" s="14"/>
      <c r="J714" s="14"/>
      <c r="K714" s="14"/>
      <c r="L714" s="14"/>
      <c r="M714" s="14"/>
      <c r="N714" s="14"/>
      <c r="O714" s="14"/>
      <c r="P714" s="14"/>
      <c r="Q714" s="14"/>
      <c r="R714" s="14"/>
      <c r="S714" s="14"/>
      <c r="T714" s="14"/>
      <c r="U714" s="14"/>
      <c r="V714" s="14"/>
      <c r="W714" s="14"/>
      <c r="X714" s="14"/>
      <c r="Z714" s="14"/>
      <c r="AA714" s="14"/>
      <c r="AB714" s="14"/>
      <c r="AC714" s="14"/>
      <c r="AD714" s="14"/>
      <c r="AE714" s="14"/>
      <c r="AF714" s="14"/>
      <c r="AG714" s="14"/>
      <c r="AH714" s="14"/>
      <c r="AI714" s="14"/>
      <c r="AJ714" s="14"/>
      <c r="AK714" s="14"/>
      <c r="AL714" s="14"/>
      <c r="AM714" s="12"/>
      <c r="AN714" s="12"/>
      <c r="AO714" s="12"/>
      <c r="AP714" s="12"/>
      <c r="AQ714" s="12"/>
      <c r="AR714" s="12"/>
      <c r="AS714" s="12"/>
      <c r="AT714" s="12"/>
      <c r="AU714" s="12"/>
      <c r="AV714" s="12"/>
      <c r="AW714" s="12"/>
      <c r="AX714" s="12"/>
      <c r="AY714" s="12"/>
      <c r="AZ714" s="12"/>
      <c r="BA714" s="12"/>
      <c r="BB714" s="12"/>
      <c r="BC714" s="12"/>
      <c r="BD714" s="12"/>
      <c r="BE714" s="12"/>
      <c r="BF714" s="12"/>
      <c r="BG714" s="12"/>
      <c r="BH714" s="12"/>
      <c r="BI714" s="12"/>
      <c r="BJ714" s="12"/>
      <c r="BK714" s="12"/>
      <c r="BL714" s="12"/>
      <c r="BM714" s="12"/>
      <c r="BN714" s="12"/>
      <c r="BO714" s="12"/>
      <c r="BP714" s="12"/>
      <c r="BQ714" s="12"/>
      <c r="BR714" s="12"/>
      <c r="BS714" s="12"/>
      <c r="BT714" s="12"/>
      <c r="BU714" s="12"/>
      <c r="BV714" s="12"/>
      <c r="BW714" s="12"/>
      <c r="BX714" s="12"/>
      <c r="BY714" s="12"/>
      <c r="BZ714" s="12"/>
      <c r="CA714" s="12"/>
      <c r="CB714" s="12"/>
      <c r="CC714" s="12"/>
      <c r="CD714" s="12"/>
      <c r="CE714" s="12"/>
      <c r="CF714" s="12"/>
      <c r="CG714" s="12"/>
      <c r="CH714" s="12"/>
    </row>
    <row r="715" spans="1:86">
      <c r="A715" s="14"/>
      <c r="B715" s="14"/>
      <c r="C715" s="14"/>
      <c r="D715" s="14"/>
      <c r="E715" s="14"/>
      <c r="F715" s="14"/>
      <c r="G715" s="14"/>
      <c r="H715" s="14"/>
      <c r="I715" s="14"/>
      <c r="J715" s="14"/>
      <c r="K715" s="14"/>
      <c r="L715" s="14"/>
      <c r="M715" s="14"/>
      <c r="N715" s="14"/>
      <c r="O715" s="14"/>
      <c r="P715" s="14"/>
      <c r="Q715" s="14"/>
      <c r="R715" s="14"/>
      <c r="S715" s="14"/>
      <c r="T715" s="14"/>
      <c r="U715" s="14"/>
      <c r="V715" s="14"/>
      <c r="W715" s="14"/>
      <c r="X715" s="14"/>
      <c r="Z715" s="14"/>
      <c r="AA715" s="14"/>
      <c r="AB715" s="14"/>
      <c r="AC715" s="14"/>
      <c r="AD715" s="14"/>
      <c r="AE715" s="14"/>
      <c r="AF715" s="14"/>
      <c r="AG715" s="14"/>
      <c r="AH715" s="14"/>
      <c r="AI715" s="14"/>
      <c r="AJ715" s="14"/>
      <c r="AK715" s="14"/>
      <c r="AL715" s="14"/>
      <c r="AM715" s="12"/>
      <c r="AN715" s="12"/>
      <c r="AO715" s="12"/>
      <c r="AP715" s="12"/>
      <c r="AQ715" s="12"/>
      <c r="AR715" s="12"/>
      <c r="AS715" s="12"/>
      <c r="AT715" s="12"/>
      <c r="AU715" s="12"/>
      <c r="AV715" s="12"/>
      <c r="AW715" s="12"/>
      <c r="AX715" s="12"/>
      <c r="AY715" s="12"/>
      <c r="AZ715" s="12"/>
      <c r="BA715" s="12"/>
      <c r="BB715" s="12"/>
      <c r="BC715" s="12"/>
      <c r="BD715" s="12"/>
      <c r="BE715" s="12"/>
      <c r="BF715" s="12"/>
      <c r="BG715" s="12"/>
      <c r="BH715" s="12"/>
      <c r="BI715" s="12"/>
      <c r="BJ715" s="12"/>
      <c r="BK715" s="12"/>
      <c r="BL715" s="12"/>
      <c r="BM715" s="12"/>
      <c r="BN715" s="12"/>
      <c r="BO715" s="12"/>
      <c r="BP715" s="12"/>
      <c r="BQ715" s="12"/>
      <c r="BR715" s="12"/>
      <c r="BS715" s="12"/>
      <c r="BT715" s="12"/>
      <c r="BU715" s="12"/>
      <c r="BV715" s="12"/>
      <c r="BW715" s="12"/>
      <c r="BX715" s="12"/>
      <c r="BY715" s="12"/>
      <c r="BZ715" s="12"/>
      <c r="CA715" s="12"/>
      <c r="CB715" s="12"/>
      <c r="CC715" s="12"/>
      <c r="CD715" s="12"/>
      <c r="CE715" s="12"/>
      <c r="CF715" s="12"/>
      <c r="CG715" s="12"/>
      <c r="CH715" s="12"/>
    </row>
    <row r="716" spans="1:86">
      <c r="A716" s="14"/>
      <c r="B716" s="14"/>
      <c r="C716" s="14"/>
      <c r="D716" s="14"/>
      <c r="E716" s="14"/>
      <c r="F716" s="14"/>
      <c r="G716" s="14"/>
      <c r="H716" s="14"/>
      <c r="I716" s="14"/>
      <c r="J716" s="14"/>
      <c r="K716" s="14"/>
      <c r="L716" s="14"/>
      <c r="M716" s="14"/>
      <c r="N716" s="14"/>
      <c r="O716" s="14"/>
      <c r="P716" s="14"/>
      <c r="Q716" s="14"/>
      <c r="R716" s="14"/>
      <c r="S716" s="14"/>
      <c r="T716" s="14"/>
      <c r="U716" s="14"/>
      <c r="V716" s="14"/>
      <c r="W716" s="14"/>
      <c r="X716" s="14"/>
      <c r="Z716" s="14"/>
      <c r="AA716" s="14"/>
      <c r="AB716" s="14"/>
      <c r="AC716" s="14"/>
      <c r="AD716" s="14"/>
      <c r="AE716" s="14"/>
      <c r="AF716" s="14"/>
      <c r="AG716" s="14"/>
      <c r="AH716" s="14"/>
      <c r="AI716" s="14"/>
      <c r="AJ716" s="14"/>
      <c r="AK716" s="14"/>
      <c r="AL716" s="14"/>
      <c r="AM716" s="12"/>
      <c r="AN716" s="12"/>
      <c r="AO716" s="12"/>
      <c r="AP716" s="12"/>
      <c r="AQ716" s="12"/>
      <c r="AR716" s="12"/>
      <c r="AS716" s="12"/>
      <c r="AT716" s="12"/>
      <c r="AU716" s="12"/>
      <c r="AV716" s="12"/>
      <c r="AW716" s="12"/>
      <c r="AX716" s="12"/>
      <c r="AY716" s="12"/>
      <c r="AZ716" s="12"/>
      <c r="BA716" s="12"/>
      <c r="BB716" s="12"/>
      <c r="BC716" s="12"/>
      <c r="BD716" s="12"/>
      <c r="BE716" s="12"/>
      <c r="BF716" s="12"/>
      <c r="BG716" s="12"/>
      <c r="BH716" s="12"/>
      <c r="BI716" s="12"/>
      <c r="BJ716" s="12"/>
      <c r="BK716" s="12"/>
      <c r="BL716" s="12"/>
      <c r="BM716" s="12"/>
      <c r="BN716" s="12"/>
      <c r="BO716" s="12"/>
      <c r="BP716" s="12"/>
      <c r="BQ716" s="12"/>
      <c r="BR716" s="12"/>
      <c r="BS716" s="12"/>
      <c r="BT716" s="12"/>
      <c r="BU716" s="12"/>
      <c r="BV716" s="12"/>
      <c r="BW716" s="12"/>
      <c r="BX716" s="12"/>
      <c r="BY716" s="12"/>
      <c r="BZ716" s="12"/>
      <c r="CA716" s="12"/>
      <c r="CB716" s="12"/>
      <c r="CC716" s="12"/>
      <c r="CD716" s="12"/>
      <c r="CE716" s="12"/>
      <c r="CF716" s="12"/>
      <c r="CG716" s="12"/>
      <c r="CH716" s="12"/>
    </row>
    <row r="717" spans="1:86">
      <c r="A717" s="14"/>
      <c r="B717" s="14"/>
      <c r="C717" s="14"/>
      <c r="D717" s="14"/>
      <c r="E717" s="14"/>
      <c r="F717" s="14"/>
      <c r="G717" s="14"/>
      <c r="H717" s="14"/>
      <c r="I717" s="14"/>
      <c r="J717" s="14"/>
      <c r="K717" s="14"/>
      <c r="L717" s="14"/>
      <c r="M717" s="14"/>
      <c r="N717" s="14"/>
      <c r="O717" s="14"/>
      <c r="P717" s="14"/>
      <c r="Q717" s="14"/>
      <c r="R717" s="14"/>
      <c r="S717" s="14"/>
      <c r="T717" s="14"/>
      <c r="U717" s="14"/>
      <c r="V717" s="14"/>
      <c r="W717" s="14"/>
      <c r="X717" s="14"/>
      <c r="Z717" s="14"/>
      <c r="AA717" s="14"/>
      <c r="AB717" s="14"/>
      <c r="AC717" s="14"/>
      <c r="AD717" s="14"/>
      <c r="AE717" s="14"/>
      <c r="AF717" s="14"/>
      <c r="AG717" s="14"/>
      <c r="AH717" s="14"/>
      <c r="AI717" s="14"/>
      <c r="AJ717" s="14"/>
      <c r="AK717" s="14"/>
      <c r="AL717" s="14"/>
      <c r="AM717" s="12"/>
      <c r="AN717" s="12"/>
      <c r="AO717" s="12"/>
      <c r="AP717" s="12"/>
      <c r="AQ717" s="12"/>
      <c r="AR717" s="12"/>
      <c r="AS717" s="12"/>
      <c r="AT717" s="12"/>
      <c r="AU717" s="12"/>
      <c r="AV717" s="12"/>
      <c r="AW717" s="12"/>
      <c r="AX717" s="12"/>
      <c r="AY717" s="12"/>
      <c r="AZ717" s="12"/>
      <c r="BA717" s="12"/>
      <c r="BB717" s="12"/>
      <c r="BC717" s="12"/>
      <c r="BD717" s="12"/>
      <c r="BE717" s="12"/>
      <c r="BF717" s="12"/>
      <c r="BG717" s="12"/>
      <c r="BH717" s="12"/>
      <c r="BI717" s="12"/>
      <c r="BJ717" s="12"/>
      <c r="BK717" s="12"/>
      <c r="BL717" s="12"/>
      <c r="BM717" s="12"/>
      <c r="BN717" s="12"/>
      <c r="BO717" s="12"/>
      <c r="BP717" s="12"/>
      <c r="BQ717" s="12"/>
      <c r="BR717" s="12"/>
      <c r="BS717" s="12"/>
      <c r="BT717" s="12"/>
      <c r="BU717" s="12"/>
      <c r="BV717" s="12"/>
      <c r="BW717" s="12"/>
      <c r="BX717" s="12"/>
      <c r="BY717" s="12"/>
      <c r="BZ717" s="12"/>
      <c r="CA717" s="12"/>
      <c r="CB717" s="12"/>
      <c r="CC717" s="12"/>
      <c r="CD717" s="12"/>
      <c r="CE717" s="12"/>
      <c r="CF717" s="12"/>
      <c r="CG717" s="12"/>
      <c r="CH717" s="12"/>
    </row>
    <row r="718" spans="1:86">
      <c r="A718" s="14"/>
      <c r="B718" s="14"/>
      <c r="C718" s="14"/>
      <c r="D718" s="14"/>
      <c r="E718" s="14"/>
      <c r="F718" s="14"/>
      <c r="G718" s="14"/>
      <c r="H718" s="14"/>
      <c r="I718" s="14"/>
      <c r="J718" s="14"/>
      <c r="K718" s="14"/>
      <c r="L718" s="14"/>
      <c r="M718" s="14"/>
      <c r="N718" s="14"/>
      <c r="O718" s="14"/>
      <c r="P718" s="14"/>
      <c r="Q718" s="14"/>
      <c r="R718" s="14"/>
      <c r="S718" s="14"/>
      <c r="T718" s="14"/>
      <c r="U718" s="14"/>
      <c r="V718" s="14"/>
      <c r="W718" s="14"/>
      <c r="X718" s="14"/>
      <c r="Z718" s="14"/>
      <c r="AA718" s="14"/>
      <c r="AB718" s="14"/>
      <c r="AC718" s="14"/>
      <c r="AD718" s="14"/>
      <c r="AE718" s="14"/>
      <c r="AF718" s="14"/>
      <c r="AG718" s="14"/>
      <c r="AH718" s="14"/>
      <c r="AI718" s="14"/>
      <c r="AJ718" s="14"/>
      <c r="AK718" s="14"/>
      <c r="AL718" s="14"/>
      <c r="AM718" s="12"/>
      <c r="AN718" s="12"/>
      <c r="AO718" s="12"/>
      <c r="AP718" s="12"/>
      <c r="AQ718" s="12"/>
      <c r="AR718" s="12"/>
      <c r="AS718" s="12"/>
      <c r="AT718" s="12"/>
      <c r="AU718" s="12"/>
      <c r="AV718" s="12"/>
      <c r="AW718" s="12"/>
      <c r="AX718" s="12"/>
      <c r="AY718" s="12"/>
      <c r="AZ718" s="12"/>
      <c r="BA718" s="12"/>
      <c r="BB718" s="12"/>
      <c r="BC718" s="12"/>
      <c r="BD718" s="12"/>
      <c r="BE718" s="12"/>
      <c r="BF718" s="12"/>
      <c r="BG718" s="12"/>
      <c r="BH718" s="12"/>
      <c r="BI718" s="12"/>
      <c r="BJ718" s="12"/>
      <c r="BK718" s="12"/>
      <c r="BL718" s="12"/>
      <c r="BM718" s="12"/>
      <c r="BN718" s="12"/>
      <c r="BO718" s="12"/>
      <c r="BP718" s="12"/>
      <c r="BQ718" s="12"/>
      <c r="BR718" s="12"/>
      <c r="BS718" s="12"/>
      <c r="BT718" s="12"/>
      <c r="BU718" s="12"/>
      <c r="BV718" s="12"/>
      <c r="BW718" s="12"/>
      <c r="BX718" s="12"/>
      <c r="BY718" s="12"/>
      <c r="BZ718" s="12"/>
      <c r="CA718" s="12"/>
      <c r="CB718" s="12"/>
      <c r="CC718" s="12"/>
      <c r="CD718" s="12"/>
      <c r="CE718" s="12"/>
      <c r="CF718" s="12"/>
      <c r="CG718" s="12"/>
      <c r="CH718" s="12"/>
    </row>
    <row r="719" spans="1:86">
      <c r="A719" s="14"/>
      <c r="B719" s="14"/>
      <c r="C719" s="14"/>
      <c r="D719" s="14"/>
      <c r="E719" s="14"/>
      <c r="F719" s="14"/>
      <c r="G719" s="14"/>
      <c r="H719" s="14"/>
      <c r="I719" s="14"/>
      <c r="J719" s="14"/>
      <c r="K719" s="14"/>
      <c r="L719" s="14"/>
      <c r="M719" s="14"/>
      <c r="N719" s="14"/>
      <c r="O719" s="14"/>
      <c r="P719" s="14"/>
      <c r="Q719" s="14"/>
      <c r="R719" s="14"/>
      <c r="S719" s="14"/>
      <c r="T719" s="14"/>
      <c r="U719" s="14"/>
      <c r="V719" s="14"/>
      <c r="W719" s="14"/>
      <c r="X719" s="14"/>
      <c r="Z719" s="14"/>
      <c r="AA719" s="14"/>
      <c r="AB719" s="14"/>
      <c r="AC719" s="14"/>
      <c r="AD719" s="14"/>
      <c r="AE719" s="14"/>
      <c r="AF719" s="14"/>
      <c r="AG719" s="14"/>
      <c r="AH719" s="14"/>
      <c r="AI719" s="14"/>
      <c r="AJ719" s="14"/>
      <c r="AK719" s="14"/>
      <c r="AL719" s="14"/>
      <c r="AM719" s="12"/>
      <c r="AN719" s="12"/>
      <c r="AO719" s="12"/>
      <c r="AP719" s="12"/>
      <c r="AQ719" s="12"/>
      <c r="AR719" s="12"/>
      <c r="AS719" s="12"/>
      <c r="AT719" s="12"/>
      <c r="AU719" s="12"/>
      <c r="AV719" s="12"/>
      <c r="AW719" s="12"/>
      <c r="AX719" s="12"/>
      <c r="AY719" s="12"/>
      <c r="AZ719" s="12"/>
      <c r="BA719" s="12"/>
      <c r="BB719" s="12"/>
      <c r="BC719" s="12"/>
      <c r="BD719" s="12"/>
      <c r="BE719" s="12"/>
      <c r="BF719" s="12"/>
      <c r="BG719" s="12"/>
      <c r="BH719" s="12"/>
      <c r="BI719" s="12"/>
      <c r="BJ719" s="12"/>
      <c r="BK719" s="12"/>
      <c r="BL719" s="12"/>
      <c r="BM719" s="12"/>
      <c r="BN719" s="12"/>
      <c r="BO719" s="12"/>
      <c r="BP719" s="12"/>
      <c r="BQ719" s="12"/>
      <c r="BR719" s="12"/>
      <c r="BS719" s="12"/>
      <c r="BT719" s="12"/>
      <c r="BU719" s="12"/>
      <c r="BV719" s="12"/>
      <c r="BW719" s="12"/>
      <c r="BX719" s="12"/>
      <c r="BY719" s="12"/>
      <c r="BZ719" s="12"/>
      <c r="CA719" s="12"/>
      <c r="CB719" s="12"/>
      <c r="CC719" s="12"/>
      <c r="CD719" s="12"/>
      <c r="CE719" s="12"/>
      <c r="CF719" s="12"/>
      <c r="CG719" s="12"/>
      <c r="CH719" s="12"/>
    </row>
    <row r="720" spans="1:86">
      <c r="A720" s="14"/>
      <c r="B720" s="14"/>
      <c r="C720" s="14"/>
      <c r="D720" s="14"/>
      <c r="E720" s="14"/>
      <c r="F720" s="14"/>
      <c r="G720" s="14"/>
      <c r="H720" s="14"/>
      <c r="I720" s="14"/>
      <c r="J720" s="14"/>
      <c r="K720" s="14"/>
      <c r="L720" s="14"/>
      <c r="M720" s="14"/>
      <c r="N720" s="14"/>
      <c r="O720" s="14"/>
      <c r="P720" s="14"/>
      <c r="Q720" s="14"/>
      <c r="R720" s="14"/>
      <c r="S720" s="14"/>
      <c r="T720" s="14"/>
      <c r="U720" s="14"/>
      <c r="V720" s="14"/>
      <c r="W720" s="14"/>
      <c r="X720" s="14"/>
      <c r="Z720" s="14"/>
      <c r="AA720" s="14"/>
      <c r="AB720" s="14"/>
      <c r="AC720" s="14"/>
      <c r="AD720" s="14"/>
      <c r="AE720" s="14"/>
      <c r="AF720" s="14"/>
      <c r="AG720" s="14"/>
      <c r="AH720" s="14"/>
      <c r="AI720" s="14"/>
      <c r="AJ720" s="14"/>
      <c r="AK720" s="14"/>
      <c r="AL720" s="14"/>
      <c r="AM720" s="12"/>
      <c r="AN720" s="12"/>
      <c r="AO720" s="12"/>
      <c r="AP720" s="12"/>
      <c r="AQ720" s="12"/>
      <c r="AR720" s="12"/>
      <c r="AS720" s="12"/>
      <c r="AT720" s="12"/>
      <c r="AU720" s="12"/>
      <c r="AV720" s="12"/>
      <c r="AW720" s="12"/>
      <c r="AX720" s="12"/>
      <c r="AY720" s="12"/>
      <c r="AZ720" s="12"/>
      <c r="BA720" s="12"/>
      <c r="BB720" s="12"/>
      <c r="BC720" s="12"/>
      <c r="BD720" s="12"/>
      <c r="BE720" s="12"/>
      <c r="BF720" s="12"/>
      <c r="BG720" s="12"/>
      <c r="BH720" s="12"/>
      <c r="BI720" s="12"/>
      <c r="BJ720" s="12"/>
      <c r="BK720" s="12"/>
      <c r="BL720" s="12"/>
      <c r="BM720" s="12"/>
      <c r="BN720" s="12"/>
      <c r="BO720" s="12"/>
      <c r="BP720" s="12"/>
      <c r="BQ720" s="12"/>
      <c r="BR720" s="12"/>
      <c r="BS720" s="12"/>
      <c r="BT720" s="12"/>
      <c r="BU720" s="12"/>
      <c r="BV720" s="12"/>
      <c r="BW720" s="12"/>
      <c r="BX720" s="12"/>
      <c r="BY720" s="12"/>
      <c r="BZ720" s="12"/>
      <c r="CA720" s="12"/>
      <c r="CB720" s="12"/>
      <c r="CC720" s="12"/>
      <c r="CD720" s="12"/>
      <c r="CE720" s="12"/>
      <c r="CF720" s="12"/>
      <c r="CG720" s="12"/>
      <c r="CH720" s="12"/>
    </row>
    <row r="721" spans="1:86">
      <c r="A721" s="14"/>
      <c r="B721" s="14"/>
      <c r="C721" s="14"/>
      <c r="D721" s="14"/>
      <c r="E721" s="14"/>
      <c r="F721" s="14"/>
      <c r="G721" s="14"/>
      <c r="H721" s="14"/>
      <c r="I721" s="14"/>
      <c r="J721" s="14"/>
      <c r="K721" s="14"/>
      <c r="L721" s="14"/>
      <c r="M721" s="14"/>
      <c r="N721" s="14"/>
      <c r="O721" s="14"/>
      <c r="P721" s="14"/>
      <c r="Q721" s="14"/>
      <c r="R721" s="14"/>
      <c r="S721" s="14"/>
      <c r="T721" s="14"/>
      <c r="U721" s="14"/>
      <c r="V721" s="14"/>
      <c r="W721" s="14"/>
      <c r="X721" s="14"/>
      <c r="Z721" s="14"/>
      <c r="AA721" s="14"/>
      <c r="AB721" s="14"/>
      <c r="AC721" s="14"/>
      <c r="AD721" s="14"/>
      <c r="AE721" s="14"/>
      <c r="AF721" s="14"/>
      <c r="AG721" s="14"/>
      <c r="AH721" s="14"/>
      <c r="AI721" s="14"/>
      <c r="AJ721" s="14"/>
      <c r="AK721" s="14"/>
      <c r="AL721" s="14"/>
      <c r="AM721" s="12"/>
      <c r="AN721" s="12"/>
      <c r="AO721" s="12"/>
      <c r="AP721" s="12"/>
      <c r="AQ721" s="12"/>
      <c r="AR721" s="12"/>
      <c r="AS721" s="12"/>
      <c r="AT721" s="12"/>
      <c r="AU721" s="12"/>
      <c r="AV721" s="12"/>
      <c r="AW721" s="12"/>
      <c r="AX721" s="12"/>
      <c r="AY721" s="12"/>
      <c r="AZ721" s="12"/>
      <c r="BA721" s="12"/>
      <c r="BB721" s="12"/>
      <c r="BC721" s="12"/>
      <c r="BD721" s="12"/>
      <c r="BE721" s="12"/>
      <c r="BF721" s="12"/>
      <c r="BG721" s="12"/>
      <c r="BH721" s="12"/>
      <c r="BI721" s="12"/>
      <c r="BJ721" s="12"/>
      <c r="BK721" s="12"/>
      <c r="BL721" s="12"/>
      <c r="BM721" s="12"/>
      <c r="BN721" s="12"/>
      <c r="BO721" s="12"/>
      <c r="BP721" s="12"/>
      <c r="BQ721" s="12"/>
      <c r="BR721" s="12"/>
      <c r="BS721" s="12"/>
      <c r="BT721" s="12"/>
      <c r="BU721" s="12"/>
      <c r="BV721" s="12"/>
      <c r="BW721" s="12"/>
      <c r="BX721" s="12"/>
      <c r="BY721" s="12"/>
      <c r="BZ721" s="12"/>
      <c r="CA721" s="12"/>
      <c r="CB721" s="12"/>
      <c r="CC721" s="12"/>
      <c r="CD721" s="12"/>
      <c r="CE721" s="12"/>
      <c r="CF721" s="12"/>
      <c r="CG721" s="12"/>
      <c r="CH721" s="12"/>
    </row>
    <row r="722" spans="1:86">
      <c r="A722" s="14"/>
      <c r="B722" s="14"/>
      <c r="C722" s="14"/>
      <c r="D722" s="14"/>
      <c r="E722" s="14"/>
      <c r="F722" s="14"/>
      <c r="G722" s="14"/>
      <c r="H722" s="14"/>
      <c r="I722" s="14"/>
      <c r="J722" s="14"/>
      <c r="K722" s="14"/>
      <c r="L722" s="14"/>
      <c r="M722" s="14"/>
      <c r="N722" s="14"/>
      <c r="O722" s="14"/>
      <c r="P722" s="14"/>
      <c r="Q722" s="14"/>
      <c r="R722" s="14"/>
      <c r="S722" s="14"/>
      <c r="T722" s="14"/>
      <c r="U722" s="14"/>
      <c r="V722" s="14"/>
      <c r="W722" s="14"/>
      <c r="X722" s="14"/>
      <c r="Z722" s="14"/>
      <c r="AA722" s="14"/>
      <c r="AB722" s="14"/>
      <c r="AC722" s="14"/>
      <c r="AD722" s="14"/>
      <c r="AE722" s="14"/>
      <c r="AF722" s="14"/>
      <c r="AG722" s="14"/>
      <c r="AH722" s="14"/>
      <c r="AI722" s="14"/>
      <c r="AJ722" s="14"/>
      <c r="AK722" s="14"/>
      <c r="AL722" s="14"/>
      <c r="AM722" s="12"/>
      <c r="AN722" s="12"/>
      <c r="AO722" s="12"/>
      <c r="AP722" s="12"/>
      <c r="AQ722" s="12"/>
      <c r="AR722" s="12"/>
      <c r="AS722" s="12"/>
      <c r="AT722" s="12"/>
      <c r="AU722" s="12"/>
      <c r="AV722" s="12"/>
      <c r="AW722" s="12"/>
      <c r="AX722" s="12"/>
      <c r="AY722" s="12"/>
      <c r="AZ722" s="12"/>
      <c r="BA722" s="12"/>
      <c r="BB722" s="12"/>
      <c r="BC722" s="12"/>
      <c r="BD722" s="12"/>
      <c r="BE722" s="12"/>
      <c r="BF722" s="12"/>
      <c r="BG722" s="12"/>
      <c r="BH722" s="12"/>
      <c r="BI722" s="12"/>
      <c r="BJ722" s="12"/>
      <c r="BK722" s="12"/>
      <c r="BL722" s="12"/>
      <c r="BM722" s="12"/>
      <c r="BN722" s="12"/>
      <c r="BO722" s="12"/>
      <c r="BP722" s="12"/>
      <c r="BQ722" s="12"/>
      <c r="BR722" s="12"/>
      <c r="BS722" s="12"/>
      <c r="BT722" s="12"/>
      <c r="BU722" s="12"/>
      <c r="BV722" s="12"/>
      <c r="BW722" s="12"/>
      <c r="BX722" s="12"/>
      <c r="BY722" s="12"/>
      <c r="BZ722" s="12"/>
      <c r="CA722" s="12"/>
      <c r="CB722" s="12"/>
      <c r="CC722" s="12"/>
      <c r="CD722" s="12"/>
      <c r="CE722" s="12"/>
      <c r="CF722" s="12"/>
      <c r="CG722" s="12"/>
      <c r="CH722" s="12"/>
    </row>
    <row r="723" spans="1:86">
      <c r="A723" s="14"/>
      <c r="B723" s="14"/>
      <c r="C723" s="14"/>
      <c r="D723" s="14"/>
      <c r="E723" s="14"/>
      <c r="F723" s="14"/>
      <c r="G723" s="14"/>
      <c r="H723" s="14"/>
      <c r="I723" s="14"/>
      <c r="J723" s="14"/>
      <c r="K723" s="14"/>
      <c r="L723" s="14"/>
      <c r="M723" s="14"/>
      <c r="N723" s="14"/>
      <c r="O723" s="14"/>
      <c r="P723" s="14"/>
      <c r="Q723" s="14"/>
      <c r="R723" s="14"/>
      <c r="S723" s="14"/>
      <c r="T723" s="14"/>
      <c r="U723" s="14"/>
      <c r="V723" s="14"/>
      <c r="W723" s="14"/>
      <c r="X723" s="14"/>
      <c r="Z723" s="14"/>
      <c r="AA723" s="14"/>
      <c r="AB723" s="14"/>
      <c r="AC723" s="14"/>
      <c r="AD723" s="14"/>
      <c r="AE723" s="14"/>
      <c r="AF723" s="14"/>
      <c r="AG723" s="14"/>
      <c r="AH723" s="14"/>
      <c r="AI723" s="14"/>
      <c r="AJ723" s="14"/>
      <c r="AK723" s="14"/>
      <c r="AL723" s="14"/>
      <c r="AM723" s="12"/>
      <c r="AN723" s="12"/>
      <c r="AO723" s="12"/>
      <c r="AP723" s="12"/>
      <c r="AQ723" s="12"/>
      <c r="AR723" s="12"/>
      <c r="AS723" s="12"/>
      <c r="AT723" s="12"/>
      <c r="AU723" s="12"/>
      <c r="AV723" s="12"/>
      <c r="AW723" s="12"/>
      <c r="AX723" s="12"/>
      <c r="AY723" s="12"/>
      <c r="AZ723" s="12"/>
      <c r="BA723" s="12"/>
      <c r="BB723" s="12"/>
      <c r="BC723" s="12"/>
      <c r="BD723" s="12"/>
      <c r="BE723" s="12"/>
      <c r="BF723" s="12"/>
      <c r="BG723" s="12"/>
      <c r="BH723" s="12"/>
      <c r="BI723" s="12"/>
      <c r="BJ723" s="12"/>
      <c r="BK723" s="12"/>
      <c r="BL723" s="12"/>
      <c r="BM723" s="12"/>
      <c r="BN723" s="12"/>
      <c r="BO723" s="12"/>
      <c r="BP723" s="12"/>
      <c r="BQ723" s="12"/>
      <c r="BR723" s="12"/>
      <c r="BS723" s="12"/>
      <c r="BT723" s="12"/>
      <c r="BU723" s="12"/>
      <c r="BV723" s="12"/>
      <c r="BW723" s="12"/>
      <c r="BX723" s="12"/>
      <c r="BY723" s="12"/>
      <c r="BZ723" s="12"/>
      <c r="CA723" s="12"/>
      <c r="CB723" s="12"/>
      <c r="CC723" s="12"/>
      <c r="CD723" s="12"/>
      <c r="CE723" s="12"/>
      <c r="CF723" s="12"/>
      <c r="CG723" s="12"/>
      <c r="CH723" s="12"/>
    </row>
    <row r="724" spans="1:86">
      <c r="A724" s="14"/>
      <c r="B724" s="14"/>
      <c r="C724" s="14"/>
      <c r="D724" s="14"/>
      <c r="E724" s="14"/>
      <c r="F724" s="14"/>
      <c r="G724" s="14"/>
      <c r="H724" s="14"/>
      <c r="I724" s="14"/>
      <c r="J724" s="14"/>
      <c r="K724" s="14"/>
      <c r="L724" s="14"/>
      <c r="M724" s="14"/>
      <c r="N724" s="14"/>
      <c r="O724" s="14"/>
      <c r="P724" s="14"/>
      <c r="Q724" s="14"/>
      <c r="R724" s="14"/>
      <c r="S724" s="14"/>
      <c r="T724" s="14"/>
      <c r="U724" s="14"/>
      <c r="V724" s="14"/>
      <c r="W724" s="14"/>
      <c r="X724" s="14"/>
      <c r="Z724" s="14"/>
      <c r="AA724" s="14"/>
      <c r="AB724" s="14"/>
      <c r="AC724" s="14"/>
      <c r="AD724" s="14"/>
      <c r="AE724" s="14"/>
      <c r="AF724" s="14"/>
      <c r="AG724" s="14"/>
      <c r="AH724" s="14"/>
      <c r="AI724" s="14"/>
      <c r="AJ724" s="14"/>
      <c r="AK724" s="14"/>
      <c r="AL724" s="14"/>
      <c r="AM724" s="12"/>
      <c r="AN724" s="12"/>
      <c r="AO724" s="12"/>
      <c r="AP724" s="12"/>
      <c r="AQ724" s="12"/>
      <c r="AR724" s="12"/>
      <c r="AS724" s="12"/>
      <c r="AT724" s="12"/>
      <c r="AU724" s="12"/>
      <c r="AV724" s="12"/>
      <c r="AW724" s="12"/>
      <c r="AX724" s="12"/>
      <c r="AY724" s="12"/>
      <c r="AZ724" s="12"/>
      <c r="BA724" s="12"/>
      <c r="BB724" s="12"/>
      <c r="BC724" s="12"/>
      <c r="BD724" s="12"/>
      <c r="BE724" s="12"/>
      <c r="BF724" s="12"/>
      <c r="BG724" s="12"/>
      <c r="BH724" s="12"/>
      <c r="BI724" s="12"/>
      <c r="BJ724" s="12"/>
      <c r="BK724" s="12"/>
      <c r="BL724" s="12"/>
      <c r="BM724" s="12"/>
      <c r="BN724" s="12"/>
      <c r="BO724" s="12"/>
      <c r="BP724" s="12"/>
      <c r="BQ724" s="12"/>
      <c r="BR724" s="12"/>
      <c r="BS724" s="12"/>
      <c r="BT724" s="12"/>
      <c r="BU724" s="12"/>
      <c r="BV724" s="12"/>
      <c r="BW724" s="12"/>
      <c r="BX724" s="12"/>
      <c r="BY724" s="12"/>
      <c r="BZ724" s="12"/>
      <c r="CA724" s="12"/>
      <c r="CB724" s="12"/>
      <c r="CC724" s="12"/>
      <c r="CD724" s="12"/>
      <c r="CE724" s="12"/>
      <c r="CF724" s="12"/>
      <c r="CG724" s="12"/>
      <c r="CH724" s="12"/>
    </row>
    <row r="725" spans="1:86">
      <c r="A725" s="14"/>
      <c r="B725" s="14"/>
      <c r="C725" s="14"/>
      <c r="D725" s="14"/>
      <c r="E725" s="14"/>
      <c r="F725" s="14"/>
      <c r="G725" s="14"/>
      <c r="H725" s="14"/>
      <c r="I725" s="14"/>
      <c r="J725" s="14"/>
      <c r="K725" s="14"/>
      <c r="L725" s="14"/>
      <c r="M725" s="14"/>
      <c r="N725" s="14"/>
      <c r="O725" s="14"/>
      <c r="P725" s="14"/>
      <c r="Q725" s="14"/>
      <c r="R725" s="14"/>
      <c r="S725" s="14"/>
      <c r="T725" s="14"/>
      <c r="U725" s="14"/>
      <c r="V725" s="14"/>
      <c r="W725" s="14"/>
      <c r="X725" s="14"/>
      <c r="Z725" s="14"/>
      <c r="AA725" s="14"/>
      <c r="AB725" s="14"/>
      <c r="AC725" s="14"/>
      <c r="AD725" s="14"/>
      <c r="AE725" s="14"/>
      <c r="AF725" s="14"/>
      <c r="AG725" s="14"/>
      <c r="AH725" s="14"/>
      <c r="AI725" s="14"/>
      <c r="AJ725" s="14"/>
      <c r="AK725" s="14"/>
      <c r="AL725" s="14"/>
      <c r="AM725" s="12"/>
      <c r="AN725" s="12"/>
      <c r="AO725" s="12"/>
      <c r="AP725" s="12"/>
      <c r="AQ725" s="12"/>
      <c r="AR725" s="12"/>
      <c r="AS725" s="12"/>
      <c r="AT725" s="12"/>
      <c r="AU725" s="12"/>
      <c r="AV725" s="12"/>
      <c r="AW725" s="12"/>
      <c r="AX725" s="12"/>
      <c r="AY725" s="12"/>
      <c r="AZ725" s="12"/>
      <c r="BA725" s="12"/>
      <c r="BB725" s="12"/>
      <c r="BC725" s="12"/>
      <c r="BD725" s="12"/>
      <c r="BE725" s="12"/>
      <c r="BF725" s="12"/>
      <c r="BG725" s="12"/>
      <c r="BH725" s="12"/>
      <c r="BI725" s="12"/>
      <c r="BJ725" s="12"/>
      <c r="BK725" s="12"/>
      <c r="BL725" s="12"/>
      <c r="BM725" s="12"/>
      <c r="BN725" s="12"/>
      <c r="BO725" s="12"/>
      <c r="BP725" s="12"/>
      <c r="BQ725" s="12"/>
      <c r="BR725" s="12"/>
      <c r="BS725" s="12"/>
      <c r="BT725" s="12"/>
      <c r="BU725" s="12"/>
      <c r="BV725" s="12"/>
      <c r="BW725" s="12"/>
      <c r="BX725" s="12"/>
      <c r="BY725" s="12"/>
      <c r="BZ725" s="12"/>
      <c r="CA725" s="12"/>
      <c r="CB725" s="12"/>
      <c r="CC725" s="12"/>
      <c r="CD725" s="12"/>
      <c r="CE725" s="12"/>
      <c r="CF725" s="12"/>
      <c r="CG725" s="12"/>
      <c r="CH725" s="12"/>
    </row>
    <row r="726" spans="1:86">
      <c r="A726" s="14"/>
      <c r="B726" s="14"/>
      <c r="C726" s="14"/>
      <c r="D726" s="14"/>
      <c r="E726" s="14"/>
      <c r="F726" s="14"/>
      <c r="G726" s="14"/>
      <c r="H726" s="14"/>
      <c r="I726" s="14"/>
      <c r="J726" s="14"/>
      <c r="K726" s="14"/>
      <c r="L726" s="14"/>
      <c r="M726" s="14"/>
      <c r="N726" s="14"/>
      <c r="O726" s="14"/>
      <c r="P726" s="14"/>
      <c r="Q726" s="14"/>
      <c r="R726" s="14"/>
      <c r="S726" s="14"/>
      <c r="T726" s="14"/>
      <c r="U726" s="14"/>
      <c r="V726" s="14"/>
      <c r="W726" s="14"/>
      <c r="X726" s="14"/>
      <c r="Z726" s="14"/>
      <c r="AA726" s="14"/>
      <c r="AB726" s="14"/>
      <c r="AC726" s="14"/>
      <c r="AD726" s="14"/>
      <c r="AE726" s="14"/>
      <c r="AF726" s="14"/>
      <c r="AG726" s="14"/>
      <c r="AH726" s="14"/>
      <c r="AI726" s="14"/>
      <c r="AJ726" s="14"/>
      <c r="AK726" s="14"/>
      <c r="AL726" s="14"/>
      <c r="AM726" s="12"/>
      <c r="AN726" s="12"/>
      <c r="AO726" s="12"/>
      <c r="AP726" s="12"/>
      <c r="AQ726" s="12"/>
      <c r="AR726" s="12"/>
      <c r="AS726" s="12"/>
      <c r="AT726" s="12"/>
      <c r="AU726" s="12"/>
      <c r="AV726" s="12"/>
      <c r="AW726" s="12"/>
      <c r="AX726" s="12"/>
      <c r="AY726" s="12"/>
      <c r="AZ726" s="12"/>
      <c r="BA726" s="12"/>
      <c r="BB726" s="12"/>
      <c r="BC726" s="12"/>
      <c r="BD726" s="12"/>
      <c r="BE726" s="12"/>
      <c r="BF726" s="12"/>
      <c r="BG726" s="12"/>
      <c r="BH726" s="12"/>
      <c r="BI726" s="12"/>
      <c r="BJ726" s="12"/>
      <c r="BK726" s="12"/>
      <c r="BL726" s="12"/>
      <c r="BM726" s="12"/>
      <c r="BN726" s="12"/>
      <c r="BO726" s="12"/>
      <c r="BP726" s="12"/>
      <c r="BQ726" s="12"/>
      <c r="BR726" s="12"/>
      <c r="BS726" s="12"/>
      <c r="BT726" s="12"/>
      <c r="BU726" s="12"/>
      <c r="BV726" s="12"/>
      <c r="BW726" s="12"/>
      <c r="BX726" s="12"/>
      <c r="BY726" s="12"/>
      <c r="BZ726" s="12"/>
      <c r="CA726" s="12"/>
      <c r="CB726" s="12"/>
      <c r="CC726" s="12"/>
      <c r="CD726" s="12"/>
      <c r="CE726" s="12"/>
      <c r="CF726" s="12"/>
      <c r="CG726" s="12"/>
      <c r="CH726" s="12"/>
    </row>
    <row r="727" spans="1:86">
      <c r="A727" s="14"/>
      <c r="B727" s="14"/>
      <c r="C727" s="14"/>
      <c r="D727" s="14"/>
      <c r="E727" s="14"/>
      <c r="F727" s="14"/>
      <c r="G727" s="14"/>
      <c r="H727" s="14"/>
      <c r="I727" s="14"/>
      <c r="J727" s="14"/>
      <c r="K727" s="14"/>
      <c r="L727" s="14"/>
      <c r="M727" s="14"/>
      <c r="N727" s="14"/>
      <c r="O727" s="14"/>
      <c r="P727" s="14"/>
      <c r="Q727" s="14"/>
      <c r="R727" s="14"/>
      <c r="S727" s="14"/>
      <c r="T727" s="14"/>
      <c r="U727" s="14"/>
      <c r="V727" s="14"/>
      <c r="W727" s="14"/>
      <c r="X727" s="14"/>
      <c r="Z727" s="14"/>
      <c r="AA727" s="14"/>
      <c r="AB727" s="14"/>
      <c r="AC727" s="14"/>
      <c r="AD727" s="14"/>
      <c r="AE727" s="14"/>
      <c r="AF727" s="14"/>
      <c r="AG727" s="14"/>
      <c r="AH727" s="14"/>
      <c r="AI727" s="14"/>
      <c r="AJ727" s="14"/>
      <c r="AK727" s="14"/>
      <c r="AL727" s="14"/>
      <c r="AM727" s="12"/>
      <c r="AN727" s="12"/>
      <c r="AO727" s="12"/>
      <c r="AP727" s="12"/>
      <c r="AQ727" s="12"/>
      <c r="AR727" s="12"/>
      <c r="AS727" s="12"/>
      <c r="AT727" s="12"/>
      <c r="AU727" s="12"/>
      <c r="AV727" s="12"/>
      <c r="AW727" s="12"/>
      <c r="AX727" s="12"/>
      <c r="AY727" s="12"/>
      <c r="AZ727" s="12"/>
      <c r="BA727" s="12"/>
      <c r="BB727" s="12"/>
      <c r="BC727" s="12"/>
      <c r="BD727" s="12"/>
      <c r="BE727" s="12"/>
      <c r="BF727" s="12"/>
      <c r="BG727" s="12"/>
      <c r="BH727" s="12"/>
      <c r="BI727" s="12"/>
      <c r="BJ727" s="12"/>
      <c r="BK727" s="12"/>
      <c r="BL727" s="12"/>
      <c r="BM727" s="12"/>
      <c r="BN727" s="12"/>
      <c r="BO727" s="12"/>
      <c r="BP727" s="12"/>
      <c r="BQ727" s="12"/>
      <c r="BR727" s="12"/>
      <c r="BS727" s="12"/>
      <c r="BT727" s="12"/>
      <c r="BU727" s="12"/>
      <c r="BV727" s="12"/>
      <c r="BW727" s="12"/>
      <c r="BX727" s="12"/>
      <c r="BY727" s="12"/>
      <c r="BZ727" s="12"/>
      <c r="CA727" s="12"/>
      <c r="CB727" s="12"/>
      <c r="CC727" s="12"/>
      <c r="CD727" s="12"/>
      <c r="CE727" s="12"/>
      <c r="CF727" s="12"/>
      <c r="CG727" s="12"/>
      <c r="CH727" s="12"/>
    </row>
    <row r="728" spans="1:86">
      <c r="A728" s="14"/>
      <c r="B728" s="14"/>
      <c r="C728" s="14"/>
      <c r="D728" s="14"/>
      <c r="E728" s="14"/>
      <c r="F728" s="14"/>
      <c r="G728" s="14"/>
      <c r="H728" s="14"/>
      <c r="I728" s="14"/>
      <c r="J728" s="14"/>
      <c r="K728" s="14"/>
      <c r="L728" s="14"/>
      <c r="M728" s="14"/>
      <c r="N728" s="14"/>
      <c r="O728" s="14"/>
      <c r="P728" s="14"/>
      <c r="Q728" s="14"/>
      <c r="R728" s="14"/>
      <c r="S728" s="14"/>
      <c r="T728" s="14"/>
      <c r="U728" s="14"/>
      <c r="V728" s="14"/>
      <c r="W728" s="14"/>
      <c r="X728" s="14"/>
      <c r="Z728" s="14"/>
      <c r="AA728" s="14"/>
      <c r="AB728" s="14"/>
      <c r="AC728" s="14"/>
      <c r="AD728" s="14"/>
      <c r="AE728" s="14"/>
      <c r="AF728" s="14"/>
      <c r="AG728" s="14"/>
      <c r="AH728" s="14"/>
      <c r="AI728" s="14"/>
      <c r="AJ728" s="14"/>
      <c r="AK728" s="14"/>
      <c r="AL728" s="14"/>
      <c r="AM728" s="12"/>
      <c r="AN728" s="12"/>
      <c r="AO728" s="12"/>
      <c r="AP728" s="12"/>
      <c r="AQ728" s="12"/>
      <c r="AR728" s="12"/>
      <c r="AS728" s="12"/>
      <c r="AT728" s="12"/>
      <c r="AU728" s="12"/>
      <c r="AV728" s="12"/>
      <c r="AW728" s="12"/>
      <c r="AX728" s="12"/>
      <c r="AY728" s="12"/>
      <c r="AZ728" s="12"/>
      <c r="BA728" s="12"/>
      <c r="BB728" s="12"/>
      <c r="BC728" s="12"/>
      <c r="BD728" s="12"/>
      <c r="BE728" s="12"/>
      <c r="BF728" s="12"/>
      <c r="BG728" s="12"/>
      <c r="BH728" s="12"/>
      <c r="BI728" s="12"/>
      <c r="BJ728" s="12"/>
      <c r="BK728" s="12"/>
      <c r="BL728" s="12"/>
      <c r="BM728" s="12"/>
      <c r="BN728" s="12"/>
      <c r="BO728" s="12"/>
      <c r="BP728" s="12"/>
      <c r="BQ728" s="12"/>
      <c r="BR728" s="12"/>
      <c r="BS728" s="12"/>
      <c r="BT728" s="12"/>
      <c r="BU728" s="12"/>
      <c r="BV728" s="12"/>
      <c r="BW728" s="12"/>
      <c r="BX728" s="12"/>
      <c r="BY728" s="12"/>
      <c r="BZ728" s="12"/>
      <c r="CA728" s="12"/>
      <c r="CB728" s="12"/>
      <c r="CC728" s="12"/>
      <c r="CD728" s="12"/>
      <c r="CE728" s="12"/>
      <c r="CF728" s="12"/>
      <c r="CG728" s="12"/>
      <c r="CH728" s="12"/>
    </row>
    <row r="729" spans="1:86">
      <c r="A729" s="14"/>
      <c r="B729" s="14"/>
      <c r="C729" s="14"/>
      <c r="D729" s="14"/>
      <c r="E729" s="14"/>
      <c r="F729" s="14"/>
      <c r="G729" s="14"/>
      <c r="H729" s="14"/>
      <c r="I729" s="14"/>
      <c r="J729" s="14"/>
      <c r="K729" s="14"/>
      <c r="L729" s="14"/>
      <c r="M729" s="14"/>
      <c r="N729" s="14"/>
      <c r="O729" s="14"/>
      <c r="P729" s="14"/>
      <c r="Q729" s="14"/>
      <c r="R729" s="14"/>
      <c r="S729" s="14"/>
      <c r="T729" s="14"/>
      <c r="U729" s="14"/>
      <c r="V729" s="14"/>
      <c r="W729" s="14"/>
      <c r="X729" s="14"/>
      <c r="Z729" s="14"/>
      <c r="AA729" s="14"/>
      <c r="AB729" s="14"/>
      <c r="AC729" s="14"/>
      <c r="AD729" s="14"/>
      <c r="AE729" s="14"/>
      <c r="AF729" s="14"/>
      <c r="AG729" s="14"/>
      <c r="AH729" s="14"/>
      <c r="AI729" s="14"/>
      <c r="AJ729" s="14"/>
      <c r="AK729" s="14"/>
      <c r="AL729" s="14"/>
      <c r="AM729" s="12"/>
      <c r="AN729" s="12"/>
      <c r="AO729" s="12"/>
      <c r="AP729" s="12"/>
      <c r="AQ729" s="12"/>
      <c r="AR729" s="12"/>
      <c r="AS729" s="12"/>
      <c r="AT729" s="12"/>
      <c r="AU729" s="12"/>
      <c r="AV729" s="12"/>
      <c r="AW729" s="12"/>
      <c r="AX729" s="12"/>
      <c r="AY729" s="12"/>
      <c r="AZ729" s="12"/>
      <c r="BA729" s="12"/>
      <c r="BB729" s="12"/>
      <c r="BC729" s="12"/>
      <c r="BD729" s="12"/>
      <c r="BE729" s="12"/>
      <c r="BF729" s="12"/>
      <c r="BG729" s="12"/>
      <c r="BH729" s="12"/>
      <c r="BI729" s="12"/>
      <c r="BJ729" s="12"/>
      <c r="BK729" s="12"/>
      <c r="BL729" s="12"/>
      <c r="BM729" s="12"/>
      <c r="BN729" s="12"/>
      <c r="BO729" s="12"/>
      <c r="BP729" s="12"/>
      <c r="BQ729" s="12"/>
      <c r="BR729" s="12"/>
      <c r="BS729" s="12"/>
      <c r="BT729" s="12"/>
      <c r="BU729" s="12"/>
      <c r="BV729" s="12"/>
      <c r="BW729" s="12"/>
      <c r="BX729" s="12"/>
      <c r="BY729" s="12"/>
      <c r="BZ729" s="12"/>
      <c r="CA729" s="12"/>
      <c r="CB729" s="12"/>
      <c r="CC729" s="12"/>
      <c r="CD729" s="12"/>
      <c r="CE729" s="12"/>
      <c r="CF729" s="12"/>
      <c r="CG729" s="12"/>
      <c r="CH729" s="12"/>
    </row>
    <row r="730" spans="1:86">
      <c r="A730" s="14"/>
      <c r="B730" s="14"/>
      <c r="C730" s="14"/>
      <c r="D730" s="14"/>
      <c r="E730" s="14"/>
      <c r="F730" s="14"/>
      <c r="G730" s="14"/>
      <c r="H730" s="14"/>
      <c r="I730" s="14"/>
      <c r="J730" s="14"/>
      <c r="K730" s="14"/>
      <c r="L730" s="14"/>
      <c r="M730" s="14"/>
      <c r="N730" s="14"/>
      <c r="O730" s="14"/>
      <c r="P730" s="14"/>
      <c r="Q730" s="14"/>
      <c r="R730" s="14"/>
      <c r="S730" s="14"/>
      <c r="T730" s="14"/>
      <c r="U730" s="14"/>
      <c r="V730" s="14"/>
      <c r="W730" s="14"/>
      <c r="X730" s="14"/>
      <c r="Z730" s="14"/>
      <c r="AA730" s="14"/>
      <c r="AB730" s="14"/>
      <c r="AC730" s="14"/>
      <c r="AD730" s="14"/>
      <c r="AE730" s="14"/>
      <c r="AF730" s="14"/>
      <c r="AG730" s="14"/>
      <c r="AH730" s="14"/>
      <c r="AI730" s="14"/>
      <c r="AJ730" s="14"/>
      <c r="AK730" s="14"/>
      <c r="AL730" s="14"/>
      <c r="AM730" s="12"/>
      <c r="AN730" s="12"/>
      <c r="AO730" s="12"/>
      <c r="AP730" s="12"/>
      <c r="AQ730" s="12"/>
      <c r="AR730" s="12"/>
      <c r="AS730" s="12"/>
      <c r="AT730" s="12"/>
      <c r="AU730" s="12"/>
      <c r="AV730" s="12"/>
      <c r="AW730" s="12"/>
      <c r="AX730" s="12"/>
      <c r="AY730" s="12"/>
      <c r="AZ730" s="12"/>
      <c r="BA730" s="12"/>
      <c r="BB730" s="12"/>
      <c r="BC730" s="12"/>
      <c r="BD730" s="12"/>
      <c r="BE730" s="12"/>
      <c r="BF730" s="12"/>
      <c r="BG730" s="12"/>
      <c r="BH730" s="12"/>
      <c r="BI730" s="12"/>
      <c r="BJ730" s="12"/>
      <c r="BK730" s="12"/>
      <c r="BL730" s="12"/>
      <c r="BM730" s="12"/>
      <c r="BN730" s="12"/>
      <c r="BO730" s="12"/>
      <c r="BP730" s="12"/>
      <c r="BQ730" s="12"/>
      <c r="BR730" s="12"/>
      <c r="BS730" s="12"/>
      <c r="BT730" s="12"/>
      <c r="BU730" s="12"/>
      <c r="BV730" s="12"/>
      <c r="BW730" s="12"/>
      <c r="BX730" s="12"/>
      <c r="BY730" s="12"/>
      <c r="BZ730" s="12"/>
      <c r="CA730" s="12"/>
      <c r="CB730" s="12"/>
      <c r="CC730" s="12"/>
      <c r="CD730" s="12"/>
      <c r="CE730" s="12"/>
      <c r="CF730" s="12"/>
      <c r="CG730" s="12"/>
      <c r="CH730" s="12"/>
    </row>
    <row r="731" spans="1:86">
      <c r="A731" s="14"/>
      <c r="B731" s="14"/>
      <c r="C731" s="14"/>
      <c r="D731" s="14"/>
      <c r="E731" s="14"/>
      <c r="F731" s="14"/>
      <c r="G731" s="14"/>
      <c r="H731" s="14"/>
      <c r="I731" s="14"/>
      <c r="J731" s="14"/>
      <c r="K731" s="14"/>
      <c r="L731" s="14"/>
      <c r="M731" s="14"/>
      <c r="N731" s="14"/>
      <c r="O731" s="14"/>
      <c r="P731" s="14"/>
      <c r="Q731" s="14"/>
      <c r="R731" s="14"/>
      <c r="S731" s="14"/>
      <c r="T731" s="14"/>
      <c r="U731" s="14"/>
      <c r="V731" s="14"/>
      <c r="W731" s="14"/>
      <c r="X731" s="14"/>
      <c r="Z731" s="14"/>
      <c r="AA731" s="14"/>
      <c r="AB731" s="14"/>
      <c r="AC731" s="14"/>
      <c r="AD731" s="14"/>
      <c r="AE731" s="14"/>
      <c r="AF731" s="14"/>
      <c r="AG731" s="14"/>
      <c r="AH731" s="14"/>
      <c r="AI731" s="14"/>
      <c r="AJ731" s="14"/>
      <c r="AK731" s="14"/>
      <c r="AL731" s="14"/>
      <c r="AM731" s="12"/>
      <c r="AN731" s="12"/>
      <c r="AO731" s="12"/>
      <c r="AP731" s="12"/>
      <c r="AQ731" s="12"/>
      <c r="AR731" s="12"/>
      <c r="AS731" s="12"/>
      <c r="AT731" s="12"/>
      <c r="AU731" s="12"/>
      <c r="AV731" s="12"/>
      <c r="AW731" s="12"/>
      <c r="AX731" s="12"/>
      <c r="AY731" s="12"/>
      <c r="AZ731" s="12"/>
      <c r="BA731" s="12"/>
      <c r="BB731" s="12"/>
      <c r="BC731" s="12"/>
      <c r="BD731" s="12"/>
      <c r="BE731" s="12"/>
      <c r="BF731" s="12"/>
      <c r="BG731" s="12"/>
      <c r="BH731" s="12"/>
      <c r="BI731" s="12"/>
      <c r="BJ731" s="12"/>
      <c r="BK731" s="12"/>
      <c r="BL731" s="12"/>
      <c r="BM731" s="12"/>
      <c r="BN731" s="12"/>
      <c r="BO731" s="12"/>
      <c r="BP731" s="12"/>
      <c r="BQ731" s="12"/>
      <c r="BR731" s="12"/>
      <c r="BS731" s="12"/>
      <c r="BT731" s="12"/>
      <c r="BU731" s="12"/>
      <c r="BV731" s="12"/>
      <c r="BW731" s="12"/>
      <c r="BX731" s="12"/>
      <c r="BY731" s="12"/>
      <c r="BZ731" s="12"/>
      <c r="CA731" s="12"/>
      <c r="CB731" s="12"/>
      <c r="CC731" s="12"/>
      <c r="CD731" s="12"/>
      <c r="CE731" s="12"/>
      <c r="CF731" s="12"/>
      <c r="CG731" s="12"/>
      <c r="CH731" s="12"/>
    </row>
    <row r="732" spans="1:86">
      <c r="A732" s="14"/>
      <c r="B732" s="14"/>
      <c r="C732" s="14"/>
      <c r="D732" s="14"/>
      <c r="E732" s="14"/>
      <c r="F732" s="14"/>
      <c r="G732" s="14"/>
      <c r="H732" s="14"/>
      <c r="I732" s="14"/>
      <c r="J732" s="14"/>
      <c r="K732" s="14"/>
      <c r="L732" s="14"/>
      <c r="M732" s="14"/>
      <c r="N732" s="14"/>
      <c r="O732" s="14"/>
      <c r="P732" s="14"/>
      <c r="Q732" s="14"/>
      <c r="R732" s="14"/>
      <c r="S732" s="14"/>
      <c r="T732" s="14"/>
      <c r="U732" s="14"/>
      <c r="V732" s="14"/>
      <c r="W732" s="14"/>
      <c r="X732" s="14"/>
      <c r="Z732" s="14"/>
      <c r="AA732" s="14"/>
      <c r="AB732" s="14"/>
      <c r="AC732" s="14"/>
      <c r="AD732" s="14"/>
      <c r="AE732" s="14"/>
      <c r="AF732" s="14"/>
      <c r="AG732" s="14"/>
      <c r="AH732" s="14"/>
      <c r="AI732" s="14"/>
      <c r="AJ732" s="14"/>
      <c r="AK732" s="14"/>
      <c r="AL732" s="14"/>
      <c r="AM732" s="12"/>
      <c r="AN732" s="12"/>
      <c r="AO732" s="12"/>
      <c r="AP732" s="12"/>
      <c r="AQ732" s="12"/>
      <c r="AR732" s="12"/>
      <c r="AS732" s="12"/>
      <c r="AT732" s="12"/>
      <c r="AU732" s="12"/>
      <c r="AV732" s="12"/>
      <c r="AW732" s="12"/>
      <c r="AX732" s="12"/>
      <c r="AY732" s="12"/>
      <c r="AZ732" s="12"/>
      <c r="BA732" s="12"/>
      <c r="BB732" s="12"/>
      <c r="BC732" s="12"/>
      <c r="BD732" s="12"/>
      <c r="BE732" s="12"/>
      <c r="BF732" s="12"/>
      <c r="BG732" s="12"/>
      <c r="BH732" s="12"/>
      <c r="BI732" s="12"/>
      <c r="BJ732" s="12"/>
      <c r="BK732" s="12"/>
      <c r="BL732" s="12"/>
      <c r="BM732" s="12"/>
      <c r="BN732" s="12"/>
      <c r="BO732" s="12"/>
      <c r="BP732" s="12"/>
      <c r="BQ732" s="12"/>
      <c r="BR732" s="12"/>
      <c r="BS732" s="12"/>
      <c r="BT732" s="12"/>
      <c r="BU732" s="12"/>
      <c r="BV732" s="12"/>
      <c r="BW732" s="12"/>
      <c r="BX732" s="12"/>
      <c r="BY732" s="12"/>
      <c r="BZ732" s="12"/>
      <c r="CA732" s="12"/>
      <c r="CB732" s="12"/>
      <c r="CC732" s="12"/>
      <c r="CD732" s="12"/>
      <c r="CE732" s="12"/>
      <c r="CF732" s="12"/>
      <c r="CG732" s="12"/>
      <c r="CH732" s="12"/>
    </row>
    <row r="733" spans="1:86">
      <c r="A733" s="14"/>
      <c r="B733" s="14"/>
      <c r="C733" s="14"/>
      <c r="D733" s="14"/>
      <c r="E733" s="14"/>
      <c r="F733" s="14"/>
      <c r="G733" s="14"/>
      <c r="H733" s="14"/>
      <c r="I733" s="14"/>
      <c r="J733" s="14"/>
      <c r="K733" s="14"/>
      <c r="L733" s="14"/>
      <c r="M733" s="14"/>
      <c r="N733" s="14"/>
      <c r="O733" s="14"/>
      <c r="P733" s="14"/>
      <c r="Q733" s="14"/>
      <c r="R733" s="14"/>
      <c r="S733" s="14"/>
      <c r="T733" s="14"/>
      <c r="U733" s="14"/>
      <c r="V733" s="14"/>
      <c r="W733" s="14"/>
      <c r="X733" s="14"/>
      <c r="Z733" s="14"/>
      <c r="AA733" s="14"/>
      <c r="AB733" s="14"/>
      <c r="AC733" s="14"/>
      <c r="AD733" s="14"/>
      <c r="AE733" s="14"/>
      <c r="AF733" s="14"/>
      <c r="AG733" s="14"/>
      <c r="AH733" s="14"/>
      <c r="AI733" s="14"/>
      <c r="AJ733" s="14"/>
      <c r="AK733" s="14"/>
      <c r="AL733" s="14"/>
      <c r="AM733" s="12"/>
      <c r="AN733" s="12"/>
      <c r="AO733" s="12"/>
      <c r="AP733" s="12"/>
      <c r="AQ733" s="12"/>
      <c r="AR733" s="12"/>
      <c r="AS733" s="12"/>
      <c r="AT733" s="12"/>
      <c r="AU733" s="12"/>
      <c r="AV733" s="12"/>
      <c r="AW733" s="12"/>
      <c r="AX733" s="12"/>
      <c r="AY733" s="12"/>
      <c r="AZ733" s="12"/>
      <c r="BA733" s="12"/>
      <c r="BB733" s="12"/>
      <c r="BC733" s="12"/>
      <c r="BD733" s="12"/>
      <c r="BE733" s="12"/>
      <c r="BF733" s="12"/>
      <c r="BG733" s="12"/>
      <c r="BH733" s="12"/>
      <c r="BI733" s="12"/>
      <c r="BJ733" s="12"/>
      <c r="BK733" s="12"/>
      <c r="BL733" s="12"/>
      <c r="BM733" s="12"/>
      <c r="BN733" s="12"/>
      <c r="BO733" s="12"/>
      <c r="BP733" s="12"/>
      <c r="BQ733" s="12"/>
      <c r="BR733" s="12"/>
      <c r="BS733" s="12"/>
      <c r="BT733" s="12"/>
      <c r="BU733" s="12"/>
      <c r="BV733" s="12"/>
      <c r="BW733" s="12"/>
      <c r="BX733" s="12"/>
      <c r="BY733" s="12"/>
      <c r="BZ733" s="12"/>
      <c r="CA733" s="12"/>
      <c r="CB733" s="12"/>
      <c r="CC733" s="12"/>
      <c r="CD733" s="12"/>
      <c r="CE733" s="12"/>
      <c r="CF733" s="12"/>
      <c r="CG733" s="12"/>
      <c r="CH733" s="12"/>
    </row>
    <row r="734" spans="1:86">
      <c r="A734" s="14"/>
      <c r="B734" s="14"/>
      <c r="C734" s="14"/>
      <c r="D734" s="14"/>
      <c r="E734" s="14"/>
      <c r="F734" s="14"/>
      <c r="G734" s="14"/>
      <c r="H734" s="14"/>
      <c r="I734" s="14"/>
      <c r="J734" s="14"/>
      <c r="K734" s="14"/>
      <c r="L734" s="14"/>
      <c r="M734" s="14"/>
      <c r="N734" s="14"/>
      <c r="O734" s="14"/>
      <c r="P734" s="14"/>
      <c r="Q734" s="14"/>
      <c r="R734" s="14"/>
      <c r="S734" s="14"/>
      <c r="T734" s="14"/>
      <c r="U734" s="14"/>
      <c r="V734" s="14"/>
      <c r="W734" s="14"/>
      <c r="X734" s="14"/>
      <c r="Z734" s="14"/>
      <c r="AA734" s="14"/>
      <c r="AB734" s="14"/>
      <c r="AC734" s="14"/>
      <c r="AD734" s="14"/>
      <c r="AE734" s="14"/>
      <c r="AF734" s="14"/>
      <c r="AG734" s="14"/>
      <c r="AH734" s="14"/>
      <c r="AI734" s="14"/>
      <c r="AJ734" s="14"/>
      <c r="AK734" s="14"/>
      <c r="AL734" s="14"/>
      <c r="AM734" s="12"/>
      <c r="AN734" s="12"/>
      <c r="AO734" s="12"/>
      <c r="AP734" s="12"/>
      <c r="AQ734" s="12"/>
      <c r="AR734" s="12"/>
      <c r="AS734" s="12"/>
      <c r="AT734" s="12"/>
      <c r="AU734" s="12"/>
      <c r="AV734" s="12"/>
      <c r="AW734" s="12"/>
      <c r="AX734" s="12"/>
      <c r="AY734" s="12"/>
      <c r="AZ734" s="12"/>
      <c r="BA734" s="12"/>
      <c r="BB734" s="12"/>
      <c r="BC734" s="12"/>
      <c r="BD734" s="12"/>
      <c r="BE734" s="12"/>
      <c r="BF734" s="12"/>
      <c r="BG734" s="12"/>
      <c r="BH734" s="12"/>
      <c r="BI734" s="12"/>
      <c r="BJ734" s="12"/>
      <c r="BK734" s="12"/>
      <c r="BL734" s="12"/>
      <c r="BM734" s="12"/>
      <c r="BN734" s="12"/>
      <c r="BO734" s="12"/>
      <c r="BP734" s="12"/>
      <c r="BQ734" s="12"/>
      <c r="BR734" s="12"/>
      <c r="BS734" s="12"/>
      <c r="BT734" s="12"/>
      <c r="BU734" s="12"/>
      <c r="BV734" s="12"/>
      <c r="BW734" s="12"/>
      <c r="BX734" s="12"/>
      <c r="BY734" s="12"/>
      <c r="BZ734" s="12"/>
      <c r="CA734" s="12"/>
      <c r="CB734" s="12"/>
      <c r="CC734" s="12"/>
      <c r="CD734" s="12"/>
      <c r="CE734" s="12"/>
      <c r="CF734" s="12"/>
      <c r="CG734" s="12"/>
      <c r="CH734" s="12"/>
    </row>
    <row r="735" spans="1:86">
      <c r="A735" s="14"/>
      <c r="B735" s="14"/>
      <c r="C735" s="14"/>
      <c r="D735" s="14"/>
      <c r="E735" s="14"/>
      <c r="F735" s="14"/>
      <c r="G735" s="14"/>
      <c r="H735" s="14"/>
      <c r="I735" s="14"/>
      <c r="J735" s="14"/>
      <c r="K735" s="14"/>
      <c r="L735" s="14"/>
      <c r="M735" s="14"/>
      <c r="N735" s="14"/>
      <c r="O735" s="14"/>
      <c r="P735" s="14"/>
      <c r="Q735" s="14"/>
      <c r="R735" s="14"/>
      <c r="S735" s="14"/>
      <c r="T735" s="14"/>
      <c r="U735" s="14"/>
      <c r="V735" s="14"/>
      <c r="W735" s="14"/>
      <c r="X735" s="14"/>
      <c r="Z735" s="14"/>
      <c r="AA735" s="14"/>
      <c r="AB735" s="14"/>
      <c r="AC735" s="14"/>
      <c r="AD735" s="14"/>
      <c r="AE735" s="14"/>
      <c r="AF735" s="14"/>
      <c r="AG735" s="14"/>
      <c r="AH735" s="14"/>
      <c r="AI735" s="14"/>
      <c r="AJ735" s="14"/>
      <c r="AK735" s="14"/>
      <c r="AL735" s="14"/>
      <c r="AM735" s="12"/>
      <c r="AN735" s="12"/>
      <c r="AO735" s="12"/>
      <c r="AP735" s="12"/>
      <c r="AQ735" s="12"/>
      <c r="AR735" s="12"/>
      <c r="AS735" s="12"/>
      <c r="AT735" s="12"/>
      <c r="AU735" s="12"/>
      <c r="AV735" s="12"/>
      <c r="AW735" s="12"/>
      <c r="AX735" s="12"/>
      <c r="AY735" s="12"/>
      <c r="AZ735" s="12"/>
      <c r="BA735" s="12"/>
      <c r="BB735" s="12"/>
      <c r="BC735" s="12"/>
      <c r="BD735" s="12"/>
      <c r="BE735" s="12"/>
      <c r="BF735" s="12"/>
      <c r="BG735" s="12"/>
      <c r="BH735" s="12"/>
      <c r="BI735" s="12"/>
      <c r="BJ735" s="12"/>
      <c r="BK735" s="12"/>
      <c r="BL735" s="12"/>
      <c r="BM735" s="12"/>
      <c r="BN735" s="12"/>
      <c r="BO735" s="12"/>
      <c r="BP735" s="12"/>
      <c r="BQ735" s="12"/>
      <c r="BR735" s="12"/>
      <c r="BS735" s="12"/>
      <c r="BT735" s="12"/>
      <c r="BU735" s="12"/>
      <c r="BV735" s="12"/>
      <c r="BW735" s="12"/>
      <c r="BX735" s="12"/>
      <c r="BY735" s="12"/>
      <c r="BZ735" s="12"/>
      <c r="CA735" s="12"/>
      <c r="CB735" s="12"/>
      <c r="CC735" s="12"/>
      <c r="CD735" s="12"/>
      <c r="CE735" s="12"/>
      <c r="CF735" s="12"/>
      <c r="CG735" s="12"/>
      <c r="CH735" s="12"/>
    </row>
    <row r="736" spans="1:86">
      <c r="A736" s="14"/>
      <c r="B736" s="14"/>
      <c r="C736" s="14"/>
      <c r="D736" s="14"/>
      <c r="E736" s="14"/>
      <c r="F736" s="14"/>
      <c r="G736" s="14"/>
      <c r="H736" s="14"/>
      <c r="I736" s="14"/>
      <c r="J736" s="14"/>
      <c r="K736" s="14"/>
      <c r="L736" s="14"/>
      <c r="M736" s="14"/>
      <c r="N736" s="14"/>
      <c r="O736" s="14"/>
      <c r="P736" s="14"/>
      <c r="Q736" s="14"/>
      <c r="R736" s="14"/>
      <c r="S736" s="14"/>
      <c r="T736" s="14"/>
      <c r="U736" s="14"/>
      <c r="V736" s="14"/>
      <c r="W736" s="14"/>
      <c r="X736" s="14"/>
      <c r="Z736" s="14"/>
      <c r="AA736" s="14"/>
      <c r="AB736" s="14"/>
      <c r="AC736" s="14"/>
      <c r="AD736" s="14"/>
      <c r="AE736" s="14"/>
      <c r="AF736" s="14"/>
      <c r="AG736" s="14"/>
      <c r="AH736" s="14"/>
      <c r="AI736" s="14"/>
      <c r="AJ736" s="14"/>
      <c r="AK736" s="14"/>
      <c r="AL736" s="14"/>
      <c r="AM736" s="12"/>
      <c r="AN736" s="12"/>
      <c r="AO736" s="12"/>
      <c r="AP736" s="12"/>
      <c r="AQ736" s="12"/>
      <c r="AR736" s="12"/>
      <c r="AS736" s="12"/>
      <c r="AT736" s="12"/>
      <c r="AU736" s="12"/>
      <c r="AV736" s="12"/>
      <c r="AW736" s="12"/>
      <c r="AX736" s="12"/>
      <c r="AY736" s="12"/>
      <c r="AZ736" s="12"/>
      <c r="BA736" s="12"/>
      <c r="BB736" s="12"/>
      <c r="BC736" s="12"/>
      <c r="BD736" s="12"/>
      <c r="BE736" s="12"/>
      <c r="BF736" s="12"/>
      <c r="BG736" s="12"/>
      <c r="BH736" s="12"/>
      <c r="BI736" s="12"/>
      <c r="BJ736" s="12"/>
      <c r="BK736" s="12"/>
      <c r="BL736" s="12"/>
      <c r="BM736" s="12"/>
      <c r="BN736" s="12"/>
      <c r="BO736" s="12"/>
      <c r="BP736" s="12"/>
      <c r="BQ736" s="12"/>
      <c r="BR736" s="12"/>
      <c r="BS736" s="12"/>
      <c r="BT736" s="12"/>
      <c r="BU736" s="12"/>
      <c r="BV736" s="12"/>
      <c r="BW736" s="12"/>
      <c r="BX736" s="12"/>
      <c r="BY736" s="12"/>
      <c r="BZ736" s="12"/>
      <c r="CA736" s="12"/>
      <c r="CB736" s="12"/>
      <c r="CC736" s="12"/>
      <c r="CD736" s="12"/>
      <c r="CE736" s="12"/>
      <c r="CF736" s="12"/>
      <c r="CG736" s="12"/>
      <c r="CH736" s="12"/>
    </row>
    <row r="737" spans="1:86">
      <c r="A737" s="14"/>
      <c r="B737" s="14"/>
      <c r="C737" s="14"/>
      <c r="D737" s="14"/>
      <c r="E737" s="14"/>
      <c r="F737" s="14"/>
      <c r="G737" s="14"/>
      <c r="H737" s="14"/>
      <c r="I737" s="14"/>
      <c r="J737" s="14"/>
      <c r="K737" s="14"/>
      <c r="L737" s="14"/>
      <c r="M737" s="14"/>
      <c r="N737" s="14"/>
      <c r="O737" s="14"/>
      <c r="P737" s="14"/>
      <c r="Q737" s="14"/>
      <c r="R737" s="14"/>
      <c r="S737" s="14"/>
      <c r="T737" s="14"/>
      <c r="U737" s="14"/>
      <c r="V737" s="14"/>
      <c r="W737" s="14"/>
      <c r="X737" s="14"/>
      <c r="Z737" s="14"/>
      <c r="AA737" s="14"/>
      <c r="AB737" s="14"/>
      <c r="AC737" s="14"/>
      <c r="AD737" s="14"/>
      <c r="AE737" s="14"/>
      <c r="AF737" s="14"/>
      <c r="AG737" s="14"/>
      <c r="AH737" s="14"/>
      <c r="AI737" s="14"/>
      <c r="AJ737" s="14"/>
      <c r="AK737" s="14"/>
      <c r="AL737" s="14"/>
      <c r="AM737" s="12"/>
      <c r="AN737" s="12"/>
      <c r="AO737" s="12"/>
      <c r="AP737" s="12"/>
      <c r="AQ737" s="12"/>
      <c r="AR737" s="12"/>
      <c r="AS737" s="12"/>
      <c r="AT737" s="12"/>
      <c r="AU737" s="12"/>
      <c r="AV737" s="12"/>
      <c r="AW737" s="12"/>
      <c r="AX737" s="12"/>
      <c r="AY737" s="12"/>
      <c r="AZ737" s="12"/>
      <c r="BA737" s="12"/>
      <c r="BB737" s="12"/>
      <c r="BC737" s="12"/>
      <c r="BD737" s="12"/>
      <c r="BE737" s="12"/>
      <c r="BF737" s="12"/>
      <c r="BG737" s="12"/>
      <c r="BH737" s="12"/>
      <c r="BI737" s="12"/>
      <c r="BJ737" s="12"/>
      <c r="BK737" s="12"/>
      <c r="BL737" s="12"/>
      <c r="BM737" s="12"/>
      <c r="BN737" s="12"/>
      <c r="BO737" s="12"/>
      <c r="BP737" s="12"/>
      <c r="BQ737" s="12"/>
      <c r="BR737" s="12"/>
      <c r="BS737" s="12"/>
      <c r="BT737" s="12"/>
      <c r="BU737" s="12"/>
      <c r="BV737" s="12"/>
      <c r="BW737" s="12"/>
      <c r="BX737" s="12"/>
      <c r="BY737" s="12"/>
      <c r="BZ737" s="12"/>
      <c r="CA737" s="12"/>
      <c r="CB737" s="12"/>
      <c r="CC737" s="12"/>
      <c r="CD737" s="12"/>
      <c r="CE737" s="12"/>
      <c r="CF737" s="12"/>
      <c r="CG737" s="12"/>
      <c r="CH737" s="12"/>
    </row>
    <row r="738" spans="1:86">
      <c r="A738" s="14"/>
      <c r="B738" s="14"/>
      <c r="C738" s="14"/>
      <c r="D738" s="14"/>
      <c r="E738" s="14"/>
      <c r="F738" s="14"/>
      <c r="G738" s="14"/>
      <c r="H738" s="14"/>
      <c r="I738" s="14"/>
      <c r="J738" s="14"/>
      <c r="K738" s="14"/>
      <c r="L738" s="14"/>
      <c r="M738" s="14"/>
      <c r="N738" s="14"/>
      <c r="O738" s="14"/>
      <c r="P738" s="14"/>
      <c r="Q738" s="14"/>
      <c r="R738" s="14"/>
      <c r="S738" s="14"/>
      <c r="T738" s="14"/>
      <c r="U738" s="14"/>
      <c r="V738" s="14"/>
      <c r="W738" s="14"/>
      <c r="X738" s="14"/>
      <c r="Z738" s="14"/>
      <c r="AA738" s="14"/>
      <c r="AB738" s="14"/>
      <c r="AC738" s="14"/>
      <c r="AD738" s="14"/>
      <c r="AE738" s="14"/>
      <c r="AF738" s="14"/>
      <c r="AG738" s="14"/>
      <c r="AH738" s="14"/>
      <c r="AI738" s="14"/>
      <c r="AJ738" s="14"/>
      <c r="AK738" s="14"/>
      <c r="AL738" s="14"/>
      <c r="AM738" s="12"/>
      <c r="AN738" s="12"/>
      <c r="AO738" s="12"/>
      <c r="AP738" s="12"/>
      <c r="AQ738" s="12"/>
      <c r="AR738" s="12"/>
      <c r="AS738" s="12"/>
      <c r="AT738" s="12"/>
      <c r="AU738" s="12"/>
      <c r="AV738" s="12"/>
      <c r="AW738" s="12"/>
      <c r="AX738" s="12"/>
      <c r="AY738" s="12"/>
      <c r="AZ738" s="12"/>
      <c r="BA738" s="12"/>
      <c r="BB738" s="12"/>
      <c r="BC738" s="12"/>
      <c r="BD738" s="12"/>
      <c r="BE738" s="12"/>
      <c r="BF738" s="12"/>
      <c r="BG738" s="12"/>
      <c r="BH738" s="12"/>
      <c r="BI738" s="12"/>
      <c r="BJ738" s="12"/>
      <c r="BK738" s="12"/>
      <c r="BL738" s="12"/>
      <c r="BM738" s="12"/>
      <c r="BN738" s="12"/>
      <c r="BO738" s="12"/>
      <c r="BP738" s="12"/>
      <c r="BQ738" s="12"/>
      <c r="BR738" s="12"/>
      <c r="BS738" s="12"/>
      <c r="BT738" s="12"/>
      <c r="BU738" s="12"/>
      <c r="BV738" s="12"/>
      <c r="BW738" s="12"/>
      <c r="BX738" s="12"/>
      <c r="BY738" s="12"/>
      <c r="BZ738" s="12"/>
      <c r="CA738" s="12"/>
      <c r="CB738" s="12"/>
      <c r="CC738" s="12"/>
      <c r="CD738" s="12"/>
      <c r="CE738" s="12"/>
      <c r="CF738" s="12"/>
      <c r="CG738" s="12"/>
      <c r="CH738" s="12"/>
    </row>
    <row r="739" spans="1:86">
      <c r="A739" s="14"/>
      <c r="B739" s="14"/>
      <c r="C739" s="14"/>
      <c r="D739" s="14"/>
      <c r="E739" s="14"/>
      <c r="F739" s="14"/>
      <c r="G739" s="14"/>
      <c r="H739" s="14"/>
      <c r="I739" s="14"/>
      <c r="J739" s="14"/>
      <c r="K739" s="14"/>
      <c r="L739" s="14"/>
      <c r="M739" s="14"/>
      <c r="N739" s="14"/>
      <c r="O739" s="14"/>
      <c r="P739" s="14"/>
      <c r="Q739" s="14"/>
      <c r="R739" s="14"/>
      <c r="S739" s="14"/>
      <c r="T739" s="14"/>
      <c r="U739" s="14"/>
      <c r="V739" s="14"/>
      <c r="W739" s="14"/>
      <c r="X739" s="14"/>
      <c r="Z739" s="14"/>
      <c r="AA739" s="14"/>
      <c r="AB739" s="14"/>
      <c r="AC739" s="14"/>
      <c r="AD739" s="14"/>
      <c r="AE739" s="14"/>
      <c r="AF739" s="14"/>
      <c r="AG739" s="14"/>
      <c r="AH739" s="14"/>
      <c r="AI739" s="14"/>
      <c r="AJ739" s="14"/>
      <c r="AK739" s="14"/>
      <c r="AL739" s="14"/>
      <c r="AM739" s="12"/>
      <c r="AN739" s="12"/>
      <c r="AO739" s="12"/>
      <c r="AP739" s="12"/>
      <c r="AQ739" s="12"/>
      <c r="AR739" s="12"/>
      <c r="AS739" s="12"/>
      <c r="AT739" s="12"/>
      <c r="AU739" s="12"/>
      <c r="AV739" s="12"/>
      <c r="AW739" s="12"/>
      <c r="AX739" s="12"/>
      <c r="AY739" s="12"/>
      <c r="AZ739" s="12"/>
      <c r="BA739" s="12"/>
      <c r="BB739" s="12"/>
      <c r="BC739" s="12"/>
      <c r="BD739" s="12"/>
      <c r="BE739" s="12"/>
      <c r="BF739" s="12"/>
      <c r="BG739" s="12"/>
      <c r="BH739" s="12"/>
      <c r="BI739" s="12"/>
      <c r="BJ739" s="12"/>
      <c r="BK739" s="12"/>
      <c r="BL739" s="12"/>
      <c r="BM739" s="12"/>
      <c r="BN739" s="12"/>
      <c r="BO739" s="12"/>
      <c r="BP739" s="12"/>
      <c r="BQ739" s="12"/>
      <c r="BR739" s="12"/>
      <c r="BS739" s="12"/>
      <c r="BT739" s="12"/>
      <c r="BU739" s="12"/>
      <c r="BV739" s="12"/>
      <c r="BW739" s="12"/>
      <c r="BX739" s="12"/>
      <c r="BY739" s="12"/>
      <c r="BZ739" s="12"/>
      <c r="CA739" s="12"/>
      <c r="CB739" s="12"/>
      <c r="CC739" s="12"/>
      <c r="CD739" s="12"/>
      <c r="CE739" s="12"/>
      <c r="CF739" s="12"/>
      <c r="CG739" s="12"/>
      <c r="CH739" s="12"/>
    </row>
    <row r="740" spans="1:86">
      <c r="A740" s="14"/>
      <c r="B740" s="14"/>
      <c r="C740" s="14"/>
      <c r="D740" s="14"/>
      <c r="E740" s="14"/>
      <c r="F740" s="14"/>
      <c r="G740" s="14"/>
      <c r="H740" s="14"/>
      <c r="I740" s="14"/>
      <c r="J740" s="14"/>
      <c r="K740" s="14"/>
      <c r="L740" s="14"/>
      <c r="M740" s="14"/>
      <c r="N740" s="14"/>
      <c r="O740" s="14"/>
      <c r="P740" s="14"/>
      <c r="Q740" s="14"/>
      <c r="R740" s="14"/>
      <c r="S740" s="14"/>
      <c r="T740" s="14"/>
      <c r="U740" s="14"/>
      <c r="V740" s="14"/>
      <c r="W740" s="14"/>
      <c r="X740" s="14"/>
      <c r="Z740" s="14"/>
      <c r="AA740" s="14"/>
      <c r="AB740" s="14"/>
      <c r="AC740" s="14"/>
      <c r="AD740" s="14"/>
      <c r="AE740" s="14"/>
      <c r="AF740" s="14"/>
      <c r="AG740" s="14"/>
      <c r="AH740" s="14"/>
      <c r="AI740" s="14"/>
      <c r="AJ740" s="14"/>
      <c r="AK740" s="14"/>
      <c r="AL740" s="14"/>
      <c r="AM740" s="12"/>
      <c r="AN740" s="12"/>
      <c r="AO740" s="12"/>
      <c r="AP740" s="12"/>
      <c r="AQ740" s="12"/>
      <c r="AR740" s="12"/>
      <c r="AS740" s="12"/>
      <c r="AT740" s="12"/>
      <c r="AU740" s="12"/>
      <c r="AV740" s="12"/>
      <c r="AW740" s="12"/>
      <c r="AX740" s="12"/>
      <c r="AY740" s="12"/>
      <c r="AZ740" s="12"/>
      <c r="BA740" s="12"/>
      <c r="BB740" s="12"/>
      <c r="BC740" s="12"/>
      <c r="BD740" s="12"/>
      <c r="BE740" s="12"/>
      <c r="BF740" s="12"/>
      <c r="BG740" s="12"/>
      <c r="BH740" s="12"/>
      <c r="BI740" s="12"/>
      <c r="BJ740" s="12"/>
      <c r="BK740" s="12"/>
      <c r="BL740" s="12"/>
      <c r="BM740" s="12"/>
      <c r="BN740" s="12"/>
      <c r="BO740" s="12"/>
      <c r="BP740" s="12"/>
      <c r="BQ740" s="12"/>
      <c r="BR740" s="12"/>
      <c r="BS740" s="12"/>
      <c r="BT740" s="12"/>
      <c r="BU740" s="12"/>
      <c r="BV740" s="12"/>
      <c r="BW740" s="12"/>
      <c r="BX740" s="12"/>
      <c r="BY740" s="12"/>
      <c r="BZ740" s="12"/>
      <c r="CA740" s="12"/>
      <c r="CB740" s="12"/>
      <c r="CC740" s="12"/>
      <c r="CD740" s="12"/>
      <c r="CE740" s="12"/>
      <c r="CF740" s="12"/>
      <c r="CG740" s="12"/>
      <c r="CH740" s="12"/>
    </row>
    <row r="741" spans="1:86">
      <c r="A741" s="14"/>
      <c r="B741" s="14"/>
      <c r="C741" s="14"/>
      <c r="D741" s="14"/>
      <c r="E741" s="14"/>
      <c r="F741" s="14"/>
      <c r="G741" s="14"/>
      <c r="H741" s="14"/>
      <c r="I741" s="14"/>
      <c r="J741" s="14"/>
      <c r="K741" s="14"/>
      <c r="L741" s="14"/>
      <c r="M741" s="14"/>
      <c r="N741" s="14"/>
      <c r="O741" s="14"/>
      <c r="P741" s="14"/>
      <c r="Q741" s="14"/>
      <c r="R741" s="14"/>
      <c r="S741" s="14"/>
      <c r="T741" s="14"/>
      <c r="U741" s="14"/>
      <c r="V741" s="14"/>
      <c r="W741" s="14"/>
      <c r="X741" s="14"/>
      <c r="Z741" s="14"/>
      <c r="AA741" s="14"/>
      <c r="AB741" s="14"/>
      <c r="AC741" s="14"/>
      <c r="AD741" s="14"/>
      <c r="AE741" s="14"/>
      <c r="AF741" s="14"/>
      <c r="AG741" s="14"/>
      <c r="AH741" s="14"/>
      <c r="AI741" s="14"/>
      <c r="AJ741" s="14"/>
      <c r="AK741" s="14"/>
      <c r="AL741" s="14"/>
      <c r="AM741" s="12"/>
      <c r="AN741" s="12"/>
      <c r="AO741" s="12"/>
      <c r="AP741" s="12"/>
      <c r="AQ741" s="12"/>
      <c r="AR741" s="12"/>
      <c r="AS741" s="12"/>
      <c r="AT741" s="12"/>
      <c r="AU741" s="12"/>
      <c r="AV741" s="12"/>
      <c r="AW741" s="12"/>
      <c r="AX741" s="12"/>
      <c r="AY741" s="12"/>
      <c r="AZ741" s="12"/>
      <c r="BA741" s="12"/>
      <c r="BB741" s="12"/>
      <c r="BC741" s="12"/>
      <c r="BD741" s="12"/>
      <c r="BE741" s="12"/>
      <c r="BF741" s="12"/>
      <c r="BG741" s="12"/>
      <c r="BH741" s="12"/>
      <c r="BI741" s="12"/>
      <c r="BJ741" s="12"/>
      <c r="BK741" s="12"/>
      <c r="BL741" s="12"/>
      <c r="BM741" s="12"/>
      <c r="BN741" s="12"/>
      <c r="BO741" s="12"/>
      <c r="BP741" s="12"/>
      <c r="BQ741" s="12"/>
      <c r="BR741" s="12"/>
      <c r="BS741" s="12"/>
      <c r="BT741" s="12"/>
      <c r="BU741" s="12"/>
      <c r="BV741" s="12"/>
      <c r="BW741" s="12"/>
      <c r="BX741" s="12"/>
      <c r="BY741" s="12"/>
      <c r="BZ741" s="12"/>
      <c r="CA741" s="12"/>
      <c r="CB741" s="12"/>
      <c r="CC741" s="12"/>
      <c r="CD741" s="12"/>
      <c r="CE741" s="12"/>
      <c r="CF741" s="12"/>
      <c r="CG741" s="12"/>
      <c r="CH741" s="12"/>
    </row>
    <row r="742" spans="1:86">
      <c r="A742" s="14"/>
      <c r="B742" s="14"/>
      <c r="C742" s="14"/>
      <c r="D742" s="14"/>
      <c r="E742" s="14"/>
      <c r="F742" s="14"/>
      <c r="G742" s="14"/>
      <c r="H742" s="14"/>
      <c r="I742" s="14"/>
      <c r="J742" s="14"/>
      <c r="K742" s="14"/>
      <c r="L742" s="14"/>
      <c r="M742" s="14"/>
      <c r="N742" s="14"/>
      <c r="O742" s="14"/>
      <c r="P742" s="14"/>
      <c r="Q742" s="14"/>
      <c r="R742" s="14"/>
      <c r="S742" s="14"/>
      <c r="T742" s="14"/>
      <c r="U742" s="14"/>
      <c r="V742" s="14"/>
      <c r="W742" s="14"/>
      <c r="X742" s="14"/>
      <c r="Z742" s="14"/>
      <c r="AA742" s="14"/>
      <c r="AB742" s="14"/>
      <c r="AC742" s="14"/>
      <c r="AD742" s="14"/>
      <c r="AE742" s="14"/>
      <c r="AF742" s="14"/>
      <c r="AG742" s="14"/>
      <c r="AH742" s="14"/>
      <c r="AI742" s="14"/>
      <c r="AJ742" s="14"/>
      <c r="AK742" s="14"/>
      <c r="AL742" s="14"/>
      <c r="AM742" s="12"/>
      <c r="AN742" s="12"/>
      <c r="AO742" s="12"/>
      <c r="AP742" s="12"/>
      <c r="AQ742" s="12"/>
      <c r="AR742" s="12"/>
      <c r="AS742" s="12"/>
      <c r="AT742" s="12"/>
      <c r="AU742" s="12"/>
      <c r="AV742" s="12"/>
      <c r="AW742" s="12"/>
      <c r="AX742" s="12"/>
      <c r="AY742" s="12"/>
      <c r="AZ742" s="12"/>
      <c r="BA742" s="12"/>
      <c r="BB742" s="12"/>
      <c r="BC742" s="12"/>
      <c r="BD742" s="12"/>
      <c r="BE742" s="12"/>
      <c r="BF742" s="12"/>
      <c r="BG742" s="12"/>
      <c r="BH742" s="12"/>
      <c r="BI742" s="12"/>
      <c r="BJ742" s="12"/>
      <c r="BK742" s="12"/>
      <c r="BL742" s="12"/>
      <c r="BM742" s="12"/>
      <c r="BN742" s="12"/>
      <c r="BO742" s="12"/>
      <c r="BP742" s="12"/>
      <c r="BQ742" s="12"/>
      <c r="BR742" s="12"/>
      <c r="BS742" s="12"/>
      <c r="BT742" s="12"/>
      <c r="BU742" s="12"/>
      <c r="BV742" s="12"/>
      <c r="BW742" s="12"/>
      <c r="BX742" s="12"/>
      <c r="BY742" s="12"/>
      <c r="BZ742" s="12"/>
      <c r="CA742" s="12"/>
      <c r="CB742" s="12"/>
      <c r="CC742" s="12"/>
      <c r="CD742" s="12"/>
      <c r="CE742" s="12"/>
      <c r="CF742" s="12"/>
      <c r="CG742" s="12"/>
      <c r="CH742" s="12"/>
    </row>
    <row r="743" spans="1:86">
      <c r="A743" s="14"/>
      <c r="B743" s="14"/>
      <c r="C743" s="14"/>
      <c r="D743" s="14"/>
      <c r="E743" s="14"/>
      <c r="F743" s="14"/>
      <c r="G743" s="14"/>
      <c r="H743" s="14"/>
      <c r="I743" s="14"/>
      <c r="J743" s="14"/>
      <c r="K743" s="14"/>
      <c r="L743" s="14"/>
      <c r="M743" s="14"/>
      <c r="N743" s="14"/>
      <c r="O743" s="14"/>
      <c r="P743" s="14"/>
      <c r="Q743" s="14"/>
      <c r="R743" s="14"/>
      <c r="S743" s="14"/>
      <c r="T743" s="14"/>
      <c r="U743" s="14"/>
      <c r="V743" s="14"/>
      <c r="W743" s="14"/>
      <c r="X743" s="14"/>
      <c r="Z743" s="14"/>
      <c r="AA743" s="14"/>
      <c r="AB743" s="14"/>
      <c r="AC743" s="14"/>
      <c r="AD743" s="14"/>
      <c r="AE743" s="14"/>
      <c r="AF743" s="14"/>
      <c r="AG743" s="14"/>
      <c r="AH743" s="14"/>
      <c r="AI743" s="14"/>
      <c r="AJ743" s="14"/>
      <c r="AK743" s="14"/>
      <c r="AL743" s="14"/>
      <c r="AM743" s="12"/>
      <c r="AN743" s="12"/>
      <c r="AO743" s="12"/>
      <c r="AP743" s="12"/>
      <c r="AQ743" s="12"/>
      <c r="AR743" s="12"/>
      <c r="AS743" s="12"/>
      <c r="AT743" s="12"/>
      <c r="AU743" s="12"/>
      <c r="AV743" s="12"/>
      <c r="AW743" s="12"/>
      <c r="AX743" s="12"/>
      <c r="AY743" s="12"/>
      <c r="AZ743" s="12"/>
      <c r="BA743" s="12"/>
      <c r="BB743" s="12"/>
      <c r="BC743" s="12"/>
      <c r="BD743" s="12"/>
      <c r="BE743" s="12"/>
      <c r="BF743" s="12"/>
      <c r="BG743" s="12"/>
      <c r="BH743" s="12"/>
      <c r="BI743" s="12"/>
      <c r="BJ743" s="12"/>
      <c r="BK743" s="12"/>
      <c r="BL743" s="12"/>
      <c r="BM743" s="12"/>
      <c r="BN743" s="12"/>
      <c r="BO743" s="12"/>
      <c r="BP743" s="12"/>
      <c r="BQ743" s="12"/>
      <c r="BR743" s="12"/>
      <c r="BS743" s="12"/>
      <c r="BT743" s="12"/>
      <c r="BU743" s="12"/>
      <c r="BV743" s="12"/>
      <c r="BW743" s="12"/>
      <c r="BX743" s="12"/>
      <c r="BY743" s="12"/>
      <c r="BZ743" s="12"/>
      <c r="CA743" s="12"/>
      <c r="CB743" s="12"/>
      <c r="CC743" s="12"/>
      <c r="CD743" s="12"/>
      <c r="CE743" s="12"/>
      <c r="CF743" s="12"/>
      <c r="CG743" s="12"/>
      <c r="CH743" s="12"/>
    </row>
    <row r="744" spans="1:86">
      <c r="A744" s="14"/>
      <c r="B744" s="14"/>
      <c r="C744" s="14"/>
      <c r="D744" s="14"/>
      <c r="E744" s="14"/>
      <c r="F744" s="14"/>
      <c r="G744" s="14"/>
      <c r="H744" s="14"/>
      <c r="I744" s="14"/>
      <c r="J744" s="14"/>
      <c r="K744" s="14"/>
      <c r="L744" s="14"/>
      <c r="M744" s="14"/>
      <c r="N744" s="14"/>
      <c r="O744" s="14"/>
      <c r="P744" s="14"/>
      <c r="Q744" s="14"/>
      <c r="R744" s="14"/>
      <c r="S744" s="14"/>
      <c r="T744" s="14"/>
      <c r="U744" s="14"/>
      <c r="V744" s="14"/>
      <c r="W744" s="14"/>
      <c r="X744" s="14"/>
      <c r="Z744" s="14"/>
      <c r="AA744" s="14"/>
      <c r="AB744" s="14"/>
      <c r="AC744" s="14"/>
      <c r="AD744" s="14"/>
      <c r="AE744" s="14"/>
      <c r="AF744" s="14"/>
      <c r="AG744" s="14"/>
      <c r="AH744" s="14"/>
      <c r="AI744" s="14"/>
      <c r="AJ744" s="14"/>
      <c r="AK744" s="14"/>
      <c r="AL744" s="14"/>
      <c r="AM744" s="12"/>
      <c r="AN744" s="12"/>
      <c r="AO744" s="12"/>
      <c r="AP744" s="12"/>
      <c r="AQ744" s="12"/>
      <c r="AR744" s="12"/>
      <c r="AS744" s="12"/>
      <c r="AT744" s="12"/>
      <c r="AU744" s="12"/>
      <c r="AV744" s="12"/>
      <c r="AW744" s="12"/>
      <c r="AX744" s="12"/>
      <c r="AY744" s="12"/>
      <c r="AZ744" s="12"/>
      <c r="BA744" s="12"/>
      <c r="BB744" s="12"/>
      <c r="BC744" s="12"/>
      <c r="BD744" s="12"/>
      <c r="BE744" s="12"/>
      <c r="BF744" s="12"/>
      <c r="BG744" s="12"/>
      <c r="BH744" s="12"/>
      <c r="BI744" s="12"/>
      <c r="BJ744" s="12"/>
      <c r="BK744" s="12"/>
      <c r="BL744" s="12"/>
      <c r="BM744" s="12"/>
      <c r="BN744" s="12"/>
      <c r="BO744" s="12"/>
      <c r="BP744" s="12"/>
      <c r="BQ744" s="12"/>
      <c r="BR744" s="12"/>
      <c r="BS744" s="12"/>
      <c r="BT744" s="12"/>
      <c r="BU744" s="12"/>
      <c r="BV744" s="12"/>
      <c r="BW744" s="12"/>
      <c r="BX744" s="12"/>
      <c r="BY744" s="12"/>
      <c r="BZ744" s="12"/>
      <c r="CA744" s="12"/>
      <c r="CB744" s="12"/>
      <c r="CC744" s="12"/>
      <c r="CD744" s="12"/>
      <c r="CE744" s="12"/>
      <c r="CF744" s="12"/>
      <c r="CG744" s="12"/>
      <c r="CH744" s="12"/>
    </row>
    <row r="745" spans="1:86">
      <c r="A745" s="14"/>
      <c r="B745" s="14"/>
      <c r="C745" s="14"/>
      <c r="D745" s="14"/>
      <c r="E745" s="14"/>
      <c r="F745" s="14"/>
      <c r="G745" s="14"/>
      <c r="H745" s="14"/>
      <c r="I745" s="14"/>
      <c r="J745" s="14"/>
      <c r="K745" s="14"/>
      <c r="L745" s="14"/>
      <c r="M745" s="14"/>
      <c r="N745" s="14"/>
      <c r="O745" s="14"/>
      <c r="P745" s="14"/>
      <c r="Q745" s="14"/>
      <c r="R745" s="14"/>
      <c r="S745" s="14"/>
      <c r="T745" s="14"/>
      <c r="U745" s="14"/>
      <c r="V745" s="14"/>
      <c r="W745" s="14"/>
      <c r="X745" s="14"/>
      <c r="Z745" s="14"/>
      <c r="AA745" s="14"/>
      <c r="AB745" s="14"/>
      <c r="AC745" s="14"/>
      <c r="AD745" s="14"/>
      <c r="AE745" s="14"/>
      <c r="AF745" s="14"/>
      <c r="AG745" s="14"/>
      <c r="AH745" s="14"/>
      <c r="AI745" s="14"/>
      <c r="AJ745" s="14"/>
      <c r="AK745" s="14"/>
      <c r="AL745" s="14"/>
      <c r="AM745" s="12"/>
      <c r="AN745" s="12"/>
      <c r="AO745" s="12"/>
      <c r="AP745" s="12"/>
      <c r="AQ745" s="12"/>
      <c r="AR745" s="12"/>
      <c r="AS745" s="12"/>
      <c r="AT745" s="12"/>
      <c r="AU745" s="12"/>
      <c r="AV745" s="12"/>
      <c r="AW745" s="12"/>
      <c r="AX745" s="12"/>
      <c r="AY745" s="12"/>
      <c r="AZ745" s="12"/>
      <c r="BA745" s="12"/>
      <c r="BB745" s="12"/>
      <c r="BC745" s="12"/>
      <c r="BD745" s="12"/>
      <c r="BE745" s="12"/>
      <c r="BF745" s="12"/>
      <c r="BG745" s="12"/>
      <c r="BH745" s="12"/>
      <c r="BI745" s="12"/>
      <c r="BJ745" s="12"/>
      <c r="BK745" s="12"/>
      <c r="BL745" s="12"/>
      <c r="BM745" s="12"/>
      <c r="BN745" s="12"/>
      <c r="BO745" s="12"/>
      <c r="BP745" s="12"/>
      <c r="BQ745" s="12"/>
      <c r="BR745" s="12"/>
      <c r="BS745" s="12"/>
      <c r="BT745" s="12"/>
      <c r="BU745" s="12"/>
      <c r="BV745" s="12"/>
      <c r="BW745" s="12"/>
      <c r="BX745" s="12"/>
      <c r="BY745" s="12"/>
      <c r="BZ745" s="12"/>
      <c r="CA745" s="12"/>
      <c r="CB745" s="12"/>
      <c r="CC745" s="12"/>
      <c r="CD745" s="12"/>
      <c r="CE745" s="12"/>
      <c r="CF745" s="12"/>
      <c r="CG745" s="12"/>
      <c r="CH745" s="12"/>
    </row>
    <row r="746" spans="1:86">
      <c r="A746" s="14"/>
      <c r="B746" s="14"/>
      <c r="C746" s="14"/>
      <c r="D746" s="14"/>
      <c r="E746" s="14"/>
      <c r="F746" s="14"/>
      <c r="G746" s="14"/>
      <c r="H746" s="14"/>
      <c r="I746" s="14"/>
      <c r="J746" s="14"/>
      <c r="K746" s="14"/>
      <c r="L746" s="14"/>
      <c r="M746" s="14"/>
      <c r="N746" s="14"/>
      <c r="O746" s="14"/>
      <c r="P746" s="14"/>
      <c r="Q746" s="14"/>
      <c r="R746" s="14"/>
      <c r="S746" s="14"/>
      <c r="T746" s="14"/>
      <c r="U746" s="14"/>
      <c r="V746" s="14"/>
      <c r="W746" s="14"/>
      <c r="X746" s="14"/>
      <c r="Z746" s="14"/>
      <c r="AA746" s="14"/>
      <c r="AB746" s="14"/>
      <c r="AC746" s="14"/>
      <c r="AD746" s="14"/>
      <c r="AE746" s="14"/>
      <c r="AF746" s="14"/>
      <c r="AG746" s="14"/>
      <c r="AH746" s="14"/>
      <c r="AI746" s="14"/>
      <c r="AJ746" s="14"/>
      <c r="AK746" s="14"/>
      <c r="AL746" s="14"/>
      <c r="AM746" s="12"/>
      <c r="AN746" s="12"/>
      <c r="AO746" s="12"/>
      <c r="AP746" s="12"/>
      <c r="AQ746" s="12"/>
      <c r="AR746" s="12"/>
      <c r="AS746" s="12"/>
      <c r="AT746" s="12"/>
      <c r="AU746" s="12"/>
      <c r="AV746" s="12"/>
      <c r="AW746" s="12"/>
      <c r="AX746" s="12"/>
      <c r="AY746" s="12"/>
      <c r="AZ746" s="12"/>
      <c r="BA746" s="12"/>
      <c r="BB746" s="12"/>
      <c r="BC746" s="12"/>
      <c r="BD746" s="12"/>
      <c r="BE746" s="12"/>
      <c r="BF746" s="12"/>
      <c r="BG746" s="12"/>
      <c r="BH746" s="12"/>
      <c r="BI746" s="12"/>
      <c r="BJ746" s="12"/>
      <c r="BK746" s="12"/>
      <c r="BL746" s="12"/>
      <c r="BM746" s="12"/>
      <c r="BN746" s="12"/>
      <c r="BO746" s="12"/>
      <c r="BP746" s="12"/>
      <c r="BQ746" s="12"/>
      <c r="BR746" s="12"/>
      <c r="BS746" s="12"/>
      <c r="BT746" s="12"/>
      <c r="BU746" s="12"/>
      <c r="BV746" s="12"/>
      <c r="BW746" s="12"/>
      <c r="BX746" s="12"/>
      <c r="BY746" s="12"/>
      <c r="BZ746" s="12"/>
      <c r="CA746" s="12"/>
      <c r="CB746" s="12"/>
      <c r="CC746" s="12"/>
      <c r="CD746" s="12"/>
      <c r="CE746" s="12"/>
      <c r="CF746" s="12"/>
      <c r="CG746" s="12"/>
      <c r="CH746" s="12"/>
    </row>
    <row r="747" spans="1:86">
      <c r="A747" s="14"/>
      <c r="B747" s="14"/>
      <c r="C747" s="14"/>
      <c r="D747" s="14"/>
      <c r="E747" s="14"/>
      <c r="F747" s="14"/>
      <c r="G747" s="14"/>
      <c r="H747" s="14"/>
      <c r="I747" s="14"/>
      <c r="J747" s="14"/>
      <c r="K747" s="14"/>
      <c r="L747" s="14"/>
      <c r="M747" s="14"/>
      <c r="N747" s="14"/>
      <c r="O747" s="14"/>
      <c r="P747" s="14"/>
      <c r="Q747" s="14"/>
      <c r="R747" s="14"/>
      <c r="S747" s="14"/>
      <c r="T747" s="14"/>
      <c r="U747" s="14"/>
      <c r="V747" s="14"/>
      <c r="W747" s="14"/>
      <c r="X747" s="14"/>
      <c r="Z747" s="14"/>
      <c r="AA747" s="14"/>
      <c r="AB747" s="14"/>
      <c r="AC747" s="14"/>
      <c r="AD747" s="14"/>
      <c r="AE747" s="14"/>
      <c r="AF747" s="14"/>
      <c r="AG747" s="14"/>
      <c r="AH747" s="14"/>
      <c r="AI747" s="14"/>
      <c r="AJ747" s="14"/>
      <c r="AK747" s="14"/>
      <c r="AL747" s="14"/>
      <c r="AM747" s="12"/>
      <c r="AN747" s="12"/>
      <c r="AO747" s="12"/>
      <c r="AP747" s="12"/>
      <c r="AQ747" s="12"/>
      <c r="AR747" s="12"/>
      <c r="AS747" s="12"/>
      <c r="AT747" s="12"/>
      <c r="AU747" s="12"/>
      <c r="AV747" s="12"/>
      <c r="AW747" s="12"/>
      <c r="AX747" s="12"/>
      <c r="AY747" s="12"/>
      <c r="AZ747" s="12"/>
      <c r="BA747" s="12"/>
      <c r="BB747" s="12"/>
      <c r="BC747" s="12"/>
      <c r="BD747" s="12"/>
      <c r="BE747" s="12"/>
      <c r="BF747" s="12"/>
      <c r="BG747" s="12"/>
      <c r="BH747" s="12"/>
      <c r="BI747" s="12"/>
      <c r="BJ747" s="12"/>
      <c r="BK747" s="12"/>
      <c r="BL747" s="12"/>
      <c r="BM747" s="12"/>
      <c r="BN747" s="12"/>
      <c r="BO747" s="12"/>
      <c r="BP747" s="12"/>
      <c r="BQ747" s="12"/>
      <c r="BR747" s="12"/>
      <c r="BS747" s="12"/>
      <c r="BT747" s="12"/>
      <c r="BU747" s="12"/>
      <c r="BV747" s="12"/>
      <c r="BW747" s="12"/>
      <c r="BX747" s="12"/>
      <c r="BY747" s="12"/>
      <c r="BZ747" s="12"/>
      <c r="CA747" s="12"/>
      <c r="CB747" s="12"/>
      <c r="CC747" s="12"/>
      <c r="CD747" s="12"/>
      <c r="CE747" s="12"/>
      <c r="CF747" s="12"/>
      <c r="CG747" s="12"/>
      <c r="CH747" s="12"/>
    </row>
    <row r="748" spans="1:86">
      <c r="A748" s="14"/>
      <c r="B748" s="14"/>
      <c r="C748" s="14"/>
      <c r="D748" s="14"/>
      <c r="E748" s="14"/>
      <c r="F748" s="14"/>
      <c r="G748" s="14"/>
      <c r="H748" s="14"/>
      <c r="I748" s="14"/>
      <c r="J748" s="14"/>
      <c r="K748" s="14"/>
      <c r="L748" s="14"/>
      <c r="M748" s="14"/>
      <c r="N748" s="14"/>
      <c r="O748" s="14"/>
      <c r="P748" s="14"/>
      <c r="Q748" s="14"/>
      <c r="R748" s="14"/>
      <c r="S748" s="14"/>
      <c r="T748" s="14"/>
      <c r="U748" s="14"/>
      <c r="V748" s="14"/>
      <c r="W748" s="14"/>
      <c r="X748" s="14"/>
      <c r="Z748" s="14"/>
      <c r="AA748" s="14"/>
      <c r="AB748" s="14"/>
      <c r="AC748" s="14"/>
      <c r="AD748" s="14"/>
      <c r="AE748" s="14"/>
      <c r="AF748" s="14"/>
      <c r="AG748" s="14"/>
      <c r="AH748" s="14"/>
      <c r="AI748" s="14"/>
      <c r="AJ748" s="14"/>
      <c r="AK748" s="14"/>
      <c r="AL748" s="14"/>
      <c r="AM748" s="12"/>
      <c r="AN748" s="12"/>
      <c r="AO748" s="12"/>
      <c r="AP748" s="12"/>
      <c r="AQ748" s="12"/>
      <c r="AR748" s="12"/>
      <c r="AS748" s="12"/>
      <c r="AT748" s="12"/>
      <c r="AU748" s="12"/>
      <c r="AV748" s="12"/>
      <c r="AW748" s="12"/>
      <c r="AX748" s="12"/>
      <c r="AY748" s="12"/>
      <c r="AZ748" s="12"/>
      <c r="BA748" s="12"/>
      <c r="BB748" s="12"/>
      <c r="BC748" s="12"/>
      <c r="BD748" s="12"/>
      <c r="BE748" s="12"/>
      <c r="BF748" s="12"/>
      <c r="BG748" s="12"/>
      <c r="BH748" s="12"/>
      <c r="BI748" s="12"/>
      <c r="BJ748" s="12"/>
      <c r="BK748" s="12"/>
      <c r="BL748" s="12"/>
      <c r="BM748" s="12"/>
      <c r="BN748" s="12"/>
      <c r="BO748" s="12"/>
      <c r="BP748" s="12"/>
      <c r="BQ748" s="12"/>
      <c r="BR748" s="12"/>
      <c r="BS748" s="12"/>
      <c r="BT748" s="12"/>
      <c r="BU748" s="12"/>
      <c r="BV748" s="12"/>
      <c r="BW748" s="12"/>
      <c r="BX748" s="12"/>
      <c r="BY748" s="12"/>
      <c r="BZ748" s="12"/>
      <c r="CA748" s="12"/>
      <c r="CB748" s="12"/>
      <c r="CC748" s="12"/>
      <c r="CD748" s="12"/>
      <c r="CE748" s="12"/>
      <c r="CF748" s="12"/>
      <c r="CG748" s="12"/>
      <c r="CH748" s="12"/>
    </row>
    <row r="749" spans="1:86">
      <c r="A749" s="14"/>
      <c r="B749" s="14"/>
      <c r="C749" s="14"/>
      <c r="D749" s="14"/>
      <c r="E749" s="14"/>
      <c r="F749" s="14"/>
      <c r="G749" s="14"/>
      <c r="H749" s="14"/>
      <c r="I749" s="14"/>
      <c r="J749" s="14"/>
      <c r="K749" s="14"/>
      <c r="L749" s="14"/>
      <c r="M749" s="14"/>
      <c r="N749" s="14"/>
      <c r="O749" s="14"/>
      <c r="P749" s="14"/>
      <c r="Q749" s="14"/>
      <c r="R749" s="14"/>
      <c r="S749" s="14"/>
      <c r="T749" s="14"/>
      <c r="U749" s="14"/>
      <c r="V749" s="14"/>
      <c r="W749" s="14"/>
      <c r="X749" s="14"/>
      <c r="Z749" s="14"/>
      <c r="AA749" s="14"/>
      <c r="AB749" s="14"/>
      <c r="AC749" s="14"/>
      <c r="AD749" s="14"/>
      <c r="AE749" s="14"/>
      <c r="AF749" s="14"/>
      <c r="AG749" s="14"/>
      <c r="AH749" s="14"/>
      <c r="AI749" s="14"/>
      <c r="AJ749" s="14"/>
      <c r="AK749" s="14"/>
      <c r="AL749" s="14"/>
      <c r="AM749" s="12"/>
      <c r="AN749" s="12"/>
      <c r="AO749" s="12"/>
      <c r="AP749" s="12"/>
      <c r="AQ749" s="12"/>
      <c r="AR749" s="12"/>
      <c r="AS749" s="12"/>
      <c r="AT749" s="12"/>
      <c r="AU749" s="12"/>
      <c r="AV749" s="12"/>
      <c r="AW749" s="12"/>
      <c r="AX749" s="12"/>
      <c r="AY749" s="12"/>
      <c r="AZ749" s="12"/>
      <c r="BA749" s="12"/>
      <c r="BB749" s="12"/>
      <c r="BC749" s="12"/>
      <c r="BD749" s="12"/>
      <c r="BE749" s="12"/>
      <c r="BF749" s="12"/>
      <c r="BG749" s="12"/>
      <c r="BH749" s="12"/>
      <c r="BI749" s="12"/>
      <c r="BJ749" s="12"/>
      <c r="BK749" s="12"/>
      <c r="BL749" s="12"/>
      <c r="BM749" s="12"/>
      <c r="BN749" s="12"/>
      <c r="BO749" s="12"/>
      <c r="BP749" s="12"/>
      <c r="BQ749" s="12"/>
      <c r="BR749" s="12"/>
      <c r="BS749" s="12"/>
      <c r="BT749" s="12"/>
      <c r="BU749" s="12"/>
      <c r="BV749" s="12"/>
      <c r="BW749" s="12"/>
      <c r="BX749" s="12"/>
      <c r="BY749" s="12"/>
      <c r="BZ749" s="12"/>
      <c r="CA749" s="12"/>
      <c r="CB749" s="12"/>
      <c r="CC749" s="12"/>
      <c r="CD749" s="12"/>
      <c r="CE749" s="12"/>
      <c r="CF749" s="12"/>
      <c r="CG749" s="12"/>
      <c r="CH749" s="12"/>
    </row>
    <row r="750" spans="1:86">
      <c r="A750" s="14"/>
      <c r="B750" s="14"/>
      <c r="C750" s="14"/>
      <c r="D750" s="14"/>
      <c r="E750" s="14"/>
      <c r="F750" s="14"/>
      <c r="G750" s="14"/>
      <c r="H750" s="14"/>
      <c r="I750" s="14"/>
      <c r="J750" s="14"/>
      <c r="K750" s="14"/>
      <c r="L750" s="14"/>
      <c r="M750" s="14"/>
      <c r="N750" s="14"/>
      <c r="O750" s="14"/>
      <c r="P750" s="14"/>
      <c r="Q750" s="14"/>
      <c r="R750" s="14"/>
      <c r="S750" s="14"/>
      <c r="T750" s="14"/>
      <c r="U750" s="14"/>
      <c r="V750" s="14"/>
      <c r="W750" s="14"/>
      <c r="X750" s="14"/>
      <c r="Z750" s="14"/>
      <c r="AA750" s="14"/>
      <c r="AB750" s="14"/>
      <c r="AC750" s="14"/>
      <c r="AD750" s="14"/>
      <c r="AE750" s="14"/>
      <c r="AF750" s="14"/>
      <c r="AG750" s="14"/>
      <c r="AH750" s="14"/>
      <c r="AI750" s="14"/>
      <c r="AJ750" s="14"/>
      <c r="AK750" s="14"/>
      <c r="AL750" s="14"/>
      <c r="AM750" s="12"/>
      <c r="AN750" s="12"/>
      <c r="AO750" s="12"/>
      <c r="AP750" s="12"/>
      <c r="AQ750" s="12"/>
      <c r="AR750" s="12"/>
      <c r="AS750" s="12"/>
      <c r="AT750" s="12"/>
      <c r="AU750" s="12"/>
      <c r="AV750" s="12"/>
      <c r="AW750" s="12"/>
      <c r="AX750" s="12"/>
      <c r="AY750" s="12"/>
      <c r="AZ750" s="12"/>
      <c r="BA750" s="12"/>
      <c r="BB750" s="12"/>
      <c r="BC750" s="12"/>
      <c r="BD750" s="12"/>
      <c r="BE750" s="12"/>
      <c r="BF750" s="12"/>
      <c r="BG750" s="12"/>
      <c r="BH750" s="12"/>
      <c r="BI750" s="12"/>
      <c r="BJ750" s="12"/>
      <c r="BK750" s="12"/>
      <c r="BL750" s="12"/>
      <c r="BM750" s="12"/>
      <c r="BN750" s="12"/>
      <c r="BO750" s="12"/>
      <c r="BP750" s="12"/>
      <c r="BQ750" s="12"/>
      <c r="BR750" s="12"/>
      <c r="BS750" s="12"/>
      <c r="BT750" s="12"/>
      <c r="BU750" s="12"/>
      <c r="BV750" s="12"/>
      <c r="BW750" s="12"/>
      <c r="BX750" s="12"/>
      <c r="BY750" s="12"/>
      <c r="BZ750" s="12"/>
      <c r="CA750" s="12"/>
      <c r="CB750" s="12"/>
      <c r="CC750" s="12"/>
      <c r="CD750" s="12"/>
      <c r="CE750" s="12"/>
      <c r="CF750" s="12"/>
      <c r="CG750" s="12"/>
      <c r="CH750" s="12"/>
    </row>
    <row r="751" spans="1:86">
      <c r="A751" s="14"/>
      <c r="B751" s="14"/>
      <c r="C751" s="14"/>
      <c r="D751" s="14"/>
      <c r="E751" s="14"/>
      <c r="F751" s="14"/>
      <c r="G751" s="14"/>
      <c r="H751" s="14"/>
      <c r="I751" s="14"/>
      <c r="J751" s="14"/>
      <c r="K751" s="14"/>
      <c r="L751" s="14"/>
      <c r="M751" s="14"/>
      <c r="N751" s="14"/>
      <c r="O751" s="14"/>
      <c r="P751" s="14"/>
      <c r="Q751" s="14"/>
      <c r="R751" s="14"/>
      <c r="S751" s="14"/>
      <c r="T751" s="14"/>
      <c r="U751" s="14"/>
      <c r="V751" s="14"/>
      <c r="W751" s="14"/>
      <c r="X751" s="14"/>
      <c r="Z751" s="14"/>
      <c r="AA751" s="14"/>
      <c r="AB751" s="14"/>
      <c r="AC751" s="14"/>
      <c r="AD751" s="14"/>
      <c r="AE751" s="14"/>
      <c r="AF751" s="14"/>
      <c r="AG751" s="14"/>
      <c r="AH751" s="14"/>
      <c r="AI751" s="14"/>
      <c r="AJ751" s="14"/>
      <c r="AK751" s="14"/>
      <c r="AL751" s="14"/>
      <c r="AM751" s="12"/>
      <c r="AN751" s="12"/>
      <c r="AO751" s="12"/>
      <c r="AP751" s="12"/>
      <c r="AQ751" s="12"/>
      <c r="AR751" s="12"/>
      <c r="AS751" s="12"/>
      <c r="AT751" s="12"/>
      <c r="AU751" s="12"/>
      <c r="AV751" s="12"/>
      <c r="AW751" s="12"/>
      <c r="AX751" s="12"/>
      <c r="AY751" s="12"/>
      <c r="AZ751" s="12"/>
      <c r="BA751" s="12"/>
      <c r="BB751" s="12"/>
      <c r="BC751" s="12"/>
      <c r="BD751" s="12"/>
      <c r="BE751" s="12"/>
      <c r="BF751" s="12"/>
      <c r="BG751" s="12"/>
      <c r="BH751" s="12"/>
      <c r="BI751" s="12"/>
      <c r="BJ751" s="12"/>
      <c r="BK751" s="12"/>
      <c r="BL751" s="12"/>
      <c r="BM751" s="12"/>
      <c r="BN751" s="12"/>
      <c r="BO751" s="12"/>
      <c r="BP751" s="12"/>
      <c r="BQ751" s="12"/>
      <c r="BR751" s="12"/>
      <c r="BS751" s="12"/>
      <c r="BT751" s="12"/>
      <c r="BU751" s="12"/>
      <c r="BV751" s="12"/>
      <c r="BW751" s="12"/>
      <c r="BX751" s="12"/>
      <c r="BY751" s="12"/>
      <c r="BZ751" s="12"/>
      <c r="CA751" s="12"/>
      <c r="CB751" s="12"/>
      <c r="CC751" s="12"/>
      <c r="CD751" s="12"/>
      <c r="CE751" s="12"/>
      <c r="CF751" s="12"/>
      <c r="CG751" s="12"/>
      <c r="CH751" s="12"/>
    </row>
    <row r="752" spans="1:86">
      <c r="A752" s="14"/>
      <c r="B752" s="14"/>
      <c r="C752" s="14"/>
      <c r="D752" s="14"/>
      <c r="E752" s="14"/>
      <c r="F752" s="14"/>
      <c r="G752" s="14"/>
      <c r="H752" s="14"/>
      <c r="I752" s="14"/>
      <c r="J752" s="14"/>
      <c r="K752" s="14"/>
      <c r="L752" s="14"/>
      <c r="M752" s="14"/>
      <c r="N752" s="14"/>
      <c r="O752" s="14"/>
      <c r="P752" s="14"/>
      <c r="Q752" s="14"/>
      <c r="R752" s="14"/>
      <c r="S752" s="14"/>
      <c r="T752" s="14"/>
      <c r="U752" s="14"/>
      <c r="V752" s="14"/>
      <c r="W752" s="14"/>
      <c r="X752" s="14"/>
      <c r="Z752" s="14"/>
      <c r="AA752" s="14"/>
      <c r="AB752" s="14"/>
      <c r="AC752" s="14"/>
      <c r="AD752" s="14"/>
      <c r="AE752" s="14"/>
      <c r="AF752" s="14"/>
      <c r="AG752" s="14"/>
      <c r="AH752" s="14"/>
      <c r="AI752" s="14"/>
      <c r="AJ752" s="14"/>
      <c r="AK752" s="14"/>
      <c r="AL752" s="14"/>
      <c r="AM752" s="12"/>
      <c r="AN752" s="12"/>
      <c r="AO752" s="12"/>
      <c r="AP752" s="12"/>
      <c r="AQ752" s="12"/>
      <c r="AR752" s="12"/>
      <c r="AS752" s="12"/>
      <c r="AT752" s="12"/>
      <c r="AU752" s="12"/>
      <c r="AV752" s="12"/>
      <c r="AW752" s="12"/>
      <c r="AX752" s="12"/>
      <c r="AY752" s="12"/>
      <c r="AZ752" s="12"/>
      <c r="BA752" s="12"/>
      <c r="BB752" s="12"/>
      <c r="BC752" s="12"/>
      <c r="BD752" s="12"/>
      <c r="BE752" s="12"/>
      <c r="BF752" s="12"/>
      <c r="BG752" s="12"/>
      <c r="BH752" s="12"/>
      <c r="BI752" s="12"/>
      <c r="BJ752" s="12"/>
      <c r="BK752" s="12"/>
      <c r="BL752" s="12"/>
      <c r="BM752" s="12"/>
      <c r="BN752" s="12"/>
      <c r="BO752" s="12"/>
      <c r="BP752" s="12"/>
      <c r="BQ752" s="12"/>
      <c r="BR752" s="12"/>
      <c r="BS752" s="12"/>
      <c r="BT752" s="12"/>
      <c r="BU752" s="12"/>
      <c r="BV752" s="12"/>
      <c r="BW752" s="12"/>
      <c r="BX752" s="12"/>
      <c r="BY752" s="12"/>
      <c r="BZ752" s="12"/>
      <c r="CA752" s="12"/>
      <c r="CB752" s="12"/>
      <c r="CC752" s="12"/>
      <c r="CD752" s="12"/>
      <c r="CE752" s="12"/>
      <c r="CF752" s="12"/>
      <c r="CG752" s="12"/>
      <c r="CH752" s="12"/>
    </row>
    <row r="753" spans="1:86">
      <c r="A753" s="14"/>
      <c r="B753" s="14"/>
      <c r="C753" s="14"/>
      <c r="D753" s="14"/>
      <c r="E753" s="14"/>
      <c r="F753" s="14"/>
      <c r="G753" s="14"/>
      <c r="H753" s="14"/>
      <c r="I753" s="14"/>
      <c r="J753" s="14"/>
      <c r="K753" s="14"/>
      <c r="L753" s="14"/>
      <c r="M753" s="14"/>
      <c r="N753" s="14"/>
      <c r="O753" s="14"/>
      <c r="P753" s="14"/>
      <c r="Q753" s="14"/>
      <c r="R753" s="14"/>
      <c r="S753" s="14"/>
      <c r="T753" s="14"/>
      <c r="U753" s="14"/>
      <c r="V753" s="14"/>
      <c r="W753" s="14"/>
      <c r="X753" s="14"/>
      <c r="Z753" s="14"/>
      <c r="AA753" s="14"/>
      <c r="AB753" s="14"/>
      <c r="AC753" s="14"/>
      <c r="AD753" s="14"/>
      <c r="AE753" s="14"/>
      <c r="AF753" s="14"/>
      <c r="AG753" s="14"/>
      <c r="AH753" s="14"/>
      <c r="AI753" s="14"/>
      <c r="AJ753" s="14"/>
      <c r="AK753" s="14"/>
      <c r="AL753" s="14"/>
      <c r="AM753" s="12"/>
      <c r="AN753" s="12"/>
      <c r="AO753" s="12"/>
      <c r="AP753" s="12"/>
      <c r="AQ753" s="12"/>
      <c r="AR753" s="12"/>
      <c r="AS753" s="12"/>
      <c r="AT753" s="12"/>
      <c r="AU753" s="12"/>
      <c r="AV753" s="12"/>
      <c r="AW753" s="12"/>
      <c r="AX753" s="12"/>
      <c r="AY753" s="12"/>
      <c r="AZ753" s="12"/>
      <c r="BA753" s="12"/>
      <c r="BB753" s="12"/>
      <c r="BC753" s="12"/>
      <c r="BD753" s="12"/>
      <c r="BE753" s="12"/>
      <c r="BF753" s="12"/>
      <c r="BG753" s="12"/>
      <c r="BH753" s="12"/>
      <c r="BI753" s="12"/>
      <c r="BJ753" s="12"/>
      <c r="BK753" s="12"/>
      <c r="BL753" s="12"/>
      <c r="BM753" s="12"/>
      <c r="BN753" s="12"/>
      <c r="BO753" s="12"/>
      <c r="BP753" s="12"/>
      <c r="BQ753" s="12"/>
      <c r="BR753" s="12"/>
      <c r="BS753" s="12"/>
      <c r="BT753" s="12"/>
      <c r="BU753" s="12"/>
      <c r="BV753" s="12"/>
      <c r="BW753" s="12"/>
      <c r="BX753" s="12"/>
      <c r="BY753" s="12"/>
      <c r="BZ753" s="12"/>
      <c r="CA753" s="12"/>
      <c r="CB753" s="12"/>
      <c r="CC753" s="12"/>
      <c r="CD753" s="12"/>
      <c r="CE753" s="12"/>
      <c r="CF753" s="12"/>
      <c r="CG753" s="12"/>
      <c r="CH753" s="12"/>
    </row>
    <row r="754" spans="1:86">
      <c r="A754" s="14"/>
      <c r="B754" s="14"/>
      <c r="C754" s="14"/>
      <c r="D754" s="14"/>
      <c r="E754" s="14"/>
      <c r="F754" s="14"/>
      <c r="G754" s="14"/>
      <c r="H754" s="14"/>
      <c r="I754" s="14"/>
      <c r="J754" s="14"/>
      <c r="K754" s="14"/>
      <c r="L754" s="14"/>
      <c r="M754" s="14"/>
      <c r="N754" s="14"/>
      <c r="O754" s="14"/>
      <c r="P754" s="14"/>
      <c r="Q754" s="14"/>
      <c r="R754" s="14"/>
      <c r="S754" s="14"/>
      <c r="T754" s="14"/>
      <c r="U754" s="14"/>
      <c r="V754" s="14"/>
      <c r="W754" s="14"/>
      <c r="X754" s="14"/>
      <c r="Z754" s="14"/>
      <c r="AA754" s="14"/>
      <c r="AB754" s="14"/>
      <c r="AC754" s="14"/>
      <c r="AD754" s="14"/>
      <c r="AE754" s="14"/>
      <c r="AF754" s="14"/>
      <c r="AG754" s="14"/>
      <c r="AH754" s="14"/>
      <c r="AI754" s="14"/>
      <c r="AJ754" s="14"/>
      <c r="AK754" s="14"/>
      <c r="AL754" s="14"/>
      <c r="AM754" s="12"/>
      <c r="AN754" s="12"/>
      <c r="AO754" s="12"/>
      <c r="AP754" s="12"/>
      <c r="AQ754" s="12"/>
      <c r="AR754" s="12"/>
      <c r="AS754" s="12"/>
      <c r="AT754" s="12"/>
      <c r="AU754" s="12"/>
      <c r="AV754" s="12"/>
      <c r="AW754" s="12"/>
      <c r="AX754" s="12"/>
      <c r="AY754" s="12"/>
      <c r="AZ754" s="12"/>
      <c r="BA754" s="12"/>
      <c r="BB754" s="12"/>
      <c r="BC754" s="12"/>
      <c r="BD754" s="12"/>
      <c r="BE754" s="12"/>
      <c r="BF754" s="12"/>
      <c r="BG754" s="12"/>
      <c r="BH754" s="12"/>
      <c r="BI754" s="12"/>
      <c r="BJ754" s="12"/>
      <c r="BK754" s="12"/>
      <c r="BL754" s="12"/>
      <c r="BM754" s="12"/>
      <c r="BN754" s="12"/>
      <c r="BO754" s="12"/>
      <c r="BP754" s="12"/>
      <c r="BQ754" s="12"/>
      <c r="BR754" s="12"/>
      <c r="BS754" s="12"/>
      <c r="BT754" s="12"/>
      <c r="BU754" s="12"/>
      <c r="BV754" s="12"/>
      <c r="BW754" s="12"/>
      <c r="BX754" s="12"/>
      <c r="BY754" s="12"/>
      <c r="BZ754" s="12"/>
      <c r="CA754" s="12"/>
      <c r="CB754" s="12"/>
      <c r="CC754" s="12"/>
      <c r="CD754" s="12"/>
      <c r="CE754" s="12"/>
      <c r="CF754" s="12"/>
      <c r="CG754" s="12"/>
      <c r="CH754" s="12"/>
    </row>
    <row r="755" spans="1:86">
      <c r="A755" s="14"/>
      <c r="B755" s="14"/>
      <c r="C755" s="14"/>
      <c r="D755" s="14"/>
      <c r="E755" s="14"/>
      <c r="F755" s="14"/>
      <c r="G755" s="14"/>
      <c r="H755" s="14"/>
      <c r="I755" s="14"/>
      <c r="J755" s="14"/>
      <c r="K755" s="14"/>
      <c r="L755" s="14"/>
      <c r="M755" s="14"/>
      <c r="N755" s="14"/>
      <c r="O755" s="14"/>
      <c r="P755" s="14"/>
      <c r="Q755" s="14"/>
      <c r="R755" s="14"/>
      <c r="S755" s="14"/>
      <c r="T755" s="14"/>
      <c r="U755" s="14"/>
      <c r="V755" s="14"/>
      <c r="W755" s="14"/>
      <c r="X755" s="14"/>
      <c r="Z755" s="14"/>
      <c r="AA755" s="14"/>
      <c r="AB755" s="14"/>
      <c r="AC755" s="14"/>
      <c r="AD755" s="14"/>
      <c r="AE755" s="14"/>
      <c r="AF755" s="14"/>
      <c r="AG755" s="14"/>
      <c r="AH755" s="14"/>
      <c r="AI755" s="14"/>
      <c r="AJ755" s="14"/>
      <c r="AK755" s="14"/>
      <c r="AL755" s="14"/>
      <c r="AM755" s="12"/>
      <c r="AN755" s="12"/>
      <c r="AO755" s="12"/>
      <c r="AP755" s="12"/>
      <c r="AQ755" s="12"/>
      <c r="AR755" s="12"/>
      <c r="AS755" s="12"/>
      <c r="AT755" s="12"/>
      <c r="AU755" s="12"/>
      <c r="AV755" s="12"/>
      <c r="AW755" s="12"/>
      <c r="AX755" s="12"/>
      <c r="AY755" s="12"/>
      <c r="AZ755" s="12"/>
      <c r="BA755" s="12"/>
      <c r="BB755" s="12"/>
      <c r="BC755" s="12"/>
      <c r="BD755" s="12"/>
      <c r="BE755" s="12"/>
      <c r="BF755" s="12"/>
      <c r="BG755" s="12"/>
      <c r="BH755" s="12"/>
      <c r="BI755" s="12"/>
      <c r="BJ755" s="12"/>
      <c r="BK755" s="12"/>
      <c r="BL755" s="12"/>
      <c r="BM755" s="12"/>
      <c r="BN755" s="12"/>
      <c r="BO755" s="12"/>
      <c r="BP755" s="12"/>
      <c r="BQ755" s="12"/>
      <c r="BR755" s="12"/>
      <c r="BS755" s="12"/>
      <c r="BT755" s="12"/>
      <c r="BU755" s="12"/>
      <c r="BV755" s="12"/>
      <c r="BW755" s="12"/>
      <c r="BX755" s="12"/>
      <c r="BY755" s="12"/>
      <c r="BZ755" s="12"/>
      <c r="CA755" s="12"/>
      <c r="CB755" s="12"/>
      <c r="CC755" s="12"/>
      <c r="CD755" s="12"/>
      <c r="CE755" s="12"/>
      <c r="CF755" s="12"/>
      <c r="CG755" s="12"/>
      <c r="CH755" s="12"/>
    </row>
    <row r="756" spans="1:86">
      <c r="A756" s="14"/>
      <c r="B756" s="14"/>
      <c r="C756" s="14"/>
      <c r="D756" s="14"/>
      <c r="E756" s="14"/>
      <c r="F756" s="14"/>
      <c r="G756" s="14"/>
      <c r="H756" s="14"/>
      <c r="I756" s="14"/>
      <c r="J756" s="14"/>
      <c r="K756" s="14"/>
      <c r="L756" s="14"/>
      <c r="M756" s="14"/>
      <c r="N756" s="14"/>
      <c r="O756" s="14"/>
      <c r="P756" s="14"/>
      <c r="Q756" s="14"/>
      <c r="R756" s="14"/>
      <c r="S756" s="14"/>
      <c r="T756" s="14"/>
      <c r="U756" s="14"/>
      <c r="V756" s="14"/>
      <c r="W756" s="14"/>
      <c r="X756" s="14"/>
      <c r="Z756" s="14"/>
      <c r="AA756" s="14"/>
      <c r="AB756" s="14"/>
      <c r="AC756" s="14"/>
      <c r="AD756" s="14"/>
      <c r="AE756" s="14"/>
      <c r="AF756" s="14"/>
      <c r="AG756" s="14"/>
      <c r="AH756" s="14"/>
      <c r="AI756" s="14"/>
      <c r="AJ756" s="14"/>
      <c r="AK756" s="14"/>
      <c r="AL756" s="14"/>
      <c r="AM756" s="12"/>
      <c r="AN756" s="12"/>
      <c r="AO756" s="12"/>
      <c r="AP756" s="12"/>
      <c r="AQ756" s="12"/>
      <c r="AR756" s="12"/>
      <c r="AS756" s="12"/>
      <c r="AT756" s="12"/>
      <c r="AU756" s="12"/>
      <c r="AV756" s="12"/>
      <c r="AW756" s="12"/>
      <c r="AX756" s="12"/>
      <c r="AY756" s="12"/>
      <c r="AZ756" s="12"/>
      <c r="BA756" s="12"/>
      <c r="BB756" s="12"/>
      <c r="BC756" s="12"/>
      <c r="BD756" s="12"/>
      <c r="BE756" s="12"/>
      <c r="BF756" s="12"/>
      <c r="BG756" s="12"/>
      <c r="BH756" s="12"/>
      <c r="BI756" s="12"/>
      <c r="BJ756" s="12"/>
      <c r="BK756" s="12"/>
      <c r="BL756" s="12"/>
      <c r="BM756" s="12"/>
      <c r="BN756" s="12"/>
      <c r="BO756" s="12"/>
      <c r="BP756" s="12"/>
      <c r="BQ756" s="12"/>
      <c r="BR756" s="12"/>
      <c r="BS756" s="12"/>
      <c r="BT756" s="12"/>
      <c r="BU756" s="12"/>
      <c r="BV756" s="12"/>
      <c r="BW756" s="12"/>
      <c r="BX756" s="12"/>
      <c r="BY756" s="12"/>
      <c r="BZ756" s="12"/>
      <c r="CA756" s="12"/>
      <c r="CB756" s="12"/>
      <c r="CC756" s="12"/>
      <c r="CD756" s="12"/>
      <c r="CE756" s="12"/>
      <c r="CF756" s="12"/>
      <c r="CG756" s="12"/>
      <c r="CH756" s="12"/>
    </row>
    <row r="757" spans="1:86">
      <c r="A757" s="14"/>
      <c r="B757" s="14"/>
      <c r="C757" s="14"/>
      <c r="D757" s="14"/>
      <c r="E757" s="14"/>
      <c r="F757" s="14"/>
      <c r="G757" s="14"/>
      <c r="H757" s="14"/>
      <c r="I757" s="14"/>
      <c r="J757" s="14"/>
      <c r="K757" s="14"/>
      <c r="L757" s="14"/>
      <c r="M757" s="14"/>
      <c r="N757" s="14"/>
      <c r="O757" s="14"/>
      <c r="P757" s="14"/>
      <c r="Q757" s="14"/>
      <c r="R757" s="14"/>
      <c r="S757" s="14"/>
      <c r="T757" s="14"/>
      <c r="U757" s="14"/>
      <c r="V757" s="14"/>
      <c r="W757" s="14"/>
      <c r="X757" s="14"/>
      <c r="Z757" s="14"/>
      <c r="AA757" s="14"/>
      <c r="AB757" s="14"/>
      <c r="AC757" s="14"/>
      <c r="AD757" s="14"/>
      <c r="AE757" s="14"/>
      <c r="AF757" s="14"/>
      <c r="AG757" s="14"/>
      <c r="AH757" s="14"/>
      <c r="AI757" s="14"/>
      <c r="AJ757" s="14"/>
      <c r="AK757" s="14"/>
      <c r="AL757" s="14"/>
      <c r="AM757" s="12"/>
      <c r="AN757" s="12"/>
      <c r="AO757" s="12"/>
      <c r="AP757" s="12"/>
      <c r="AQ757" s="12"/>
      <c r="AR757" s="12"/>
      <c r="AS757" s="12"/>
      <c r="AT757" s="12"/>
      <c r="AU757" s="12"/>
      <c r="AV757" s="12"/>
      <c r="AW757" s="12"/>
      <c r="AX757" s="12"/>
      <c r="AY757" s="12"/>
      <c r="AZ757" s="12"/>
      <c r="BA757" s="12"/>
      <c r="BB757" s="12"/>
      <c r="BC757" s="12"/>
      <c r="BD757" s="12"/>
      <c r="BE757" s="12"/>
      <c r="BF757" s="12"/>
      <c r="BG757" s="12"/>
      <c r="BH757" s="12"/>
      <c r="BI757" s="12"/>
      <c r="BJ757" s="12"/>
      <c r="BK757" s="12"/>
      <c r="BL757" s="12"/>
      <c r="BM757" s="12"/>
      <c r="BN757" s="12"/>
      <c r="BO757" s="12"/>
      <c r="BP757" s="12"/>
      <c r="BQ757" s="12"/>
      <c r="BR757" s="12"/>
      <c r="BS757" s="12"/>
      <c r="BT757" s="12"/>
      <c r="BU757" s="12"/>
      <c r="BV757" s="12"/>
      <c r="BW757" s="12"/>
      <c r="BX757" s="12"/>
      <c r="BY757" s="12"/>
      <c r="BZ757" s="12"/>
      <c r="CA757" s="12"/>
      <c r="CB757" s="12"/>
      <c r="CC757" s="12"/>
      <c r="CD757" s="12"/>
      <c r="CE757" s="12"/>
      <c r="CF757" s="12"/>
      <c r="CG757" s="12"/>
      <c r="CH757" s="12"/>
    </row>
    <row r="758" spans="1:86">
      <c r="A758" s="14"/>
      <c r="B758" s="14"/>
      <c r="C758" s="14"/>
      <c r="D758" s="14"/>
      <c r="E758" s="14"/>
      <c r="F758" s="14"/>
      <c r="G758" s="14"/>
      <c r="H758" s="14"/>
      <c r="I758" s="14"/>
      <c r="J758" s="14"/>
      <c r="K758" s="14"/>
      <c r="L758" s="14"/>
      <c r="M758" s="14"/>
      <c r="N758" s="14"/>
      <c r="O758" s="14"/>
      <c r="P758" s="14"/>
      <c r="Q758" s="14"/>
      <c r="R758" s="14"/>
      <c r="S758" s="14"/>
      <c r="T758" s="14"/>
      <c r="U758" s="14"/>
      <c r="V758" s="14"/>
      <c r="W758" s="14"/>
      <c r="X758" s="14"/>
      <c r="Z758" s="14"/>
      <c r="AA758" s="14"/>
      <c r="AB758" s="14"/>
      <c r="AC758" s="14"/>
      <c r="AD758" s="14"/>
      <c r="AE758" s="14"/>
      <c r="AF758" s="14"/>
      <c r="AG758" s="14"/>
      <c r="AH758" s="14"/>
      <c r="AI758" s="14"/>
      <c r="AJ758" s="14"/>
      <c r="AK758" s="14"/>
      <c r="AL758" s="14"/>
      <c r="AM758" s="12"/>
      <c r="AN758" s="12"/>
      <c r="AO758" s="12"/>
      <c r="AP758" s="12"/>
      <c r="AQ758" s="12"/>
      <c r="AR758" s="12"/>
      <c r="AS758" s="12"/>
      <c r="AT758" s="12"/>
      <c r="AU758" s="12"/>
      <c r="AV758" s="12"/>
      <c r="AW758" s="12"/>
      <c r="AX758" s="12"/>
      <c r="AY758" s="12"/>
      <c r="AZ758" s="12"/>
      <c r="BA758" s="12"/>
      <c r="BB758" s="12"/>
      <c r="BC758" s="12"/>
      <c r="BD758" s="12"/>
      <c r="BE758" s="12"/>
      <c r="BF758" s="12"/>
      <c r="BG758" s="12"/>
      <c r="BH758" s="12"/>
      <c r="BI758" s="12"/>
      <c r="BJ758" s="12"/>
      <c r="BK758" s="12"/>
      <c r="BL758" s="12"/>
      <c r="BM758" s="12"/>
      <c r="BN758" s="12"/>
      <c r="BO758" s="12"/>
      <c r="BP758" s="12"/>
      <c r="BQ758" s="12"/>
      <c r="BR758" s="12"/>
      <c r="BS758" s="12"/>
      <c r="BT758" s="12"/>
      <c r="BU758" s="12"/>
      <c r="BV758" s="12"/>
      <c r="BW758" s="12"/>
      <c r="BX758" s="12"/>
      <c r="BY758" s="12"/>
      <c r="BZ758" s="12"/>
      <c r="CA758" s="12"/>
      <c r="CB758" s="12"/>
      <c r="CC758" s="12"/>
      <c r="CD758" s="12"/>
      <c r="CE758" s="12"/>
      <c r="CF758" s="12"/>
      <c r="CG758" s="12"/>
      <c r="CH758" s="12"/>
    </row>
    <row r="759" spans="1:86">
      <c r="A759" s="14"/>
      <c r="B759" s="14"/>
      <c r="C759" s="14"/>
      <c r="D759" s="14"/>
      <c r="E759" s="14"/>
      <c r="F759" s="14"/>
      <c r="G759" s="14"/>
      <c r="H759" s="14"/>
      <c r="I759" s="14"/>
      <c r="J759" s="14"/>
      <c r="K759" s="14"/>
      <c r="L759" s="14"/>
      <c r="M759" s="14"/>
      <c r="N759" s="14"/>
      <c r="O759" s="14"/>
      <c r="P759" s="14"/>
      <c r="Q759" s="14"/>
      <c r="R759" s="14"/>
      <c r="S759" s="14"/>
      <c r="T759" s="14"/>
      <c r="U759" s="14"/>
      <c r="V759" s="14"/>
      <c r="W759" s="14"/>
      <c r="X759" s="14"/>
      <c r="Z759" s="14"/>
      <c r="AA759" s="14"/>
      <c r="AB759" s="14"/>
      <c r="AC759" s="14"/>
      <c r="AD759" s="14"/>
      <c r="AE759" s="14"/>
      <c r="AF759" s="14"/>
      <c r="AG759" s="14"/>
      <c r="AH759" s="14"/>
      <c r="AI759" s="14"/>
      <c r="AJ759" s="14"/>
      <c r="AK759" s="14"/>
      <c r="AL759" s="14"/>
      <c r="AM759" s="12"/>
      <c r="AN759" s="12"/>
      <c r="AO759" s="12"/>
      <c r="AP759" s="12"/>
      <c r="AQ759" s="12"/>
      <c r="AR759" s="12"/>
      <c r="AS759" s="12"/>
      <c r="AT759" s="12"/>
      <c r="AU759" s="12"/>
      <c r="AV759" s="12"/>
      <c r="AW759" s="12"/>
      <c r="AX759" s="12"/>
      <c r="AY759" s="12"/>
      <c r="AZ759" s="12"/>
      <c r="BA759" s="12"/>
      <c r="BB759" s="12"/>
      <c r="BC759" s="12"/>
      <c r="BD759" s="12"/>
      <c r="BE759" s="12"/>
      <c r="BF759" s="12"/>
      <c r="BG759" s="12"/>
      <c r="BH759" s="12"/>
      <c r="BI759" s="12"/>
      <c r="BJ759" s="12"/>
      <c r="BK759" s="12"/>
      <c r="BL759" s="12"/>
      <c r="BM759" s="12"/>
      <c r="BN759" s="12"/>
      <c r="BO759" s="12"/>
      <c r="BP759" s="12"/>
      <c r="BQ759" s="12"/>
      <c r="BR759" s="12"/>
      <c r="BS759" s="12"/>
      <c r="BT759" s="12"/>
      <c r="BU759" s="12"/>
      <c r="BV759" s="12"/>
      <c r="BW759" s="12"/>
      <c r="BX759" s="12"/>
      <c r="BY759" s="12"/>
      <c r="BZ759" s="12"/>
      <c r="CA759" s="12"/>
      <c r="CB759" s="12"/>
      <c r="CC759" s="12"/>
      <c r="CD759" s="12"/>
      <c r="CE759" s="12"/>
      <c r="CF759" s="12"/>
      <c r="CG759" s="12"/>
      <c r="CH759" s="12"/>
    </row>
    <row r="760" spans="1:86">
      <c r="A760" s="14"/>
      <c r="B760" s="14"/>
      <c r="C760" s="14"/>
      <c r="D760" s="14"/>
      <c r="E760" s="14"/>
      <c r="F760" s="14"/>
      <c r="G760" s="14"/>
      <c r="H760" s="14"/>
      <c r="I760" s="14"/>
      <c r="J760" s="14"/>
      <c r="K760" s="14"/>
      <c r="L760" s="14"/>
      <c r="M760" s="14"/>
      <c r="N760" s="14"/>
      <c r="O760" s="14"/>
      <c r="P760" s="14"/>
      <c r="Q760" s="14"/>
      <c r="R760" s="14"/>
      <c r="S760" s="14"/>
      <c r="T760" s="14"/>
      <c r="U760" s="14"/>
      <c r="V760" s="14"/>
      <c r="W760" s="14"/>
      <c r="X760" s="14"/>
      <c r="Z760" s="14"/>
      <c r="AA760" s="14"/>
      <c r="AB760" s="14"/>
      <c r="AC760" s="14"/>
      <c r="AD760" s="14"/>
      <c r="AE760" s="14"/>
      <c r="AF760" s="14"/>
      <c r="AG760" s="14"/>
      <c r="AH760" s="14"/>
      <c r="AI760" s="14"/>
      <c r="AJ760" s="14"/>
      <c r="AK760" s="14"/>
      <c r="AL760" s="14"/>
      <c r="AM760" s="12"/>
      <c r="AN760" s="12"/>
      <c r="AO760" s="12"/>
      <c r="AP760" s="12"/>
      <c r="AQ760" s="12"/>
      <c r="AR760" s="12"/>
      <c r="AS760" s="12"/>
      <c r="AT760" s="12"/>
      <c r="AU760" s="12"/>
      <c r="AV760" s="12"/>
      <c r="AW760" s="12"/>
      <c r="AX760" s="12"/>
      <c r="AY760" s="12"/>
      <c r="AZ760" s="12"/>
      <c r="BA760" s="12"/>
      <c r="BB760" s="12"/>
      <c r="BC760" s="12"/>
      <c r="BD760" s="12"/>
      <c r="BE760" s="12"/>
      <c r="BF760" s="12"/>
      <c r="BG760" s="12"/>
      <c r="BH760" s="12"/>
      <c r="BI760" s="12"/>
      <c r="BJ760" s="12"/>
      <c r="BK760" s="12"/>
      <c r="BL760" s="12"/>
      <c r="BM760" s="12"/>
      <c r="BN760" s="12"/>
      <c r="BO760" s="12"/>
      <c r="BP760" s="12"/>
      <c r="BQ760" s="12"/>
      <c r="BR760" s="12"/>
      <c r="BS760" s="12"/>
      <c r="BT760" s="12"/>
      <c r="BU760" s="12"/>
      <c r="BV760" s="12"/>
      <c r="BW760" s="12"/>
      <c r="BX760" s="12"/>
      <c r="BY760" s="12"/>
      <c r="BZ760" s="12"/>
      <c r="CA760" s="12"/>
      <c r="CB760" s="12"/>
      <c r="CC760" s="12"/>
      <c r="CD760" s="12"/>
      <c r="CE760" s="12"/>
      <c r="CF760" s="12"/>
      <c r="CG760" s="12"/>
      <c r="CH760" s="12"/>
    </row>
    <row r="761" spans="1:86">
      <c r="A761" s="14"/>
      <c r="B761" s="14"/>
      <c r="C761" s="14"/>
      <c r="D761" s="14"/>
      <c r="E761" s="14"/>
      <c r="F761" s="14"/>
      <c r="G761" s="14"/>
      <c r="H761" s="14"/>
      <c r="I761" s="14"/>
      <c r="J761" s="14"/>
      <c r="K761" s="14"/>
      <c r="L761" s="14"/>
      <c r="M761" s="14"/>
      <c r="N761" s="14"/>
      <c r="O761" s="14"/>
      <c r="P761" s="14"/>
      <c r="Q761" s="14"/>
      <c r="R761" s="14"/>
      <c r="S761" s="14"/>
      <c r="T761" s="14"/>
      <c r="U761" s="14"/>
      <c r="V761" s="14"/>
      <c r="W761" s="14"/>
      <c r="X761" s="14"/>
      <c r="Z761" s="14"/>
      <c r="AA761" s="14"/>
      <c r="AB761" s="14"/>
      <c r="AC761" s="14"/>
      <c r="AD761" s="14"/>
      <c r="AE761" s="14"/>
      <c r="AF761" s="14"/>
      <c r="AG761" s="14"/>
      <c r="AH761" s="14"/>
      <c r="AI761" s="14"/>
      <c r="AJ761" s="14"/>
      <c r="AK761" s="14"/>
      <c r="AL761" s="14"/>
      <c r="AM761" s="12"/>
      <c r="AN761" s="12"/>
      <c r="AO761" s="12"/>
      <c r="AP761" s="12"/>
      <c r="AQ761" s="12"/>
      <c r="AR761" s="12"/>
      <c r="AS761" s="12"/>
      <c r="AT761" s="12"/>
      <c r="AU761" s="12"/>
      <c r="AV761" s="12"/>
      <c r="AW761" s="12"/>
      <c r="AX761" s="12"/>
      <c r="AY761" s="12"/>
      <c r="AZ761" s="12"/>
      <c r="BA761" s="12"/>
      <c r="BB761" s="12"/>
      <c r="BC761" s="12"/>
      <c r="BD761" s="12"/>
      <c r="BE761" s="12"/>
      <c r="BF761" s="12"/>
      <c r="BG761" s="12"/>
      <c r="BH761" s="12"/>
      <c r="BI761" s="12"/>
      <c r="BJ761" s="12"/>
      <c r="BK761" s="12"/>
      <c r="BL761" s="12"/>
      <c r="BM761" s="12"/>
      <c r="BN761" s="12"/>
      <c r="BO761" s="12"/>
      <c r="BP761" s="12"/>
      <c r="BQ761" s="12"/>
      <c r="BR761" s="12"/>
      <c r="BS761" s="12"/>
      <c r="BT761" s="12"/>
      <c r="BU761" s="12"/>
      <c r="BV761" s="12"/>
      <c r="BW761" s="12"/>
      <c r="BX761" s="12"/>
      <c r="BY761" s="12"/>
      <c r="BZ761" s="12"/>
      <c r="CA761" s="12"/>
      <c r="CB761" s="12"/>
      <c r="CC761" s="12"/>
      <c r="CD761" s="12"/>
      <c r="CE761" s="12"/>
      <c r="CF761" s="12"/>
      <c r="CG761" s="12"/>
      <c r="CH761" s="12"/>
    </row>
    <row r="762" spans="1:86">
      <c r="A762" s="14"/>
      <c r="B762" s="14"/>
      <c r="C762" s="14"/>
      <c r="D762" s="14"/>
      <c r="E762" s="14"/>
      <c r="F762" s="14"/>
      <c r="G762" s="14"/>
      <c r="H762" s="14"/>
      <c r="I762" s="14"/>
      <c r="J762" s="14"/>
      <c r="K762" s="14"/>
      <c r="L762" s="14"/>
      <c r="M762" s="14"/>
      <c r="N762" s="14"/>
      <c r="O762" s="14"/>
      <c r="P762" s="14"/>
      <c r="Q762" s="14"/>
      <c r="R762" s="14"/>
      <c r="S762" s="14"/>
      <c r="T762" s="14"/>
      <c r="U762" s="14"/>
      <c r="V762" s="14"/>
      <c r="W762" s="14"/>
      <c r="X762" s="14"/>
      <c r="Z762" s="14"/>
      <c r="AA762" s="14"/>
      <c r="AB762" s="14"/>
      <c r="AC762" s="14"/>
      <c r="AD762" s="14"/>
      <c r="AE762" s="14"/>
      <c r="AF762" s="14"/>
      <c r="AG762" s="14"/>
      <c r="AH762" s="14"/>
      <c r="AI762" s="14"/>
      <c r="AJ762" s="14"/>
      <c r="AK762" s="14"/>
      <c r="AL762" s="14"/>
      <c r="AM762" s="12"/>
      <c r="AN762" s="12"/>
      <c r="AO762" s="12"/>
      <c r="AP762" s="12"/>
      <c r="AQ762" s="12"/>
      <c r="AR762" s="12"/>
      <c r="AS762" s="12"/>
      <c r="AT762" s="12"/>
      <c r="AU762" s="12"/>
      <c r="AV762" s="12"/>
      <c r="AW762" s="12"/>
      <c r="AX762" s="12"/>
      <c r="AY762" s="12"/>
      <c r="AZ762" s="12"/>
      <c r="BA762" s="12"/>
      <c r="BB762" s="12"/>
      <c r="BC762" s="12"/>
      <c r="BD762" s="12"/>
      <c r="BE762" s="12"/>
      <c r="BF762" s="12"/>
      <c r="BG762" s="12"/>
      <c r="BH762" s="12"/>
      <c r="BI762" s="12"/>
      <c r="BJ762" s="12"/>
      <c r="BK762" s="12"/>
      <c r="BL762" s="12"/>
      <c r="BM762" s="12"/>
      <c r="BN762" s="12"/>
      <c r="BO762" s="12"/>
      <c r="BP762" s="12"/>
      <c r="BQ762" s="12"/>
      <c r="BR762" s="12"/>
      <c r="BS762" s="12"/>
      <c r="BT762" s="12"/>
      <c r="BU762" s="12"/>
      <c r="BV762" s="12"/>
      <c r="BW762" s="12"/>
      <c r="BX762" s="12"/>
      <c r="BY762" s="12"/>
      <c r="BZ762" s="12"/>
      <c r="CA762" s="12"/>
      <c r="CB762" s="12"/>
      <c r="CC762" s="12"/>
      <c r="CD762" s="12"/>
      <c r="CE762" s="12"/>
      <c r="CF762" s="12"/>
      <c r="CG762" s="12"/>
      <c r="CH762" s="12"/>
    </row>
    <row r="763" spans="1:86">
      <c r="A763" s="14"/>
      <c r="B763" s="14"/>
      <c r="C763" s="14"/>
      <c r="D763" s="14"/>
      <c r="E763" s="14"/>
      <c r="F763" s="14"/>
      <c r="G763" s="14"/>
      <c r="H763" s="14"/>
      <c r="I763" s="14"/>
      <c r="J763" s="14"/>
      <c r="K763" s="14"/>
      <c r="L763" s="14"/>
      <c r="M763" s="14"/>
      <c r="N763" s="14"/>
      <c r="O763" s="14"/>
      <c r="P763" s="14"/>
      <c r="Q763" s="14"/>
      <c r="R763" s="14"/>
      <c r="S763" s="14"/>
      <c r="T763" s="14"/>
      <c r="U763" s="14"/>
      <c r="V763" s="14"/>
      <c r="W763" s="14"/>
      <c r="X763" s="14"/>
      <c r="Z763" s="14"/>
      <c r="AA763" s="14"/>
      <c r="AB763" s="14"/>
      <c r="AC763" s="14"/>
      <c r="AD763" s="14"/>
      <c r="AE763" s="14"/>
      <c r="AF763" s="14"/>
      <c r="AG763" s="14"/>
      <c r="AH763" s="14"/>
      <c r="AI763" s="14"/>
      <c r="AJ763" s="14"/>
      <c r="AK763" s="14"/>
      <c r="AL763" s="14"/>
      <c r="AM763" s="12"/>
      <c r="AN763" s="12"/>
      <c r="AO763" s="12"/>
      <c r="AP763" s="12"/>
      <c r="AQ763" s="12"/>
      <c r="AR763" s="12"/>
      <c r="AS763" s="12"/>
      <c r="AT763" s="12"/>
      <c r="AU763" s="12"/>
      <c r="AV763" s="12"/>
      <c r="AW763" s="12"/>
      <c r="AX763" s="12"/>
      <c r="AY763" s="12"/>
      <c r="AZ763" s="12"/>
      <c r="BA763" s="12"/>
      <c r="BB763" s="12"/>
      <c r="BC763" s="12"/>
      <c r="BD763" s="12"/>
      <c r="BE763" s="12"/>
      <c r="BF763" s="12"/>
      <c r="BG763" s="12"/>
      <c r="BH763" s="12"/>
      <c r="BI763" s="12"/>
      <c r="BJ763" s="12"/>
      <c r="BK763" s="12"/>
      <c r="BL763" s="12"/>
      <c r="BM763" s="12"/>
      <c r="BN763" s="12"/>
      <c r="BO763" s="12"/>
      <c r="BP763" s="12"/>
      <c r="BQ763" s="12"/>
      <c r="BR763" s="12"/>
      <c r="BS763" s="12"/>
      <c r="BT763" s="12"/>
      <c r="BU763" s="12"/>
      <c r="BV763" s="12"/>
      <c r="BW763" s="12"/>
      <c r="BX763" s="12"/>
      <c r="BY763" s="12"/>
      <c r="BZ763" s="12"/>
      <c r="CA763" s="12"/>
      <c r="CB763" s="12"/>
      <c r="CC763" s="12"/>
      <c r="CD763" s="12"/>
      <c r="CE763" s="12"/>
      <c r="CF763" s="12"/>
      <c r="CG763" s="12"/>
      <c r="CH763" s="12"/>
    </row>
    <row r="764" spans="1:86">
      <c r="A764" s="14"/>
      <c r="B764" s="14"/>
      <c r="C764" s="14"/>
      <c r="D764" s="14"/>
      <c r="E764" s="14"/>
      <c r="F764" s="14"/>
      <c r="G764" s="14"/>
      <c r="H764" s="14"/>
      <c r="I764" s="14"/>
      <c r="J764" s="14"/>
      <c r="K764" s="14"/>
      <c r="L764" s="14"/>
      <c r="M764" s="14"/>
      <c r="N764" s="14"/>
      <c r="O764" s="14"/>
      <c r="P764" s="14"/>
      <c r="Q764" s="14"/>
      <c r="R764" s="14"/>
      <c r="S764" s="14"/>
      <c r="T764" s="14"/>
      <c r="U764" s="14"/>
      <c r="V764" s="14"/>
      <c r="W764" s="14"/>
      <c r="X764" s="14"/>
      <c r="Z764" s="14"/>
      <c r="AA764" s="14"/>
      <c r="AB764" s="14"/>
      <c r="AC764" s="14"/>
      <c r="AD764" s="14"/>
      <c r="AE764" s="14"/>
      <c r="AF764" s="14"/>
      <c r="AG764" s="14"/>
      <c r="AH764" s="14"/>
      <c r="AI764" s="14"/>
      <c r="AJ764" s="14"/>
      <c r="AK764" s="14"/>
      <c r="AL764" s="14"/>
      <c r="AM764" s="12"/>
      <c r="AN764" s="12"/>
      <c r="AO764" s="12"/>
      <c r="AP764" s="12"/>
      <c r="AQ764" s="12"/>
      <c r="AR764" s="12"/>
      <c r="AS764" s="12"/>
      <c r="AT764" s="12"/>
      <c r="AU764" s="12"/>
      <c r="AV764" s="12"/>
      <c r="AW764" s="12"/>
      <c r="AX764" s="12"/>
      <c r="AY764" s="12"/>
      <c r="AZ764" s="12"/>
      <c r="BA764" s="12"/>
      <c r="BB764" s="12"/>
      <c r="BC764" s="12"/>
      <c r="BD764" s="12"/>
      <c r="BE764" s="12"/>
      <c r="BF764" s="12"/>
      <c r="BG764" s="12"/>
      <c r="BH764" s="12"/>
      <c r="BI764" s="12"/>
      <c r="BJ764" s="12"/>
      <c r="BK764" s="12"/>
      <c r="BL764" s="12"/>
      <c r="BM764" s="12"/>
      <c r="BN764" s="12"/>
      <c r="BO764" s="12"/>
      <c r="BP764" s="12"/>
      <c r="BQ764" s="12"/>
      <c r="BR764" s="12"/>
      <c r="BS764" s="12"/>
      <c r="BT764" s="12"/>
      <c r="BU764" s="12"/>
      <c r="BV764" s="12"/>
      <c r="BW764" s="12"/>
      <c r="BX764" s="12"/>
      <c r="BY764" s="12"/>
      <c r="BZ764" s="12"/>
      <c r="CA764" s="12"/>
      <c r="CB764" s="12"/>
      <c r="CC764" s="12"/>
      <c r="CD764" s="12"/>
      <c r="CE764" s="12"/>
      <c r="CF764" s="12"/>
      <c r="CG764" s="12"/>
      <c r="CH764" s="12"/>
    </row>
    <row r="765" spans="1:86">
      <c r="A765" s="14"/>
      <c r="B765" s="14"/>
      <c r="C765" s="14"/>
      <c r="D765" s="14"/>
      <c r="E765" s="14"/>
      <c r="F765" s="14"/>
      <c r="G765" s="14"/>
      <c r="H765" s="14"/>
      <c r="I765" s="14"/>
      <c r="J765" s="14"/>
      <c r="K765" s="14"/>
      <c r="L765" s="14"/>
      <c r="M765" s="14"/>
      <c r="N765" s="14"/>
      <c r="O765" s="14"/>
      <c r="P765" s="14"/>
      <c r="Q765" s="14"/>
      <c r="R765" s="14"/>
      <c r="S765" s="14"/>
      <c r="T765" s="14"/>
      <c r="U765" s="14"/>
      <c r="V765" s="14"/>
      <c r="W765" s="14"/>
      <c r="X765" s="14"/>
      <c r="Z765" s="14"/>
      <c r="AA765" s="14"/>
      <c r="AB765" s="14"/>
      <c r="AC765" s="14"/>
      <c r="AD765" s="14"/>
      <c r="AE765" s="14"/>
      <c r="AF765" s="14"/>
      <c r="AG765" s="14"/>
      <c r="AH765" s="14"/>
      <c r="AI765" s="14"/>
      <c r="AJ765" s="14"/>
      <c r="AK765" s="14"/>
      <c r="AL765" s="14"/>
      <c r="AM765" s="12"/>
      <c r="AN765" s="12"/>
      <c r="AO765" s="12"/>
      <c r="AP765" s="12"/>
      <c r="AQ765" s="12"/>
      <c r="AR765" s="12"/>
      <c r="AS765" s="12"/>
      <c r="AT765" s="12"/>
      <c r="AU765" s="12"/>
      <c r="AV765" s="12"/>
      <c r="AW765" s="12"/>
      <c r="AX765" s="12"/>
      <c r="AY765" s="12"/>
      <c r="AZ765" s="12"/>
      <c r="BA765" s="12"/>
      <c r="BB765" s="12"/>
      <c r="BC765" s="12"/>
      <c r="BD765" s="12"/>
      <c r="BE765" s="12"/>
      <c r="BF765" s="12"/>
      <c r="BG765" s="12"/>
      <c r="BH765" s="12"/>
      <c r="BI765" s="12"/>
      <c r="BJ765" s="12"/>
      <c r="BK765" s="12"/>
      <c r="BL765" s="12"/>
      <c r="BM765" s="12"/>
      <c r="BN765" s="12"/>
      <c r="BO765" s="12"/>
      <c r="BP765" s="12"/>
      <c r="BQ765" s="12"/>
      <c r="BR765" s="12"/>
      <c r="BS765" s="12"/>
      <c r="BT765" s="12"/>
      <c r="BU765" s="12"/>
      <c r="BV765" s="12"/>
      <c r="BW765" s="12"/>
      <c r="BX765" s="12"/>
      <c r="BY765" s="12"/>
      <c r="BZ765" s="12"/>
      <c r="CA765" s="12"/>
      <c r="CB765" s="12"/>
      <c r="CC765" s="12"/>
      <c r="CD765" s="12"/>
      <c r="CE765" s="12"/>
      <c r="CF765" s="12"/>
      <c r="CG765" s="12"/>
      <c r="CH765" s="12"/>
    </row>
    <row r="766" spans="1:86">
      <c r="A766" s="14"/>
      <c r="B766" s="14"/>
      <c r="C766" s="14"/>
      <c r="D766" s="14"/>
      <c r="E766" s="14"/>
      <c r="F766" s="14"/>
      <c r="G766" s="14"/>
      <c r="H766" s="14"/>
      <c r="I766" s="14"/>
      <c r="J766" s="14"/>
      <c r="K766" s="14"/>
      <c r="L766" s="14"/>
      <c r="M766" s="14"/>
      <c r="N766" s="14"/>
      <c r="O766" s="14"/>
      <c r="P766" s="14"/>
      <c r="Q766" s="14"/>
      <c r="R766" s="14"/>
      <c r="S766" s="14"/>
      <c r="T766" s="14"/>
      <c r="U766" s="14"/>
      <c r="V766" s="14"/>
      <c r="W766" s="14"/>
      <c r="X766" s="14"/>
      <c r="Z766" s="14"/>
      <c r="AA766" s="14"/>
      <c r="AB766" s="14"/>
      <c r="AC766" s="14"/>
      <c r="AD766" s="14"/>
      <c r="AE766" s="14"/>
      <c r="AF766" s="14"/>
      <c r="AG766" s="14"/>
      <c r="AH766" s="14"/>
      <c r="AI766" s="14"/>
      <c r="AJ766" s="14"/>
      <c r="AK766" s="14"/>
      <c r="AL766" s="14"/>
      <c r="AM766" s="12"/>
      <c r="AN766" s="12"/>
      <c r="AO766" s="12"/>
      <c r="AP766" s="12"/>
      <c r="AQ766" s="12"/>
      <c r="AR766" s="12"/>
      <c r="AS766" s="12"/>
      <c r="AT766" s="12"/>
      <c r="AU766" s="12"/>
      <c r="AV766" s="12"/>
      <c r="AW766" s="12"/>
      <c r="AX766" s="12"/>
      <c r="AY766" s="12"/>
      <c r="AZ766" s="12"/>
      <c r="BA766" s="12"/>
      <c r="BB766" s="12"/>
      <c r="BC766" s="12"/>
      <c r="BD766" s="12"/>
      <c r="BE766" s="12"/>
      <c r="BF766" s="12"/>
      <c r="BG766" s="12"/>
      <c r="BH766" s="12"/>
      <c r="BI766" s="12"/>
      <c r="BJ766" s="12"/>
      <c r="BK766" s="12"/>
      <c r="BL766" s="12"/>
      <c r="BM766" s="12"/>
      <c r="BN766" s="12"/>
      <c r="BO766" s="12"/>
      <c r="BP766" s="12"/>
      <c r="BQ766" s="12"/>
      <c r="BR766" s="12"/>
      <c r="BS766" s="12"/>
      <c r="BT766" s="12"/>
      <c r="BU766" s="12"/>
      <c r="BV766" s="12"/>
      <c r="BW766" s="12"/>
      <c r="BX766" s="12"/>
      <c r="BY766" s="12"/>
      <c r="BZ766" s="12"/>
      <c r="CA766" s="12"/>
      <c r="CB766" s="12"/>
      <c r="CC766" s="12"/>
      <c r="CD766" s="12"/>
      <c r="CE766" s="12"/>
      <c r="CF766" s="12"/>
      <c r="CG766" s="12"/>
      <c r="CH766" s="12"/>
    </row>
    <row r="767" spans="1:86">
      <c r="A767" s="14"/>
      <c r="B767" s="14"/>
      <c r="C767" s="14"/>
      <c r="D767" s="14"/>
      <c r="E767" s="14"/>
      <c r="F767" s="14"/>
      <c r="G767" s="14"/>
      <c r="H767" s="14"/>
      <c r="I767" s="14"/>
      <c r="J767" s="14"/>
      <c r="K767" s="14"/>
      <c r="L767" s="14"/>
      <c r="M767" s="14"/>
      <c r="N767" s="14"/>
      <c r="O767" s="14"/>
      <c r="P767" s="14"/>
      <c r="Q767" s="14"/>
      <c r="R767" s="14"/>
      <c r="S767" s="14"/>
      <c r="T767" s="14"/>
      <c r="U767" s="14"/>
      <c r="V767" s="14"/>
      <c r="W767" s="14"/>
      <c r="X767" s="14"/>
      <c r="Z767" s="14"/>
      <c r="AA767" s="14"/>
      <c r="AB767" s="14"/>
      <c r="AC767" s="14"/>
      <c r="AD767" s="14"/>
      <c r="AE767" s="14"/>
      <c r="AF767" s="14"/>
      <c r="AG767" s="14"/>
      <c r="AH767" s="14"/>
      <c r="AI767" s="14"/>
      <c r="AJ767" s="14"/>
      <c r="AK767" s="14"/>
      <c r="AL767" s="14"/>
      <c r="AM767" s="12"/>
      <c r="AN767" s="12"/>
      <c r="AO767" s="12"/>
      <c r="AP767" s="12"/>
      <c r="AQ767" s="12"/>
      <c r="AR767" s="12"/>
      <c r="AS767" s="12"/>
      <c r="AT767" s="12"/>
      <c r="AU767" s="12"/>
      <c r="AV767" s="12"/>
      <c r="AW767" s="12"/>
      <c r="AX767" s="12"/>
      <c r="AY767" s="12"/>
      <c r="AZ767" s="12"/>
      <c r="BA767" s="12"/>
      <c r="BB767" s="12"/>
      <c r="BC767" s="12"/>
      <c r="BD767" s="12"/>
      <c r="BE767" s="12"/>
      <c r="BF767" s="12"/>
      <c r="BG767" s="12"/>
      <c r="BH767" s="12"/>
      <c r="BI767" s="12"/>
      <c r="BJ767" s="12"/>
      <c r="BK767" s="12"/>
      <c r="BL767" s="12"/>
      <c r="BM767" s="12"/>
      <c r="BN767" s="12"/>
      <c r="BO767" s="12"/>
      <c r="BP767" s="12"/>
      <c r="BQ767" s="12"/>
      <c r="BR767" s="12"/>
      <c r="BS767" s="12"/>
      <c r="BT767" s="12"/>
      <c r="BU767" s="12"/>
      <c r="BV767" s="12"/>
      <c r="BW767" s="12"/>
      <c r="BX767" s="12"/>
      <c r="BY767" s="12"/>
      <c r="BZ767" s="12"/>
      <c r="CA767" s="12"/>
      <c r="CB767" s="12"/>
      <c r="CC767" s="12"/>
      <c r="CD767" s="12"/>
      <c r="CE767" s="12"/>
      <c r="CF767" s="12"/>
      <c r="CG767" s="12"/>
      <c r="CH767" s="12"/>
    </row>
    <row r="768" spans="1:86">
      <c r="A768" s="14"/>
      <c r="B768" s="14"/>
      <c r="C768" s="14"/>
      <c r="D768" s="14"/>
      <c r="E768" s="14"/>
      <c r="F768" s="14"/>
      <c r="G768" s="14"/>
      <c r="H768" s="14"/>
      <c r="I768" s="14"/>
      <c r="J768" s="14"/>
      <c r="K768" s="14"/>
      <c r="L768" s="14"/>
      <c r="M768" s="14"/>
      <c r="N768" s="14"/>
      <c r="O768" s="14"/>
      <c r="P768" s="14"/>
      <c r="Q768" s="14"/>
      <c r="R768" s="14"/>
      <c r="S768" s="14"/>
      <c r="T768" s="14"/>
      <c r="U768" s="14"/>
      <c r="V768" s="14"/>
      <c r="W768" s="14"/>
      <c r="X768" s="14"/>
      <c r="Z768" s="14"/>
      <c r="AA768" s="14"/>
      <c r="AB768" s="14"/>
      <c r="AC768" s="14"/>
      <c r="AD768" s="14"/>
      <c r="AE768" s="14"/>
      <c r="AF768" s="14"/>
      <c r="AG768" s="14"/>
      <c r="AH768" s="14"/>
      <c r="AI768" s="14"/>
      <c r="AJ768" s="14"/>
      <c r="AK768" s="14"/>
      <c r="AL768" s="14"/>
      <c r="AM768" s="12"/>
      <c r="AN768" s="12"/>
      <c r="AO768" s="12"/>
      <c r="AP768" s="12"/>
      <c r="AQ768" s="12"/>
      <c r="AR768" s="12"/>
      <c r="AS768" s="12"/>
      <c r="AT768" s="12"/>
      <c r="AU768" s="12"/>
      <c r="AV768" s="12"/>
      <c r="AW768" s="12"/>
      <c r="AX768" s="12"/>
      <c r="AY768" s="12"/>
      <c r="AZ768" s="12"/>
      <c r="BA768" s="12"/>
      <c r="BB768" s="12"/>
      <c r="BC768" s="12"/>
      <c r="BD768" s="12"/>
      <c r="BE768" s="12"/>
      <c r="BF768" s="12"/>
      <c r="BG768" s="12"/>
      <c r="BH768" s="12"/>
      <c r="BI768" s="12"/>
      <c r="BJ768" s="12"/>
      <c r="BK768" s="12"/>
      <c r="BL768" s="12"/>
      <c r="BM768" s="12"/>
      <c r="BN768" s="12"/>
      <c r="BO768" s="12"/>
      <c r="BP768" s="12"/>
      <c r="BQ768" s="12"/>
      <c r="BR768" s="12"/>
      <c r="BS768" s="12"/>
      <c r="BT768" s="12"/>
      <c r="BU768" s="12"/>
      <c r="BV768" s="12"/>
      <c r="BW768" s="12"/>
      <c r="BX768" s="12"/>
      <c r="BY768" s="12"/>
      <c r="BZ768" s="12"/>
      <c r="CA768" s="12"/>
      <c r="CB768" s="12"/>
      <c r="CC768" s="12"/>
      <c r="CD768" s="12"/>
      <c r="CE768" s="12"/>
      <c r="CF768" s="12"/>
      <c r="CG768" s="12"/>
      <c r="CH768" s="12"/>
    </row>
    <row r="769" spans="1:86">
      <c r="A769" s="14"/>
      <c r="B769" s="14"/>
      <c r="C769" s="14"/>
      <c r="D769" s="14"/>
      <c r="E769" s="14"/>
      <c r="F769" s="14"/>
      <c r="G769" s="14"/>
      <c r="H769" s="14"/>
      <c r="I769" s="14"/>
      <c r="J769" s="14"/>
      <c r="K769" s="14"/>
      <c r="L769" s="14"/>
      <c r="M769" s="14"/>
      <c r="N769" s="14"/>
      <c r="O769" s="14"/>
      <c r="P769" s="14"/>
      <c r="Q769" s="14"/>
      <c r="R769" s="14"/>
      <c r="S769" s="14"/>
      <c r="T769" s="14"/>
      <c r="U769" s="14"/>
      <c r="V769" s="14"/>
      <c r="W769" s="14"/>
      <c r="X769" s="14"/>
      <c r="Z769" s="14"/>
      <c r="AA769" s="14"/>
      <c r="AB769" s="14"/>
      <c r="AC769" s="14"/>
      <c r="AD769" s="14"/>
      <c r="AE769" s="14"/>
      <c r="AF769" s="14"/>
      <c r="AG769" s="14"/>
      <c r="AH769" s="14"/>
      <c r="AI769" s="14"/>
      <c r="AJ769" s="14"/>
      <c r="AK769" s="14"/>
      <c r="AL769" s="14"/>
      <c r="AM769" s="12"/>
      <c r="AN769" s="12"/>
      <c r="AO769" s="12"/>
      <c r="AP769" s="12"/>
      <c r="AQ769" s="12"/>
      <c r="AR769" s="12"/>
      <c r="AS769" s="12"/>
      <c r="AT769" s="12"/>
      <c r="AU769" s="12"/>
      <c r="AV769" s="12"/>
      <c r="AW769" s="12"/>
      <c r="AX769" s="12"/>
      <c r="AY769" s="12"/>
      <c r="AZ769" s="12"/>
      <c r="BA769" s="12"/>
      <c r="BB769" s="12"/>
      <c r="BC769" s="12"/>
      <c r="BD769" s="12"/>
      <c r="BE769" s="12"/>
      <c r="BF769" s="12"/>
      <c r="BG769" s="12"/>
      <c r="BH769" s="12"/>
      <c r="BI769" s="12"/>
      <c r="BJ769" s="12"/>
      <c r="BK769" s="12"/>
      <c r="BL769" s="12"/>
      <c r="BM769" s="12"/>
      <c r="BN769" s="12"/>
      <c r="BO769" s="12"/>
      <c r="BP769" s="12"/>
      <c r="BQ769" s="12"/>
      <c r="BR769" s="12"/>
      <c r="BS769" s="12"/>
      <c r="BT769" s="12"/>
      <c r="BU769" s="12"/>
      <c r="BV769" s="12"/>
      <c r="BW769" s="12"/>
      <c r="BX769" s="12"/>
      <c r="BY769" s="12"/>
      <c r="BZ769" s="12"/>
      <c r="CA769" s="12"/>
      <c r="CB769" s="12"/>
      <c r="CC769" s="12"/>
      <c r="CD769" s="12"/>
      <c r="CE769" s="12"/>
      <c r="CF769" s="12"/>
      <c r="CG769" s="12"/>
      <c r="CH769" s="12"/>
    </row>
    <row r="770" spans="1:86">
      <c r="A770" s="14"/>
      <c r="B770" s="14"/>
      <c r="C770" s="14"/>
      <c r="D770" s="14"/>
      <c r="E770" s="14"/>
      <c r="F770" s="14"/>
      <c r="G770" s="14"/>
      <c r="H770" s="14"/>
      <c r="I770" s="14"/>
      <c r="J770" s="14"/>
      <c r="K770" s="14"/>
      <c r="L770" s="14"/>
      <c r="M770" s="14"/>
      <c r="N770" s="14"/>
      <c r="O770" s="14"/>
      <c r="P770" s="14"/>
      <c r="Q770" s="14"/>
      <c r="R770" s="14"/>
      <c r="S770" s="14"/>
      <c r="T770" s="14"/>
      <c r="U770" s="14"/>
      <c r="V770" s="14"/>
      <c r="W770" s="14"/>
      <c r="X770" s="14"/>
      <c r="Z770" s="14"/>
      <c r="AA770" s="14"/>
      <c r="AB770" s="14"/>
      <c r="AC770" s="14"/>
      <c r="AD770" s="14"/>
      <c r="AE770" s="14"/>
      <c r="AF770" s="14"/>
      <c r="AG770" s="14"/>
      <c r="AH770" s="14"/>
      <c r="AI770" s="14"/>
      <c r="AJ770" s="14"/>
      <c r="AK770" s="14"/>
      <c r="AL770" s="14"/>
      <c r="AM770" s="12"/>
      <c r="AN770" s="12"/>
      <c r="AO770" s="12"/>
      <c r="AP770" s="12"/>
      <c r="AQ770" s="12"/>
      <c r="AR770" s="12"/>
      <c r="AS770" s="12"/>
      <c r="AT770" s="12"/>
      <c r="AU770" s="12"/>
      <c r="AV770" s="12"/>
      <c r="AW770" s="12"/>
      <c r="AX770" s="12"/>
      <c r="AY770" s="12"/>
      <c r="AZ770" s="12"/>
      <c r="BA770" s="12"/>
      <c r="BB770" s="12"/>
      <c r="BC770" s="12"/>
      <c r="BD770" s="12"/>
      <c r="BE770" s="12"/>
      <c r="BF770" s="12"/>
      <c r="BG770" s="12"/>
      <c r="BH770" s="12"/>
      <c r="BI770" s="12"/>
      <c r="BJ770" s="12"/>
      <c r="BK770" s="12"/>
      <c r="BL770" s="12"/>
      <c r="BM770" s="12"/>
      <c r="BN770" s="12"/>
      <c r="BO770" s="12"/>
      <c r="BP770" s="12"/>
      <c r="BQ770" s="12"/>
      <c r="BR770" s="12"/>
      <c r="BS770" s="12"/>
      <c r="BT770" s="12"/>
      <c r="BU770" s="12"/>
      <c r="BV770" s="12"/>
      <c r="BW770" s="12"/>
      <c r="BX770" s="12"/>
      <c r="BY770" s="12"/>
      <c r="BZ770" s="12"/>
      <c r="CA770" s="12"/>
      <c r="CB770" s="12"/>
      <c r="CC770" s="12"/>
      <c r="CD770" s="12"/>
      <c r="CE770" s="12"/>
      <c r="CF770" s="12"/>
      <c r="CG770" s="12"/>
      <c r="CH770" s="12"/>
    </row>
    <row r="771" spans="1:86">
      <c r="A771" s="14"/>
      <c r="B771" s="14"/>
      <c r="C771" s="14"/>
      <c r="D771" s="14"/>
      <c r="E771" s="14"/>
      <c r="F771" s="14"/>
      <c r="G771" s="14"/>
      <c r="H771" s="14"/>
      <c r="I771" s="14"/>
      <c r="J771" s="14"/>
      <c r="K771" s="14"/>
      <c r="L771" s="14"/>
      <c r="M771" s="14"/>
      <c r="N771" s="14"/>
      <c r="O771" s="14"/>
      <c r="P771" s="14"/>
      <c r="Q771" s="14"/>
      <c r="R771" s="14"/>
      <c r="S771" s="14"/>
      <c r="T771" s="14"/>
      <c r="U771" s="14"/>
      <c r="V771" s="14"/>
      <c r="W771" s="14"/>
      <c r="X771" s="14"/>
      <c r="Z771" s="14"/>
      <c r="AA771" s="14"/>
      <c r="AB771" s="14"/>
      <c r="AC771" s="14"/>
      <c r="AD771" s="14"/>
      <c r="AE771" s="14"/>
      <c r="AF771" s="14"/>
      <c r="AG771" s="14"/>
      <c r="AH771" s="14"/>
      <c r="AI771" s="14"/>
      <c r="AJ771" s="14"/>
      <c r="AK771" s="14"/>
      <c r="AL771" s="14"/>
      <c r="AM771" s="12"/>
      <c r="AN771" s="12"/>
      <c r="AO771" s="12"/>
      <c r="AP771" s="12"/>
      <c r="AQ771" s="12"/>
      <c r="AR771" s="12"/>
      <c r="AS771" s="12"/>
      <c r="AT771" s="12"/>
      <c r="AU771" s="12"/>
      <c r="AV771" s="12"/>
      <c r="AW771" s="12"/>
      <c r="AX771" s="12"/>
      <c r="AY771" s="12"/>
      <c r="AZ771" s="12"/>
      <c r="BA771" s="12"/>
      <c r="BB771" s="12"/>
      <c r="BC771" s="12"/>
      <c r="BD771" s="12"/>
      <c r="BE771" s="12"/>
      <c r="BF771" s="12"/>
      <c r="BG771" s="12"/>
      <c r="BH771" s="12"/>
      <c r="BI771" s="12"/>
      <c r="BJ771" s="12"/>
      <c r="BK771" s="12"/>
      <c r="BL771" s="12"/>
      <c r="BM771" s="12"/>
      <c r="BN771" s="12"/>
      <c r="BO771" s="12"/>
      <c r="BP771" s="12"/>
      <c r="BQ771" s="12"/>
      <c r="BR771" s="12"/>
      <c r="BS771" s="12"/>
      <c r="BT771" s="12"/>
      <c r="BU771" s="12"/>
      <c r="BV771" s="12"/>
      <c r="BW771" s="12"/>
      <c r="BX771" s="12"/>
      <c r="BY771" s="12"/>
      <c r="BZ771" s="12"/>
      <c r="CA771" s="12"/>
      <c r="CB771" s="12"/>
      <c r="CC771" s="12"/>
      <c r="CD771" s="12"/>
      <c r="CE771" s="12"/>
      <c r="CF771" s="12"/>
      <c r="CG771" s="12"/>
      <c r="CH771" s="12"/>
    </row>
    <row r="772" spans="1:86">
      <c r="A772" s="14"/>
      <c r="B772" s="14"/>
      <c r="C772" s="14"/>
      <c r="D772" s="14"/>
      <c r="E772" s="14"/>
      <c r="F772" s="14"/>
      <c r="G772" s="14"/>
      <c r="H772" s="14"/>
      <c r="I772" s="14"/>
      <c r="J772" s="14"/>
      <c r="K772" s="14"/>
      <c r="L772" s="14"/>
      <c r="M772" s="14"/>
      <c r="N772" s="14"/>
      <c r="O772" s="14"/>
      <c r="P772" s="14"/>
      <c r="Q772" s="14"/>
      <c r="R772" s="14"/>
      <c r="S772" s="14"/>
      <c r="T772" s="14"/>
      <c r="U772" s="14"/>
      <c r="V772" s="14"/>
      <c r="W772" s="14"/>
      <c r="X772" s="14"/>
      <c r="Z772" s="14"/>
      <c r="AA772" s="14"/>
      <c r="AB772" s="14"/>
      <c r="AC772" s="14"/>
      <c r="AD772" s="14"/>
      <c r="AE772" s="14"/>
      <c r="AF772" s="14"/>
      <c r="AG772" s="14"/>
      <c r="AH772" s="14"/>
      <c r="AI772" s="14"/>
      <c r="AJ772" s="14"/>
      <c r="AK772" s="14"/>
      <c r="AL772" s="14"/>
      <c r="AM772" s="12"/>
      <c r="AN772" s="12"/>
      <c r="AO772" s="12"/>
      <c r="AP772" s="12"/>
      <c r="AQ772" s="12"/>
      <c r="AR772" s="12"/>
      <c r="AS772" s="12"/>
      <c r="AT772" s="12"/>
      <c r="AU772" s="12"/>
      <c r="AV772" s="12"/>
      <c r="AW772" s="12"/>
      <c r="AX772" s="12"/>
      <c r="AY772" s="12"/>
      <c r="AZ772" s="12"/>
      <c r="BA772" s="12"/>
      <c r="BB772" s="12"/>
      <c r="BC772" s="12"/>
      <c r="BD772" s="12"/>
      <c r="BE772" s="12"/>
      <c r="BF772" s="12"/>
      <c r="BG772" s="12"/>
      <c r="BH772" s="12"/>
      <c r="BI772" s="12"/>
      <c r="BJ772" s="12"/>
      <c r="BK772" s="12"/>
      <c r="BL772" s="12"/>
      <c r="BM772" s="12"/>
      <c r="BN772" s="12"/>
      <c r="BO772" s="12"/>
      <c r="BP772" s="12"/>
      <c r="BQ772" s="12"/>
      <c r="BR772" s="12"/>
      <c r="BS772" s="12"/>
      <c r="BT772" s="12"/>
      <c r="BU772" s="12"/>
      <c r="BV772" s="12"/>
      <c r="BW772" s="12"/>
      <c r="BX772" s="12"/>
      <c r="BY772" s="12"/>
      <c r="BZ772" s="12"/>
      <c r="CA772" s="12"/>
      <c r="CB772" s="12"/>
      <c r="CC772" s="12"/>
      <c r="CD772" s="12"/>
      <c r="CE772" s="12"/>
      <c r="CF772" s="12"/>
      <c r="CG772" s="12"/>
      <c r="CH772" s="12"/>
    </row>
    <row r="773" spans="1:86">
      <c r="A773" s="14"/>
      <c r="B773" s="14"/>
      <c r="C773" s="14"/>
      <c r="D773" s="14"/>
      <c r="E773" s="14"/>
      <c r="F773" s="14"/>
      <c r="G773" s="14"/>
      <c r="H773" s="14"/>
      <c r="I773" s="14"/>
      <c r="J773" s="14"/>
      <c r="K773" s="14"/>
      <c r="L773" s="14"/>
      <c r="M773" s="14"/>
      <c r="N773" s="14"/>
      <c r="O773" s="14"/>
      <c r="P773" s="14"/>
      <c r="Q773" s="14"/>
      <c r="R773" s="14"/>
      <c r="S773" s="14"/>
      <c r="T773" s="14"/>
      <c r="U773" s="14"/>
      <c r="V773" s="14"/>
      <c r="W773" s="14"/>
      <c r="X773" s="14"/>
      <c r="Z773" s="14"/>
      <c r="AA773" s="14"/>
      <c r="AB773" s="14"/>
      <c r="AC773" s="14"/>
      <c r="AD773" s="14"/>
      <c r="AE773" s="14"/>
      <c r="AF773" s="14"/>
      <c r="AG773" s="14"/>
      <c r="AH773" s="14"/>
      <c r="AI773" s="14"/>
      <c r="AJ773" s="14"/>
      <c r="AK773" s="14"/>
      <c r="AL773" s="14"/>
      <c r="AM773" s="12"/>
      <c r="AN773" s="12"/>
      <c r="AO773" s="12"/>
      <c r="AP773" s="12"/>
      <c r="AQ773" s="12"/>
      <c r="AR773" s="12"/>
      <c r="AS773" s="12"/>
      <c r="AT773" s="12"/>
      <c r="AU773" s="12"/>
      <c r="AV773" s="12"/>
      <c r="AW773" s="12"/>
      <c r="AX773" s="12"/>
      <c r="AY773" s="12"/>
      <c r="AZ773" s="12"/>
      <c r="BA773" s="12"/>
      <c r="BB773" s="12"/>
      <c r="BC773" s="12"/>
      <c r="BD773" s="12"/>
      <c r="BE773" s="12"/>
      <c r="BF773" s="12"/>
      <c r="BG773" s="12"/>
      <c r="BH773" s="12"/>
      <c r="BI773" s="12"/>
      <c r="BJ773" s="12"/>
      <c r="BK773" s="12"/>
      <c r="BL773" s="12"/>
      <c r="BM773" s="12"/>
      <c r="BN773" s="12"/>
      <c r="BO773" s="12"/>
      <c r="BP773" s="12"/>
      <c r="BQ773" s="12"/>
      <c r="BR773" s="12"/>
      <c r="BS773" s="12"/>
      <c r="BT773" s="12"/>
      <c r="BU773" s="12"/>
      <c r="BV773" s="12"/>
      <c r="BW773" s="12"/>
      <c r="BX773" s="12"/>
      <c r="BY773" s="12"/>
      <c r="BZ773" s="12"/>
      <c r="CA773" s="12"/>
      <c r="CB773" s="12"/>
      <c r="CC773" s="12"/>
      <c r="CD773" s="12"/>
      <c r="CE773" s="12"/>
      <c r="CF773" s="12"/>
      <c r="CG773" s="12"/>
      <c r="CH773" s="12"/>
    </row>
    <row r="774" spans="1:86">
      <c r="A774" s="14"/>
      <c r="B774" s="14"/>
      <c r="C774" s="14"/>
      <c r="D774" s="14"/>
      <c r="E774" s="14"/>
      <c r="F774" s="14"/>
      <c r="G774" s="14"/>
      <c r="H774" s="14"/>
      <c r="I774" s="14"/>
      <c r="J774" s="14"/>
      <c r="K774" s="14"/>
      <c r="L774" s="14"/>
      <c r="M774" s="14"/>
      <c r="N774" s="14"/>
      <c r="O774" s="14"/>
      <c r="P774" s="14"/>
      <c r="Q774" s="14"/>
      <c r="R774" s="14"/>
      <c r="S774" s="14"/>
      <c r="T774" s="14"/>
      <c r="U774" s="14"/>
      <c r="V774" s="14"/>
      <c r="W774" s="14"/>
      <c r="X774" s="14"/>
      <c r="Z774" s="14"/>
      <c r="AA774" s="14"/>
      <c r="AB774" s="14"/>
      <c r="AC774" s="14"/>
      <c r="AD774" s="14"/>
      <c r="AE774" s="14"/>
      <c r="AF774" s="14"/>
      <c r="AG774" s="14"/>
      <c r="AH774" s="14"/>
      <c r="AI774" s="14"/>
      <c r="AJ774" s="14"/>
      <c r="AK774" s="14"/>
      <c r="AL774" s="14"/>
      <c r="AM774" s="12"/>
      <c r="AN774" s="12"/>
      <c r="AO774" s="12"/>
      <c r="AP774" s="12"/>
      <c r="AQ774" s="12"/>
      <c r="AR774" s="12"/>
      <c r="AS774" s="12"/>
      <c r="AT774" s="12"/>
      <c r="AU774" s="12"/>
      <c r="AV774" s="12"/>
      <c r="AW774" s="12"/>
      <c r="AX774" s="12"/>
      <c r="AY774" s="12"/>
      <c r="AZ774" s="12"/>
      <c r="BA774" s="12"/>
      <c r="BB774" s="12"/>
      <c r="BC774" s="12"/>
      <c r="BD774" s="12"/>
      <c r="BE774" s="12"/>
      <c r="BF774" s="12"/>
      <c r="BG774" s="12"/>
      <c r="BH774" s="12"/>
      <c r="BI774" s="12"/>
      <c r="BJ774" s="12"/>
      <c r="BK774" s="12"/>
      <c r="BL774" s="12"/>
      <c r="BM774" s="12"/>
      <c r="BN774" s="12"/>
      <c r="BO774" s="12"/>
      <c r="BP774" s="12"/>
      <c r="BQ774" s="12"/>
      <c r="BR774" s="12"/>
      <c r="BS774" s="12"/>
      <c r="BT774" s="12"/>
      <c r="BU774" s="12"/>
      <c r="BV774" s="12"/>
      <c r="BW774" s="12"/>
      <c r="BX774" s="12"/>
      <c r="BY774" s="12"/>
      <c r="BZ774" s="12"/>
      <c r="CA774" s="12"/>
      <c r="CB774" s="12"/>
      <c r="CC774" s="12"/>
      <c r="CD774" s="12"/>
      <c r="CE774" s="12"/>
      <c r="CF774" s="12"/>
      <c r="CG774" s="12"/>
      <c r="CH774" s="12"/>
    </row>
    <row r="775" spans="1:86">
      <c r="A775" s="14"/>
      <c r="B775" s="14"/>
      <c r="C775" s="14"/>
      <c r="D775" s="14"/>
      <c r="E775" s="14"/>
      <c r="F775" s="14"/>
      <c r="G775" s="14"/>
      <c r="H775" s="14"/>
      <c r="I775" s="14"/>
      <c r="J775" s="14"/>
      <c r="K775" s="14"/>
      <c r="L775" s="14"/>
      <c r="M775" s="14"/>
      <c r="N775" s="14"/>
      <c r="O775" s="14"/>
      <c r="P775" s="14"/>
      <c r="Q775" s="14"/>
      <c r="R775" s="14"/>
      <c r="S775" s="14"/>
      <c r="T775" s="14"/>
      <c r="U775" s="14"/>
      <c r="V775" s="14"/>
      <c r="W775" s="14"/>
      <c r="X775" s="14"/>
      <c r="Z775" s="14"/>
      <c r="AA775" s="14"/>
      <c r="AB775" s="14"/>
      <c r="AC775" s="14"/>
      <c r="AD775" s="14"/>
      <c r="AE775" s="14"/>
      <c r="AF775" s="14"/>
      <c r="AG775" s="14"/>
      <c r="AH775" s="14"/>
      <c r="AI775" s="14"/>
      <c r="AJ775" s="14"/>
      <c r="AK775" s="14"/>
      <c r="AL775" s="14"/>
      <c r="AM775" s="12"/>
      <c r="AN775" s="12"/>
      <c r="AO775" s="12"/>
      <c r="AP775" s="12"/>
      <c r="AQ775" s="12"/>
      <c r="AR775" s="12"/>
      <c r="AS775" s="12"/>
      <c r="AT775" s="12"/>
      <c r="AU775" s="12"/>
      <c r="AV775" s="12"/>
      <c r="AW775" s="12"/>
      <c r="AX775" s="12"/>
      <c r="AY775" s="12"/>
      <c r="AZ775" s="12"/>
      <c r="BA775" s="12"/>
      <c r="BB775" s="12"/>
      <c r="BC775" s="12"/>
      <c r="BD775" s="12"/>
      <c r="BE775" s="12"/>
      <c r="BF775" s="12"/>
      <c r="BG775" s="12"/>
      <c r="BH775" s="12"/>
      <c r="BI775" s="12"/>
      <c r="BJ775" s="12"/>
      <c r="BK775" s="12"/>
      <c r="BL775" s="12"/>
      <c r="BM775" s="12"/>
      <c r="BN775" s="12"/>
      <c r="BO775" s="12"/>
      <c r="BP775" s="12"/>
      <c r="BQ775" s="12"/>
      <c r="BR775" s="12"/>
      <c r="BS775" s="12"/>
      <c r="BT775" s="12"/>
      <c r="BU775" s="12"/>
      <c r="BV775" s="12"/>
      <c r="BW775" s="12"/>
      <c r="BX775" s="12"/>
      <c r="BY775" s="12"/>
      <c r="BZ775" s="12"/>
      <c r="CA775" s="12"/>
      <c r="CB775" s="12"/>
      <c r="CC775" s="12"/>
      <c r="CD775" s="12"/>
      <c r="CE775" s="12"/>
      <c r="CF775" s="12"/>
      <c r="CG775" s="12"/>
      <c r="CH775" s="12"/>
    </row>
    <row r="776" spans="1:86">
      <c r="A776" s="14"/>
      <c r="B776" s="14"/>
      <c r="C776" s="14"/>
      <c r="D776" s="14"/>
      <c r="E776" s="14"/>
      <c r="F776" s="14"/>
      <c r="G776" s="14"/>
      <c r="H776" s="14"/>
      <c r="I776" s="14"/>
      <c r="J776" s="14"/>
      <c r="K776" s="14"/>
      <c r="L776" s="14"/>
      <c r="M776" s="14"/>
      <c r="N776" s="14"/>
      <c r="O776" s="14"/>
      <c r="P776" s="14"/>
      <c r="Q776" s="14"/>
      <c r="R776" s="14"/>
      <c r="S776" s="14"/>
      <c r="T776" s="14"/>
      <c r="U776" s="14"/>
      <c r="V776" s="14"/>
      <c r="W776" s="14"/>
      <c r="X776" s="14"/>
      <c r="Z776" s="14"/>
      <c r="AA776" s="14"/>
      <c r="AB776" s="14"/>
      <c r="AC776" s="14"/>
      <c r="AD776" s="14"/>
      <c r="AE776" s="14"/>
      <c r="AF776" s="14"/>
      <c r="AG776" s="14"/>
      <c r="AH776" s="14"/>
      <c r="AI776" s="14"/>
      <c r="AJ776" s="14"/>
      <c r="AK776" s="14"/>
      <c r="AL776" s="14"/>
      <c r="AM776" s="12"/>
      <c r="AN776" s="12"/>
      <c r="AO776" s="12"/>
      <c r="AP776" s="12"/>
      <c r="AQ776" s="12"/>
      <c r="AR776" s="12"/>
      <c r="AS776" s="12"/>
      <c r="AT776" s="12"/>
      <c r="AU776" s="12"/>
      <c r="AV776" s="12"/>
      <c r="AW776" s="12"/>
      <c r="AX776" s="12"/>
      <c r="AY776" s="12"/>
      <c r="AZ776" s="12"/>
      <c r="BA776" s="12"/>
      <c r="BB776" s="12"/>
      <c r="BC776" s="12"/>
      <c r="BD776" s="12"/>
      <c r="BE776" s="12"/>
      <c r="BF776" s="12"/>
      <c r="BG776" s="12"/>
      <c r="BH776" s="12"/>
      <c r="BI776" s="12"/>
      <c r="BJ776" s="12"/>
      <c r="BK776" s="12"/>
      <c r="BL776" s="12"/>
      <c r="BM776" s="12"/>
      <c r="BN776" s="12"/>
      <c r="BO776" s="12"/>
      <c r="BP776" s="12"/>
      <c r="BQ776" s="12"/>
      <c r="BR776" s="12"/>
      <c r="BS776" s="12"/>
      <c r="BT776" s="12"/>
      <c r="BU776" s="12"/>
      <c r="BV776" s="12"/>
      <c r="BW776" s="12"/>
      <c r="BX776" s="12"/>
      <c r="BY776" s="12"/>
      <c r="BZ776" s="12"/>
      <c r="CA776" s="12"/>
      <c r="CB776" s="12"/>
      <c r="CC776" s="12"/>
      <c r="CD776" s="12"/>
      <c r="CE776" s="12"/>
      <c r="CF776" s="12"/>
      <c r="CG776" s="12"/>
      <c r="CH776" s="12"/>
    </row>
    <row r="777" spans="1:86">
      <c r="A777" s="14"/>
      <c r="B777" s="14"/>
      <c r="C777" s="14"/>
      <c r="D777" s="14"/>
      <c r="E777" s="14"/>
      <c r="F777" s="14"/>
      <c r="G777" s="14"/>
      <c r="H777" s="14"/>
      <c r="I777" s="14"/>
      <c r="J777" s="14"/>
      <c r="K777" s="14"/>
      <c r="L777" s="14"/>
      <c r="M777" s="14"/>
      <c r="N777" s="14"/>
      <c r="O777" s="14"/>
      <c r="P777" s="14"/>
      <c r="Q777" s="14"/>
      <c r="R777" s="14"/>
      <c r="S777" s="14"/>
      <c r="T777" s="14"/>
      <c r="U777" s="14"/>
      <c r="V777" s="14"/>
      <c r="W777" s="14"/>
      <c r="X777" s="14"/>
      <c r="Z777" s="14"/>
      <c r="AA777" s="14"/>
      <c r="AB777" s="14"/>
      <c r="AC777" s="14"/>
      <c r="AD777" s="14"/>
      <c r="AE777" s="14"/>
      <c r="AF777" s="14"/>
      <c r="AG777" s="14"/>
      <c r="AH777" s="14"/>
      <c r="AI777" s="14"/>
      <c r="AJ777" s="14"/>
      <c r="AK777" s="14"/>
      <c r="AL777" s="14"/>
      <c r="AM777" s="12"/>
      <c r="AN777" s="12"/>
      <c r="AO777" s="12"/>
      <c r="AP777" s="12"/>
      <c r="AQ777" s="12"/>
      <c r="AR777" s="12"/>
      <c r="AS777" s="12"/>
      <c r="AT777" s="12"/>
      <c r="AU777" s="12"/>
      <c r="AV777" s="12"/>
      <c r="AW777" s="12"/>
      <c r="AX777" s="12"/>
      <c r="AY777" s="12"/>
      <c r="AZ777" s="12"/>
      <c r="BA777" s="12"/>
      <c r="BB777" s="12"/>
      <c r="BC777" s="12"/>
      <c r="BD777" s="12"/>
      <c r="BE777" s="12"/>
      <c r="BF777" s="12"/>
      <c r="BG777" s="12"/>
      <c r="BH777" s="12"/>
      <c r="BI777" s="12"/>
      <c r="BJ777" s="12"/>
      <c r="BK777" s="12"/>
      <c r="BL777" s="12"/>
      <c r="BM777" s="12"/>
      <c r="BN777" s="12"/>
      <c r="BO777" s="12"/>
      <c r="BP777" s="12"/>
      <c r="BQ777" s="12"/>
      <c r="BR777" s="12"/>
      <c r="BS777" s="12"/>
      <c r="BT777" s="12"/>
      <c r="BU777" s="12"/>
      <c r="BV777" s="12"/>
      <c r="BW777" s="12"/>
      <c r="BX777" s="12"/>
      <c r="BY777" s="12"/>
      <c r="BZ777" s="12"/>
      <c r="CA777" s="12"/>
      <c r="CB777" s="12"/>
      <c r="CC777" s="12"/>
      <c r="CD777" s="12"/>
      <c r="CE777" s="12"/>
      <c r="CF777" s="12"/>
      <c r="CG777" s="12"/>
      <c r="CH777" s="12"/>
    </row>
    <row r="778" spans="1:86">
      <c r="A778" s="14"/>
      <c r="B778" s="14"/>
      <c r="C778" s="14"/>
      <c r="D778" s="14"/>
      <c r="E778" s="14"/>
      <c r="F778" s="14"/>
      <c r="G778" s="14"/>
      <c r="H778" s="14"/>
      <c r="I778" s="14"/>
      <c r="J778" s="14"/>
      <c r="K778" s="14"/>
      <c r="L778" s="14"/>
      <c r="M778" s="14"/>
      <c r="N778" s="14"/>
      <c r="O778" s="14"/>
      <c r="P778" s="14"/>
      <c r="Q778" s="14"/>
      <c r="R778" s="14"/>
      <c r="S778" s="14"/>
      <c r="T778" s="14"/>
      <c r="U778" s="14"/>
      <c r="V778" s="14"/>
      <c r="W778" s="14"/>
      <c r="X778" s="14"/>
      <c r="Z778" s="14"/>
      <c r="AA778" s="14"/>
      <c r="AB778" s="14"/>
      <c r="AC778" s="14"/>
      <c r="AD778" s="14"/>
      <c r="AE778" s="14"/>
      <c r="AF778" s="14"/>
      <c r="AG778" s="14"/>
      <c r="AH778" s="14"/>
      <c r="AI778" s="14"/>
      <c r="AJ778" s="14"/>
      <c r="AK778" s="14"/>
      <c r="AL778" s="14"/>
      <c r="AM778" s="12"/>
      <c r="AN778" s="12"/>
      <c r="AO778" s="12"/>
      <c r="AP778" s="12"/>
      <c r="AQ778" s="12"/>
      <c r="AR778" s="12"/>
      <c r="AS778" s="12"/>
      <c r="AT778" s="12"/>
      <c r="AU778" s="12"/>
      <c r="AV778" s="12"/>
      <c r="AW778" s="12"/>
      <c r="AX778" s="12"/>
      <c r="AY778" s="12"/>
      <c r="AZ778" s="12"/>
      <c r="BA778" s="12"/>
      <c r="BB778" s="12"/>
      <c r="BC778" s="12"/>
      <c r="BD778" s="12"/>
      <c r="BE778" s="12"/>
      <c r="BF778" s="12"/>
      <c r="BG778" s="12"/>
      <c r="BH778" s="12"/>
      <c r="BI778" s="12"/>
      <c r="BJ778" s="12"/>
      <c r="BK778" s="12"/>
      <c r="BL778" s="12"/>
      <c r="BM778" s="12"/>
      <c r="BN778" s="12"/>
      <c r="BO778" s="12"/>
      <c r="BP778" s="12"/>
      <c r="BQ778" s="12"/>
      <c r="BR778" s="12"/>
      <c r="BS778" s="12"/>
      <c r="BT778" s="12"/>
      <c r="BU778" s="12"/>
      <c r="BV778" s="12"/>
      <c r="BW778" s="12"/>
      <c r="BX778" s="12"/>
      <c r="BY778" s="12"/>
      <c r="BZ778" s="12"/>
      <c r="CA778" s="12"/>
      <c r="CB778" s="12"/>
      <c r="CC778" s="12"/>
      <c r="CD778" s="12"/>
      <c r="CE778" s="12"/>
      <c r="CF778" s="12"/>
      <c r="CG778" s="12"/>
      <c r="CH778" s="12"/>
    </row>
    <row r="779" spans="1:86">
      <c r="A779" s="14"/>
      <c r="B779" s="14"/>
      <c r="C779" s="14"/>
      <c r="D779" s="14"/>
      <c r="E779" s="14"/>
      <c r="F779" s="14"/>
      <c r="G779" s="14"/>
      <c r="H779" s="14"/>
      <c r="I779" s="14"/>
      <c r="J779" s="14"/>
      <c r="K779" s="14"/>
      <c r="L779" s="14"/>
      <c r="M779" s="14"/>
      <c r="N779" s="14"/>
      <c r="O779" s="14"/>
      <c r="P779" s="14"/>
      <c r="Q779" s="14"/>
      <c r="R779" s="14"/>
      <c r="S779" s="14"/>
      <c r="T779" s="14"/>
      <c r="U779" s="14"/>
      <c r="V779" s="14"/>
      <c r="W779" s="14"/>
      <c r="X779" s="14"/>
      <c r="Z779" s="14"/>
      <c r="AA779" s="14"/>
      <c r="AB779" s="14"/>
      <c r="AC779" s="14"/>
      <c r="AD779" s="14"/>
      <c r="AE779" s="14"/>
      <c r="AF779" s="14"/>
      <c r="AG779" s="14"/>
      <c r="AH779" s="14"/>
      <c r="AI779" s="14"/>
      <c r="AJ779" s="14"/>
      <c r="AK779" s="14"/>
      <c r="AL779" s="14"/>
      <c r="AM779" s="12"/>
      <c r="AN779" s="12"/>
      <c r="AO779" s="12"/>
      <c r="AP779" s="12"/>
      <c r="AQ779" s="12"/>
      <c r="AR779" s="12"/>
      <c r="AS779" s="12"/>
      <c r="AT779" s="12"/>
      <c r="AU779" s="12"/>
      <c r="AV779" s="12"/>
      <c r="AW779" s="12"/>
      <c r="AX779" s="12"/>
      <c r="AY779" s="12"/>
      <c r="AZ779" s="12"/>
      <c r="BA779" s="12"/>
      <c r="BB779" s="12"/>
      <c r="BC779" s="12"/>
      <c r="BD779" s="12"/>
      <c r="BE779" s="12"/>
      <c r="BF779" s="12"/>
      <c r="BG779" s="12"/>
      <c r="BH779" s="12"/>
      <c r="BI779" s="12"/>
      <c r="BJ779" s="12"/>
      <c r="BK779" s="12"/>
      <c r="BL779" s="12"/>
      <c r="BM779" s="12"/>
      <c r="BN779" s="12"/>
      <c r="BO779" s="12"/>
      <c r="BP779" s="12"/>
      <c r="BQ779" s="12"/>
      <c r="BR779" s="12"/>
      <c r="BS779" s="12"/>
      <c r="BT779" s="12"/>
      <c r="BU779" s="12"/>
      <c r="BV779" s="12"/>
      <c r="BW779" s="12"/>
      <c r="BX779" s="12"/>
      <c r="BY779" s="12"/>
      <c r="BZ779" s="12"/>
      <c r="CA779" s="12"/>
      <c r="CB779" s="12"/>
      <c r="CC779" s="12"/>
      <c r="CD779" s="12"/>
      <c r="CE779" s="12"/>
      <c r="CF779" s="12"/>
      <c r="CG779" s="12"/>
      <c r="CH779" s="12"/>
    </row>
    <row r="780" spans="1:86">
      <c r="A780" s="14"/>
      <c r="B780" s="14"/>
      <c r="C780" s="14"/>
      <c r="D780" s="14"/>
      <c r="E780" s="14"/>
      <c r="F780" s="14"/>
      <c r="G780" s="14"/>
      <c r="H780" s="14"/>
      <c r="I780" s="14"/>
      <c r="J780" s="14"/>
      <c r="K780" s="14"/>
      <c r="L780" s="14"/>
      <c r="M780" s="14"/>
      <c r="N780" s="14"/>
      <c r="O780" s="14"/>
      <c r="P780" s="14"/>
      <c r="Q780" s="14"/>
      <c r="R780" s="14"/>
      <c r="S780" s="14"/>
      <c r="T780" s="14"/>
      <c r="U780" s="14"/>
      <c r="V780" s="14"/>
      <c r="W780" s="14"/>
      <c r="X780" s="14"/>
      <c r="Z780" s="14"/>
      <c r="AA780" s="14"/>
      <c r="AB780" s="14"/>
      <c r="AC780" s="14"/>
      <c r="AD780" s="14"/>
      <c r="AE780" s="14"/>
      <c r="AF780" s="14"/>
      <c r="AG780" s="14"/>
      <c r="AH780" s="14"/>
      <c r="AI780" s="14"/>
      <c r="AJ780" s="14"/>
      <c r="AK780" s="14"/>
      <c r="AL780" s="14"/>
      <c r="AM780" s="12"/>
      <c r="AN780" s="12"/>
      <c r="AO780" s="12"/>
      <c r="AP780" s="12"/>
      <c r="AQ780" s="12"/>
      <c r="AR780" s="12"/>
      <c r="AS780" s="12"/>
      <c r="AT780" s="12"/>
      <c r="AU780" s="12"/>
      <c r="AV780" s="12"/>
      <c r="AW780" s="12"/>
      <c r="AX780" s="12"/>
      <c r="AY780" s="12"/>
      <c r="AZ780" s="12"/>
      <c r="BA780" s="12"/>
      <c r="BB780" s="12"/>
      <c r="BC780" s="12"/>
      <c r="BD780" s="12"/>
      <c r="BE780" s="12"/>
      <c r="BF780" s="12"/>
      <c r="BG780" s="12"/>
      <c r="BH780" s="12"/>
      <c r="BI780" s="12"/>
      <c r="BJ780" s="12"/>
      <c r="BK780" s="12"/>
      <c r="BL780" s="12"/>
      <c r="BM780" s="12"/>
      <c r="BN780" s="12"/>
      <c r="BO780" s="12"/>
      <c r="BP780" s="12"/>
      <c r="BQ780" s="12"/>
      <c r="BR780" s="12"/>
      <c r="BS780" s="12"/>
      <c r="BT780" s="12"/>
      <c r="BU780" s="12"/>
      <c r="BV780" s="12"/>
      <c r="BW780" s="12"/>
      <c r="BX780" s="12"/>
      <c r="BY780" s="12"/>
      <c r="BZ780" s="12"/>
      <c r="CA780" s="12"/>
      <c r="CB780" s="12"/>
      <c r="CC780" s="12"/>
      <c r="CD780" s="12"/>
      <c r="CE780" s="12"/>
      <c r="CF780" s="12"/>
      <c r="CG780" s="12"/>
      <c r="CH780" s="12"/>
    </row>
    <row r="781" spans="1:86">
      <c r="A781" s="14"/>
      <c r="B781" s="14"/>
      <c r="C781" s="14"/>
      <c r="D781" s="14"/>
      <c r="E781" s="14"/>
      <c r="F781" s="14"/>
      <c r="G781" s="14"/>
      <c r="H781" s="14"/>
      <c r="I781" s="14"/>
      <c r="J781" s="14"/>
      <c r="K781" s="14"/>
      <c r="L781" s="14"/>
      <c r="M781" s="14"/>
      <c r="N781" s="14"/>
      <c r="O781" s="14"/>
      <c r="P781" s="14"/>
      <c r="Q781" s="14"/>
      <c r="R781" s="14"/>
      <c r="S781" s="14"/>
      <c r="T781" s="14"/>
      <c r="U781" s="14"/>
      <c r="V781" s="14"/>
      <c r="W781" s="14"/>
      <c r="X781" s="14"/>
      <c r="Z781" s="14"/>
      <c r="AA781" s="14"/>
      <c r="AB781" s="14"/>
      <c r="AC781" s="14"/>
      <c r="AD781" s="14"/>
      <c r="AE781" s="14"/>
      <c r="AF781" s="14"/>
      <c r="AG781" s="14"/>
      <c r="AH781" s="14"/>
      <c r="AI781" s="14"/>
      <c r="AJ781" s="14"/>
      <c r="AK781" s="14"/>
      <c r="AL781" s="14"/>
      <c r="AM781" s="12"/>
      <c r="AN781" s="12"/>
      <c r="AO781" s="12"/>
      <c r="AP781" s="12"/>
      <c r="AQ781" s="12"/>
      <c r="AR781" s="12"/>
      <c r="AS781" s="12"/>
      <c r="AT781" s="12"/>
      <c r="AU781" s="12"/>
      <c r="AV781" s="12"/>
      <c r="AW781" s="12"/>
      <c r="AX781" s="12"/>
      <c r="AY781" s="12"/>
      <c r="AZ781" s="12"/>
      <c r="BA781" s="12"/>
      <c r="BB781" s="12"/>
      <c r="BC781" s="12"/>
      <c r="BD781" s="12"/>
      <c r="BE781" s="12"/>
      <c r="BF781" s="12"/>
      <c r="BG781" s="12"/>
      <c r="BH781" s="12"/>
      <c r="BI781" s="12"/>
      <c r="BJ781" s="12"/>
      <c r="BK781" s="12"/>
      <c r="BL781" s="12"/>
      <c r="BM781" s="12"/>
      <c r="BN781" s="12"/>
      <c r="BO781" s="12"/>
      <c r="BP781" s="12"/>
      <c r="BQ781" s="12"/>
      <c r="BR781" s="12"/>
      <c r="BS781" s="12"/>
      <c r="BT781" s="12"/>
      <c r="BU781" s="12"/>
      <c r="BV781" s="12"/>
      <c r="BW781" s="12"/>
      <c r="BX781" s="12"/>
      <c r="BY781" s="12"/>
      <c r="BZ781" s="12"/>
      <c r="CA781" s="12"/>
      <c r="CB781" s="12"/>
      <c r="CC781" s="12"/>
      <c r="CD781" s="12"/>
      <c r="CE781" s="12"/>
      <c r="CF781" s="12"/>
      <c r="CG781" s="12"/>
      <c r="CH781" s="12"/>
    </row>
    <row r="782" spans="1:86">
      <c r="A782" s="14"/>
      <c r="B782" s="14"/>
      <c r="C782" s="14"/>
      <c r="D782" s="14"/>
      <c r="E782" s="14"/>
      <c r="F782" s="14"/>
      <c r="G782" s="14"/>
      <c r="H782" s="14"/>
      <c r="I782" s="14"/>
      <c r="J782" s="14"/>
      <c r="K782" s="14"/>
      <c r="L782" s="14"/>
      <c r="M782" s="14"/>
      <c r="N782" s="14"/>
      <c r="O782" s="14"/>
      <c r="P782" s="14"/>
      <c r="Q782" s="14"/>
      <c r="R782" s="14"/>
      <c r="S782" s="14"/>
      <c r="T782" s="14"/>
      <c r="U782" s="14"/>
      <c r="V782" s="14"/>
      <c r="W782" s="14"/>
      <c r="X782" s="14"/>
      <c r="Z782" s="14"/>
      <c r="AA782" s="14"/>
      <c r="AB782" s="14"/>
      <c r="AC782" s="14"/>
      <c r="AD782" s="14"/>
      <c r="AE782" s="14"/>
      <c r="AF782" s="14"/>
      <c r="AG782" s="14"/>
      <c r="AH782" s="14"/>
      <c r="AI782" s="14"/>
      <c r="AJ782" s="14"/>
      <c r="AK782" s="14"/>
      <c r="AL782" s="14"/>
      <c r="AM782" s="12"/>
      <c r="AN782" s="12"/>
      <c r="AO782" s="12"/>
      <c r="AP782" s="12"/>
      <c r="AQ782" s="12"/>
      <c r="AR782" s="12"/>
      <c r="AS782" s="12"/>
      <c r="AT782" s="12"/>
      <c r="AU782" s="12"/>
      <c r="AV782" s="12"/>
      <c r="AW782" s="12"/>
      <c r="AX782" s="12"/>
      <c r="AY782" s="12"/>
      <c r="AZ782" s="12"/>
      <c r="BA782" s="12"/>
      <c r="BB782" s="12"/>
      <c r="BC782" s="12"/>
      <c r="BD782" s="12"/>
      <c r="BE782" s="12"/>
      <c r="BF782" s="12"/>
      <c r="BG782" s="12"/>
      <c r="BH782" s="12"/>
      <c r="BI782" s="12"/>
      <c r="BJ782" s="12"/>
      <c r="BK782" s="12"/>
      <c r="BL782" s="12"/>
      <c r="BM782" s="12"/>
      <c r="BN782" s="12"/>
      <c r="BO782" s="12"/>
      <c r="BP782" s="12"/>
      <c r="BQ782" s="12"/>
      <c r="BR782" s="12"/>
      <c r="BS782" s="12"/>
      <c r="BT782" s="12"/>
      <c r="BU782" s="12"/>
      <c r="BV782" s="12"/>
      <c r="BW782" s="12"/>
      <c r="BX782" s="12"/>
      <c r="BY782" s="12"/>
      <c r="BZ782" s="12"/>
      <c r="CA782" s="12"/>
      <c r="CB782" s="12"/>
      <c r="CC782" s="12"/>
      <c r="CD782" s="12"/>
      <c r="CE782" s="12"/>
      <c r="CF782" s="12"/>
      <c r="CG782" s="12"/>
      <c r="CH782" s="12"/>
    </row>
    <row r="783" spans="1:86">
      <c r="A783" s="14"/>
      <c r="B783" s="14"/>
      <c r="C783" s="14"/>
      <c r="D783" s="14"/>
      <c r="E783" s="14"/>
      <c r="F783" s="14"/>
      <c r="G783" s="14"/>
      <c r="H783" s="14"/>
      <c r="I783" s="14"/>
      <c r="J783" s="14"/>
      <c r="K783" s="14"/>
      <c r="L783" s="14"/>
      <c r="M783" s="14"/>
      <c r="N783" s="14"/>
      <c r="O783" s="14"/>
      <c r="P783" s="14"/>
      <c r="Q783" s="14"/>
      <c r="R783" s="14"/>
      <c r="S783" s="14"/>
      <c r="T783" s="14"/>
      <c r="U783" s="14"/>
      <c r="V783" s="14"/>
      <c r="W783" s="14"/>
      <c r="X783" s="14"/>
      <c r="Z783" s="14"/>
      <c r="AA783" s="14"/>
      <c r="AB783" s="14"/>
      <c r="AC783" s="14"/>
      <c r="AD783" s="14"/>
      <c r="AE783" s="14"/>
      <c r="AF783" s="14"/>
      <c r="AG783" s="14"/>
      <c r="AH783" s="14"/>
      <c r="AI783" s="14"/>
      <c r="AJ783" s="14"/>
      <c r="AK783" s="14"/>
      <c r="AL783" s="14"/>
      <c r="AM783" s="12"/>
      <c r="AN783" s="12"/>
      <c r="AO783" s="12"/>
      <c r="AP783" s="12"/>
      <c r="AQ783" s="12"/>
      <c r="AR783" s="12"/>
      <c r="AS783" s="12"/>
      <c r="AT783" s="12"/>
      <c r="AU783" s="12"/>
      <c r="AV783" s="12"/>
      <c r="AW783" s="12"/>
      <c r="AX783" s="12"/>
      <c r="AY783" s="12"/>
      <c r="AZ783" s="12"/>
      <c r="BA783" s="12"/>
      <c r="BB783" s="12"/>
      <c r="BC783" s="12"/>
      <c r="BD783" s="12"/>
      <c r="BE783" s="12"/>
      <c r="BF783" s="12"/>
      <c r="BG783" s="12"/>
      <c r="BH783" s="12"/>
      <c r="BI783" s="12"/>
      <c r="BJ783" s="12"/>
      <c r="BK783" s="12"/>
      <c r="BL783" s="12"/>
      <c r="BM783" s="12"/>
      <c r="BN783" s="12"/>
      <c r="BO783" s="12"/>
      <c r="BP783" s="12"/>
      <c r="BQ783" s="12"/>
      <c r="BR783" s="12"/>
      <c r="BS783" s="12"/>
      <c r="BT783" s="12"/>
      <c r="BU783" s="12"/>
      <c r="BV783" s="12"/>
      <c r="BW783" s="12"/>
      <c r="BX783" s="12"/>
      <c r="BY783" s="12"/>
      <c r="BZ783" s="12"/>
      <c r="CA783" s="12"/>
      <c r="CB783" s="12"/>
      <c r="CC783" s="12"/>
      <c r="CD783" s="12"/>
      <c r="CE783" s="12"/>
      <c r="CF783" s="12"/>
      <c r="CG783" s="12"/>
      <c r="CH783" s="12"/>
    </row>
    <row r="784" spans="1:86">
      <c r="A784" s="14"/>
      <c r="B784" s="14"/>
      <c r="C784" s="14"/>
      <c r="D784" s="14"/>
      <c r="E784" s="14"/>
      <c r="F784" s="14"/>
      <c r="G784" s="14"/>
      <c r="H784" s="14"/>
      <c r="I784" s="14"/>
      <c r="J784" s="14"/>
      <c r="K784" s="14"/>
      <c r="L784" s="14"/>
      <c r="M784" s="14"/>
      <c r="N784" s="14"/>
      <c r="O784" s="14"/>
      <c r="P784" s="14"/>
      <c r="Q784" s="14"/>
      <c r="R784" s="14"/>
      <c r="S784" s="14"/>
      <c r="T784" s="14"/>
      <c r="U784" s="14"/>
      <c r="V784" s="14"/>
      <c r="W784" s="14"/>
      <c r="X784" s="14"/>
      <c r="Z784" s="14"/>
      <c r="AA784" s="14"/>
      <c r="AB784" s="14"/>
      <c r="AC784" s="14"/>
      <c r="AD784" s="14"/>
      <c r="AE784" s="14"/>
      <c r="AF784" s="14"/>
      <c r="AG784" s="14"/>
      <c r="AH784" s="14"/>
      <c r="AI784" s="14"/>
      <c r="AJ784" s="14"/>
      <c r="AK784" s="14"/>
      <c r="AL784" s="14"/>
      <c r="AM784" s="12"/>
      <c r="AN784" s="12"/>
      <c r="AO784" s="12"/>
      <c r="AP784" s="12"/>
      <c r="AQ784" s="12"/>
      <c r="AR784" s="12"/>
      <c r="AS784" s="12"/>
      <c r="AT784" s="12"/>
      <c r="AU784" s="12"/>
      <c r="AV784" s="12"/>
      <c r="AW784" s="12"/>
      <c r="AX784" s="12"/>
      <c r="AY784" s="12"/>
      <c r="AZ784" s="12"/>
      <c r="BA784" s="12"/>
      <c r="BB784" s="12"/>
      <c r="BC784" s="12"/>
      <c r="BD784" s="12"/>
      <c r="BE784" s="12"/>
      <c r="BF784" s="12"/>
      <c r="BG784" s="12"/>
      <c r="BH784" s="12"/>
      <c r="BI784" s="12"/>
      <c r="BJ784" s="12"/>
      <c r="BK784" s="12"/>
      <c r="BL784" s="12"/>
      <c r="BM784" s="12"/>
      <c r="BN784" s="12"/>
      <c r="BO784" s="12"/>
      <c r="BP784" s="12"/>
      <c r="BQ784" s="12"/>
      <c r="BR784" s="12"/>
      <c r="BS784" s="12"/>
      <c r="BT784" s="12"/>
      <c r="BU784" s="12"/>
      <c r="BV784" s="12"/>
      <c r="BW784" s="12"/>
      <c r="BX784" s="12"/>
      <c r="BY784" s="12"/>
      <c r="BZ784" s="12"/>
      <c r="CA784" s="12"/>
      <c r="CB784" s="12"/>
      <c r="CC784" s="12"/>
      <c r="CD784" s="12"/>
      <c r="CE784" s="12"/>
      <c r="CF784" s="12"/>
      <c r="CG784" s="12"/>
      <c r="CH784" s="12"/>
    </row>
    <row r="785" spans="1:86">
      <c r="A785" s="14"/>
      <c r="B785" s="14"/>
      <c r="C785" s="14"/>
      <c r="D785" s="14"/>
      <c r="E785" s="14"/>
      <c r="F785" s="14"/>
      <c r="G785" s="14"/>
      <c r="H785" s="14"/>
      <c r="I785" s="14"/>
      <c r="J785" s="14"/>
      <c r="K785" s="14"/>
      <c r="L785" s="14"/>
      <c r="M785" s="14"/>
      <c r="N785" s="14"/>
      <c r="O785" s="14"/>
      <c r="P785" s="14"/>
      <c r="Q785" s="14"/>
      <c r="R785" s="14"/>
      <c r="S785" s="14"/>
      <c r="T785" s="14"/>
      <c r="U785" s="14"/>
      <c r="V785" s="14"/>
      <c r="W785" s="14"/>
      <c r="X785" s="14"/>
      <c r="Z785" s="14"/>
      <c r="AA785" s="14"/>
      <c r="AB785" s="14"/>
      <c r="AC785" s="14"/>
      <c r="AD785" s="14"/>
      <c r="AE785" s="14"/>
      <c r="AF785" s="14"/>
      <c r="AG785" s="14"/>
      <c r="AH785" s="14"/>
      <c r="AI785" s="14"/>
      <c r="AJ785" s="14"/>
      <c r="AK785" s="14"/>
      <c r="AL785" s="14"/>
      <c r="AM785" s="12"/>
      <c r="AN785" s="12"/>
      <c r="AO785" s="12"/>
      <c r="AP785" s="12"/>
      <c r="AQ785" s="12"/>
      <c r="AR785" s="12"/>
      <c r="AS785" s="12"/>
      <c r="AT785" s="12"/>
      <c r="AU785" s="12"/>
      <c r="AV785" s="12"/>
      <c r="AW785" s="12"/>
      <c r="AX785" s="12"/>
      <c r="AY785" s="12"/>
      <c r="AZ785" s="12"/>
      <c r="BA785" s="12"/>
      <c r="BB785" s="12"/>
      <c r="BC785" s="12"/>
      <c r="BD785" s="12"/>
      <c r="BE785" s="12"/>
      <c r="BF785" s="12"/>
      <c r="BG785" s="12"/>
      <c r="BH785" s="12"/>
      <c r="BI785" s="12"/>
      <c r="BJ785" s="12"/>
      <c r="BK785" s="12"/>
      <c r="BL785" s="12"/>
      <c r="BM785" s="12"/>
      <c r="BN785" s="12"/>
      <c r="BO785" s="12"/>
      <c r="BP785" s="12"/>
      <c r="BQ785" s="12"/>
      <c r="BR785" s="12"/>
      <c r="BS785" s="12"/>
      <c r="BT785" s="12"/>
      <c r="BU785" s="12"/>
      <c r="BV785" s="12"/>
      <c r="BW785" s="12"/>
      <c r="BX785" s="12"/>
      <c r="BY785" s="12"/>
      <c r="BZ785" s="12"/>
      <c r="CA785" s="12"/>
      <c r="CB785" s="12"/>
      <c r="CC785" s="12"/>
      <c r="CD785" s="12"/>
      <c r="CE785" s="12"/>
      <c r="CF785" s="12"/>
      <c r="CG785" s="12"/>
      <c r="CH785" s="12"/>
    </row>
    <row r="786" spans="1:86">
      <c r="A786" s="14"/>
      <c r="B786" s="14"/>
      <c r="C786" s="14"/>
      <c r="D786" s="14"/>
      <c r="E786" s="14"/>
      <c r="F786" s="14"/>
      <c r="G786" s="14"/>
      <c r="H786" s="14"/>
      <c r="I786" s="14"/>
      <c r="J786" s="14"/>
      <c r="K786" s="14"/>
      <c r="L786" s="14"/>
      <c r="M786" s="14"/>
      <c r="N786" s="14"/>
      <c r="O786" s="14"/>
      <c r="P786" s="14"/>
      <c r="Q786" s="14"/>
      <c r="R786" s="14"/>
      <c r="S786" s="14"/>
      <c r="T786" s="14"/>
      <c r="U786" s="14"/>
      <c r="V786" s="14"/>
      <c r="W786" s="14"/>
      <c r="X786" s="14"/>
      <c r="Z786" s="14"/>
      <c r="AA786" s="14"/>
      <c r="AB786" s="14"/>
      <c r="AC786" s="14"/>
      <c r="AD786" s="14"/>
      <c r="AE786" s="14"/>
      <c r="AF786" s="14"/>
      <c r="AG786" s="14"/>
      <c r="AH786" s="14"/>
      <c r="AI786" s="14"/>
      <c r="AJ786" s="14"/>
      <c r="AK786" s="14"/>
      <c r="AL786" s="14"/>
      <c r="AM786" s="12"/>
      <c r="AN786" s="12"/>
      <c r="AO786" s="12"/>
      <c r="AP786" s="12"/>
      <c r="AQ786" s="12"/>
      <c r="AR786" s="12"/>
      <c r="AS786" s="12"/>
      <c r="AT786" s="12"/>
      <c r="AU786" s="12"/>
      <c r="AV786" s="12"/>
      <c r="AW786" s="12"/>
      <c r="AX786" s="12"/>
      <c r="AY786" s="12"/>
      <c r="AZ786" s="12"/>
      <c r="BA786" s="12"/>
      <c r="BB786" s="12"/>
      <c r="BC786" s="12"/>
      <c r="BD786" s="12"/>
      <c r="BE786" s="12"/>
      <c r="BF786" s="12"/>
      <c r="BG786" s="12"/>
      <c r="BH786" s="12"/>
      <c r="BI786" s="12"/>
      <c r="BJ786" s="12"/>
      <c r="BK786" s="12"/>
      <c r="BL786" s="12"/>
      <c r="BM786" s="12"/>
      <c r="BN786" s="12"/>
      <c r="BO786" s="12"/>
      <c r="BP786" s="12"/>
      <c r="BQ786" s="12"/>
      <c r="BR786" s="12"/>
      <c r="BS786" s="12"/>
      <c r="BT786" s="12"/>
      <c r="BU786" s="12"/>
      <c r="BV786" s="12"/>
      <c r="BW786" s="12"/>
      <c r="BX786" s="12"/>
      <c r="BY786" s="12"/>
      <c r="BZ786" s="12"/>
      <c r="CA786" s="12"/>
      <c r="CB786" s="12"/>
      <c r="CC786" s="12"/>
      <c r="CD786" s="12"/>
      <c r="CE786" s="12"/>
      <c r="CF786" s="12"/>
      <c r="CG786" s="12"/>
      <c r="CH786" s="12"/>
    </row>
    <row r="787" spans="1:86">
      <c r="A787" s="14"/>
      <c r="B787" s="14"/>
      <c r="C787" s="14"/>
      <c r="D787" s="14"/>
      <c r="E787" s="14"/>
      <c r="F787" s="14"/>
      <c r="G787" s="14"/>
      <c r="H787" s="14"/>
      <c r="I787" s="14"/>
      <c r="J787" s="14"/>
      <c r="K787" s="14"/>
      <c r="L787" s="14"/>
      <c r="M787" s="14"/>
      <c r="N787" s="14"/>
      <c r="O787" s="14"/>
      <c r="P787" s="14"/>
      <c r="Q787" s="14"/>
      <c r="R787" s="14"/>
      <c r="S787" s="14"/>
      <c r="T787" s="14"/>
      <c r="U787" s="14"/>
      <c r="V787" s="14"/>
      <c r="W787" s="14"/>
      <c r="X787" s="14"/>
      <c r="Z787" s="14"/>
      <c r="AA787" s="14"/>
      <c r="AB787" s="14"/>
      <c r="AC787" s="14"/>
      <c r="AD787" s="14"/>
      <c r="AE787" s="14"/>
      <c r="AF787" s="14"/>
      <c r="AG787" s="14"/>
      <c r="AH787" s="14"/>
      <c r="AI787" s="14"/>
      <c r="AJ787" s="14"/>
      <c r="AK787" s="14"/>
      <c r="AL787" s="14"/>
      <c r="AM787" s="12"/>
      <c r="AN787" s="12"/>
      <c r="AO787" s="12"/>
      <c r="AP787" s="12"/>
      <c r="AQ787" s="12"/>
      <c r="AR787" s="12"/>
      <c r="AS787" s="12"/>
      <c r="AT787" s="12"/>
      <c r="AU787" s="12"/>
      <c r="AV787" s="12"/>
      <c r="AW787" s="12"/>
      <c r="AX787" s="12"/>
      <c r="AY787" s="12"/>
      <c r="AZ787" s="12"/>
      <c r="BA787" s="12"/>
      <c r="BB787" s="12"/>
      <c r="BC787" s="12"/>
      <c r="BD787" s="12"/>
      <c r="BE787" s="12"/>
      <c r="BF787" s="12"/>
      <c r="BG787" s="12"/>
      <c r="BH787" s="12"/>
      <c r="BI787" s="12"/>
      <c r="BJ787" s="12"/>
      <c r="BK787" s="12"/>
      <c r="BL787" s="12"/>
      <c r="BM787" s="12"/>
      <c r="BN787" s="12"/>
      <c r="BO787" s="12"/>
      <c r="BP787" s="12"/>
      <c r="BQ787" s="12"/>
      <c r="BR787" s="12"/>
      <c r="BS787" s="12"/>
      <c r="BT787" s="12"/>
      <c r="BU787" s="12"/>
      <c r="BV787" s="12"/>
      <c r="BW787" s="12"/>
      <c r="BX787" s="12"/>
      <c r="BY787" s="12"/>
      <c r="BZ787" s="12"/>
      <c r="CA787" s="12"/>
      <c r="CB787" s="12"/>
      <c r="CC787" s="12"/>
      <c r="CD787" s="12"/>
      <c r="CE787" s="12"/>
      <c r="CF787" s="12"/>
      <c r="CG787" s="12"/>
      <c r="CH787" s="12"/>
    </row>
    <row r="788" spans="1:86">
      <c r="A788" s="14"/>
      <c r="B788" s="14"/>
      <c r="C788" s="14"/>
      <c r="D788" s="14"/>
      <c r="E788" s="14"/>
      <c r="F788" s="14"/>
      <c r="G788" s="14"/>
      <c r="H788" s="14"/>
      <c r="I788" s="14"/>
      <c r="J788" s="14"/>
      <c r="K788" s="14"/>
      <c r="L788" s="14"/>
      <c r="M788" s="14"/>
      <c r="N788" s="14"/>
      <c r="O788" s="14"/>
      <c r="P788" s="14"/>
      <c r="Q788" s="14"/>
      <c r="R788" s="14"/>
      <c r="S788" s="14"/>
      <c r="T788" s="14"/>
      <c r="U788" s="14"/>
      <c r="V788" s="14"/>
      <c r="W788" s="14"/>
      <c r="X788" s="14"/>
      <c r="Z788" s="14"/>
      <c r="AA788" s="14"/>
      <c r="AB788" s="14"/>
      <c r="AC788" s="14"/>
      <c r="AD788" s="14"/>
      <c r="AE788" s="14"/>
      <c r="AF788" s="14"/>
      <c r="AG788" s="14"/>
      <c r="AH788" s="14"/>
      <c r="AI788" s="14"/>
      <c r="AJ788" s="14"/>
      <c r="AK788" s="14"/>
      <c r="AL788" s="14"/>
      <c r="AM788" s="12"/>
      <c r="AN788" s="12"/>
      <c r="AO788" s="12"/>
      <c r="AP788" s="12"/>
      <c r="AQ788" s="12"/>
      <c r="AR788" s="12"/>
      <c r="AS788" s="12"/>
      <c r="AT788" s="12"/>
      <c r="AU788" s="12"/>
      <c r="AV788" s="12"/>
      <c r="AW788" s="12"/>
      <c r="AX788" s="12"/>
      <c r="AY788" s="12"/>
      <c r="AZ788" s="12"/>
      <c r="BA788" s="12"/>
      <c r="BB788" s="12"/>
      <c r="BC788" s="12"/>
      <c r="BD788" s="12"/>
      <c r="BE788" s="12"/>
      <c r="BF788" s="12"/>
      <c r="BG788" s="12"/>
      <c r="BH788" s="12"/>
      <c r="BI788" s="12"/>
      <c r="BJ788" s="12"/>
      <c r="BK788" s="12"/>
      <c r="BL788" s="12"/>
      <c r="BM788" s="12"/>
      <c r="BN788" s="12"/>
      <c r="BO788" s="12"/>
      <c r="BP788" s="12"/>
      <c r="BQ788" s="12"/>
      <c r="BR788" s="12"/>
      <c r="BS788" s="12"/>
      <c r="BT788" s="12"/>
      <c r="BU788" s="12"/>
      <c r="BV788" s="12"/>
      <c r="BW788" s="12"/>
      <c r="BX788" s="12"/>
      <c r="BY788" s="12"/>
      <c r="BZ788" s="12"/>
      <c r="CA788" s="12"/>
      <c r="CB788" s="12"/>
      <c r="CC788" s="12"/>
      <c r="CD788" s="12"/>
      <c r="CE788" s="12"/>
      <c r="CF788" s="12"/>
      <c r="CG788" s="12"/>
      <c r="CH788" s="12"/>
    </row>
    <row r="789" spans="1:86">
      <c r="A789" s="14"/>
      <c r="B789" s="14"/>
      <c r="C789" s="14"/>
      <c r="D789" s="14"/>
      <c r="E789" s="14"/>
      <c r="F789" s="14"/>
      <c r="G789" s="14"/>
      <c r="H789" s="14"/>
      <c r="I789" s="14"/>
      <c r="J789" s="14"/>
      <c r="K789" s="14"/>
      <c r="L789" s="14"/>
      <c r="M789" s="14"/>
      <c r="N789" s="14"/>
      <c r="O789" s="14"/>
      <c r="P789" s="14"/>
      <c r="Q789" s="14"/>
      <c r="R789" s="14"/>
      <c r="S789" s="14"/>
      <c r="T789" s="14"/>
      <c r="U789" s="14"/>
      <c r="V789" s="14"/>
      <c r="W789" s="14"/>
      <c r="X789" s="14"/>
      <c r="Z789" s="14"/>
      <c r="AA789" s="14"/>
      <c r="AB789" s="14"/>
      <c r="AC789" s="14"/>
      <c r="AD789" s="14"/>
      <c r="AE789" s="14"/>
      <c r="AF789" s="14"/>
      <c r="AG789" s="14"/>
      <c r="AH789" s="14"/>
      <c r="AI789" s="14"/>
      <c r="AJ789" s="14"/>
      <c r="AK789" s="14"/>
      <c r="AL789" s="14"/>
      <c r="AM789" s="12"/>
      <c r="AN789" s="12"/>
      <c r="AO789" s="12"/>
      <c r="AP789" s="12"/>
      <c r="AQ789" s="12"/>
      <c r="AR789" s="12"/>
      <c r="AS789" s="12"/>
      <c r="AT789" s="12"/>
      <c r="AU789" s="12"/>
      <c r="AV789" s="12"/>
      <c r="AW789" s="12"/>
      <c r="AX789" s="12"/>
      <c r="AY789" s="12"/>
      <c r="AZ789" s="12"/>
      <c r="BA789" s="12"/>
      <c r="BB789" s="12"/>
      <c r="BC789" s="12"/>
      <c r="BD789" s="12"/>
      <c r="BE789" s="12"/>
      <c r="BF789" s="12"/>
      <c r="BG789" s="12"/>
      <c r="BH789" s="12"/>
      <c r="BI789" s="12"/>
      <c r="BJ789" s="12"/>
      <c r="BK789" s="12"/>
      <c r="BL789" s="12"/>
      <c r="BM789" s="12"/>
      <c r="BN789" s="12"/>
      <c r="BO789" s="12"/>
      <c r="BP789" s="12"/>
      <c r="BQ789" s="12"/>
      <c r="BR789" s="12"/>
      <c r="BS789" s="12"/>
      <c r="BT789" s="12"/>
      <c r="BU789" s="12"/>
      <c r="BV789" s="12"/>
      <c r="BW789" s="12"/>
      <c r="BX789" s="12"/>
      <c r="BY789" s="12"/>
      <c r="BZ789" s="12"/>
      <c r="CA789" s="12"/>
      <c r="CB789" s="12"/>
      <c r="CC789" s="12"/>
      <c r="CD789" s="12"/>
      <c r="CE789" s="12"/>
      <c r="CF789" s="12"/>
      <c r="CG789" s="12"/>
      <c r="CH789" s="12"/>
    </row>
    <row r="790" spans="1:86">
      <c r="A790" s="14"/>
      <c r="B790" s="14"/>
      <c r="C790" s="14"/>
      <c r="D790" s="14"/>
      <c r="E790" s="14"/>
      <c r="F790" s="14"/>
      <c r="G790" s="14"/>
      <c r="H790" s="14"/>
      <c r="I790" s="14"/>
      <c r="J790" s="14"/>
      <c r="K790" s="14"/>
      <c r="L790" s="14"/>
      <c r="M790" s="14"/>
      <c r="N790" s="14"/>
      <c r="O790" s="14"/>
      <c r="P790" s="14"/>
      <c r="Q790" s="14"/>
      <c r="R790" s="14"/>
      <c r="S790" s="14"/>
      <c r="T790" s="14"/>
      <c r="U790" s="14"/>
      <c r="V790" s="14"/>
      <c r="W790" s="14"/>
      <c r="X790" s="14"/>
      <c r="Z790" s="14"/>
      <c r="AA790" s="14"/>
      <c r="AB790" s="14"/>
      <c r="AC790" s="14"/>
      <c r="AD790" s="14"/>
      <c r="AE790" s="14"/>
      <c r="AF790" s="14"/>
      <c r="AG790" s="14"/>
      <c r="AH790" s="14"/>
      <c r="AI790" s="14"/>
      <c r="AJ790" s="14"/>
      <c r="AK790" s="14"/>
      <c r="AL790" s="14"/>
      <c r="AM790" s="12"/>
      <c r="AN790" s="12"/>
      <c r="AO790" s="12"/>
      <c r="AP790" s="12"/>
      <c r="AQ790" s="12"/>
      <c r="AR790" s="12"/>
      <c r="AS790" s="12"/>
      <c r="AT790" s="12"/>
      <c r="AU790" s="12"/>
      <c r="AV790" s="12"/>
      <c r="AW790" s="12"/>
      <c r="AX790" s="12"/>
      <c r="AY790" s="12"/>
      <c r="AZ790" s="12"/>
      <c r="BA790" s="12"/>
      <c r="BB790" s="12"/>
      <c r="BC790" s="12"/>
      <c r="BD790" s="12"/>
      <c r="BE790" s="12"/>
      <c r="BF790" s="12"/>
      <c r="BG790" s="12"/>
      <c r="BH790" s="12"/>
      <c r="BI790" s="12"/>
      <c r="BJ790" s="12"/>
      <c r="BK790" s="12"/>
      <c r="BL790" s="12"/>
      <c r="BM790" s="12"/>
      <c r="BN790" s="12"/>
      <c r="BO790" s="12"/>
      <c r="BP790" s="12"/>
      <c r="BQ790" s="12"/>
      <c r="BR790" s="12"/>
      <c r="BS790" s="12"/>
      <c r="BT790" s="12"/>
      <c r="BU790" s="12"/>
      <c r="BV790" s="12"/>
      <c r="BW790" s="12"/>
      <c r="BX790" s="12"/>
      <c r="BY790" s="12"/>
      <c r="BZ790" s="12"/>
      <c r="CA790" s="12"/>
      <c r="CB790" s="12"/>
      <c r="CC790" s="12"/>
      <c r="CD790" s="12"/>
      <c r="CE790" s="12"/>
      <c r="CF790" s="12"/>
      <c r="CG790" s="12"/>
      <c r="CH790" s="12"/>
    </row>
    <row r="791" spans="1:86">
      <c r="A791" s="14"/>
      <c r="B791" s="14"/>
      <c r="C791" s="14"/>
      <c r="D791" s="14"/>
      <c r="E791" s="14"/>
      <c r="F791" s="14"/>
      <c r="G791" s="14"/>
      <c r="H791" s="14"/>
      <c r="I791" s="14"/>
      <c r="J791" s="14"/>
      <c r="K791" s="14"/>
      <c r="L791" s="14"/>
      <c r="M791" s="14"/>
      <c r="N791" s="14"/>
      <c r="O791" s="14"/>
      <c r="P791" s="14"/>
      <c r="Q791" s="14"/>
      <c r="R791" s="14"/>
      <c r="S791" s="14"/>
      <c r="T791" s="14"/>
      <c r="U791" s="14"/>
      <c r="V791" s="14"/>
      <c r="W791" s="14"/>
      <c r="X791" s="14"/>
      <c r="Z791" s="14"/>
      <c r="AA791" s="14"/>
      <c r="AB791" s="14"/>
      <c r="AC791" s="14"/>
      <c r="AD791" s="14"/>
      <c r="AE791" s="14"/>
      <c r="AF791" s="14"/>
      <c r="AG791" s="14"/>
      <c r="AH791" s="14"/>
      <c r="AI791" s="14"/>
      <c r="AJ791" s="14"/>
      <c r="AK791" s="14"/>
      <c r="AL791" s="14"/>
      <c r="AM791" s="12"/>
      <c r="AN791" s="12"/>
      <c r="AO791" s="12"/>
      <c r="AP791" s="12"/>
      <c r="AQ791" s="12"/>
      <c r="AR791" s="12"/>
      <c r="AS791" s="12"/>
      <c r="AT791" s="12"/>
      <c r="AU791" s="12"/>
      <c r="AV791" s="12"/>
      <c r="AW791" s="12"/>
      <c r="AX791" s="12"/>
      <c r="AY791" s="12"/>
      <c r="AZ791" s="12"/>
      <c r="BA791" s="12"/>
      <c r="BB791" s="12"/>
      <c r="BC791" s="12"/>
      <c r="BD791" s="12"/>
      <c r="BE791" s="12"/>
      <c r="BF791" s="12"/>
      <c r="BG791" s="12"/>
      <c r="BH791" s="12"/>
      <c r="BI791" s="12"/>
      <c r="BJ791" s="12"/>
      <c r="BK791" s="12"/>
      <c r="BL791" s="12"/>
      <c r="BM791" s="12"/>
      <c r="BN791" s="12"/>
      <c r="BO791" s="12"/>
      <c r="BP791" s="12"/>
      <c r="BQ791" s="12"/>
      <c r="BR791" s="12"/>
      <c r="BS791" s="12"/>
      <c r="BT791" s="12"/>
      <c r="BU791" s="12"/>
      <c r="BV791" s="12"/>
      <c r="BW791" s="12"/>
      <c r="BX791" s="12"/>
      <c r="BY791" s="12"/>
      <c r="BZ791" s="12"/>
      <c r="CA791" s="12"/>
      <c r="CB791" s="12"/>
      <c r="CC791" s="12"/>
      <c r="CD791" s="12"/>
      <c r="CE791" s="12"/>
      <c r="CF791" s="12"/>
      <c r="CG791" s="12"/>
      <c r="CH791" s="12"/>
    </row>
    <row r="792" spans="1:86">
      <c r="A792" s="14"/>
      <c r="B792" s="14"/>
      <c r="C792" s="14"/>
      <c r="D792" s="14"/>
      <c r="E792" s="14"/>
      <c r="F792" s="14"/>
      <c r="G792" s="14"/>
      <c r="H792" s="14"/>
      <c r="I792" s="14"/>
      <c r="J792" s="14"/>
      <c r="K792" s="14"/>
      <c r="L792" s="14"/>
      <c r="M792" s="14"/>
      <c r="N792" s="14"/>
      <c r="O792" s="14"/>
      <c r="P792" s="14"/>
      <c r="Q792" s="14"/>
      <c r="R792" s="14"/>
      <c r="S792" s="14"/>
      <c r="T792" s="14"/>
      <c r="U792" s="14"/>
      <c r="V792" s="14"/>
      <c r="W792" s="14"/>
      <c r="X792" s="14"/>
      <c r="Z792" s="14"/>
      <c r="AA792" s="14"/>
      <c r="AB792" s="14"/>
      <c r="AC792" s="14"/>
      <c r="AD792" s="14"/>
      <c r="AE792" s="14"/>
      <c r="AF792" s="14"/>
      <c r="AG792" s="14"/>
      <c r="AH792" s="14"/>
      <c r="AI792" s="14"/>
      <c r="AJ792" s="14"/>
      <c r="AK792" s="14"/>
      <c r="AL792" s="14"/>
      <c r="AM792" s="12"/>
      <c r="AN792" s="12"/>
      <c r="AO792" s="12"/>
      <c r="AP792" s="12"/>
      <c r="AQ792" s="12"/>
      <c r="AR792" s="12"/>
      <c r="AS792" s="12"/>
      <c r="AT792" s="12"/>
      <c r="AU792" s="12"/>
      <c r="AV792" s="12"/>
      <c r="AW792" s="12"/>
      <c r="AX792" s="12"/>
      <c r="AY792" s="12"/>
      <c r="AZ792" s="12"/>
      <c r="BA792" s="12"/>
      <c r="BB792" s="12"/>
      <c r="BC792" s="12"/>
      <c r="BD792" s="12"/>
      <c r="BE792" s="12"/>
      <c r="BF792" s="12"/>
      <c r="BG792" s="12"/>
      <c r="BH792" s="12"/>
      <c r="BI792" s="12"/>
      <c r="BJ792" s="12"/>
      <c r="BK792" s="12"/>
      <c r="BL792" s="12"/>
      <c r="BM792" s="12"/>
      <c r="BN792" s="12"/>
      <c r="BO792" s="12"/>
      <c r="BP792" s="12"/>
      <c r="BQ792" s="12"/>
      <c r="BR792" s="12"/>
      <c r="BS792" s="12"/>
      <c r="BT792" s="12"/>
      <c r="BU792" s="12"/>
      <c r="BV792" s="12"/>
      <c r="BW792" s="12"/>
      <c r="BX792" s="12"/>
      <c r="BY792" s="12"/>
      <c r="BZ792" s="12"/>
      <c r="CA792" s="12"/>
      <c r="CB792" s="12"/>
      <c r="CC792" s="12"/>
      <c r="CD792" s="12"/>
      <c r="CE792" s="12"/>
      <c r="CF792" s="12"/>
      <c r="CG792" s="12"/>
      <c r="CH792" s="12"/>
    </row>
    <row r="793" spans="1:86">
      <c r="A793" s="14"/>
      <c r="B793" s="14"/>
      <c r="C793" s="14"/>
      <c r="D793" s="14"/>
      <c r="E793" s="14"/>
      <c r="F793" s="14"/>
      <c r="G793" s="14"/>
      <c r="H793" s="14"/>
      <c r="I793" s="14"/>
      <c r="J793" s="14"/>
      <c r="K793" s="14"/>
      <c r="L793" s="14"/>
      <c r="M793" s="14"/>
      <c r="N793" s="14"/>
      <c r="O793" s="14"/>
      <c r="P793" s="14"/>
      <c r="Q793" s="14"/>
      <c r="R793" s="14"/>
      <c r="S793" s="14"/>
      <c r="T793" s="14"/>
      <c r="U793" s="14"/>
      <c r="V793" s="14"/>
      <c r="W793" s="14"/>
      <c r="X793" s="14"/>
      <c r="Z793" s="14"/>
      <c r="AA793" s="14"/>
      <c r="AB793" s="14"/>
      <c r="AC793" s="14"/>
      <c r="AD793" s="14"/>
      <c r="AE793" s="14"/>
      <c r="AF793" s="14"/>
      <c r="AG793" s="14"/>
      <c r="AH793" s="14"/>
      <c r="AI793" s="14"/>
      <c r="AJ793" s="14"/>
      <c r="AK793" s="14"/>
      <c r="AL793" s="14"/>
      <c r="AM793" s="12"/>
      <c r="AN793" s="12"/>
      <c r="AO793" s="12"/>
      <c r="AP793" s="12"/>
      <c r="AQ793" s="12"/>
      <c r="AR793" s="12"/>
      <c r="AS793" s="12"/>
      <c r="AT793" s="12"/>
      <c r="AU793" s="12"/>
      <c r="AV793" s="12"/>
      <c r="AW793" s="12"/>
      <c r="AX793" s="12"/>
      <c r="AY793" s="12"/>
      <c r="AZ793" s="12"/>
      <c r="BA793" s="12"/>
      <c r="BB793" s="12"/>
      <c r="BC793" s="12"/>
      <c r="BD793" s="12"/>
      <c r="BE793" s="12"/>
      <c r="BF793" s="12"/>
      <c r="BG793" s="12"/>
      <c r="BH793" s="12"/>
      <c r="BI793" s="12"/>
      <c r="BJ793" s="12"/>
      <c r="BK793" s="12"/>
      <c r="BL793" s="12"/>
      <c r="BM793" s="12"/>
      <c r="BN793" s="12"/>
      <c r="BO793" s="12"/>
      <c r="BP793" s="12"/>
      <c r="BQ793" s="12"/>
      <c r="BR793" s="12"/>
      <c r="BS793" s="12"/>
      <c r="BT793" s="12"/>
      <c r="BU793" s="12"/>
      <c r="BV793" s="12"/>
      <c r="BW793" s="12"/>
      <c r="BX793" s="12"/>
      <c r="BY793" s="12"/>
      <c r="BZ793" s="12"/>
      <c r="CA793" s="12"/>
      <c r="CB793" s="12"/>
      <c r="CC793" s="12"/>
      <c r="CD793" s="12"/>
      <c r="CE793" s="12"/>
      <c r="CF793" s="12"/>
      <c r="CG793" s="12"/>
      <c r="CH793" s="12"/>
    </row>
    <row r="794" spans="1:86">
      <c r="A794" s="14"/>
      <c r="B794" s="14"/>
      <c r="C794" s="14"/>
      <c r="D794" s="14"/>
      <c r="E794" s="14"/>
      <c r="F794" s="14"/>
      <c r="G794" s="14"/>
      <c r="H794" s="14"/>
      <c r="I794" s="14"/>
      <c r="J794" s="14"/>
      <c r="K794" s="14"/>
      <c r="L794" s="14"/>
      <c r="M794" s="14"/>
      <c r="N794" s="14"/>
      <c r="O794" s="14"/>
      <c r="P794" s="14"/>
      <c r="Q794" s="14"/>
      <c r="R794" s="14"/>
      <c r="S794" s="14"/>
      <c r="T794" s="14"/>
      <c r="U794" s="14"/>
      <c r="V794" s="14"/>
      <c r="W794" s="14"/>
      <c r="X794" s="14"/>
      <c r="Z794" s="14"/>
      <c r="AA794" s="14"/>
      <c r="AB794" s="14"/>
      <c r="AC794" s="14"/>
      <c r="AD794" s="14"/>
      <c r="AE794" s="14"/>
      <c r="AF794" s="14"/>
      <c r="AG794" s="14"/>
      <c r="AH794" s="14"/>
      <c r="AI794" s="14"/>
      <c r="AJ794" s="14"/>
      <c r="AK794" s="14"/>
      <c r="AL794" s="14"/>
      <c r="AM794" s="12"/>
      <c r="AN794" s="12"/>
      <c r="AO794" s="12"/>
      <c r="AP794" s="12"/>
      <c r="AQ794" s="12"/>
      <c r="AR794" s="12"/>
      <c r="AS794" s="12"/>
      <c r="AT794" s="12"/>
      <c r="AU794" s="12"/>
      <c r="AV794" s="12"/>
      <c r="AW794" s="12"/>
      <c r="AX794" s="12"/>
      <c r="AY794" s="12"/>
      <c r="AZ794" s="12"/>
      <c r="BA794" s="12"/>
      <c r="BB794" s="12"/>
      <c r="BC794" s="12"/>
      <c r="BD794" s="12"/>
      <c r="BE794" s="12"/>
      <c r="BF794" s="12"/>
      <c r="BG794" s="12"/>
      <c r="BH794" s="12"/>
      <c r="BI794" s="12"/>
      <c r="BJ794" s="12"/>
      <c r="BK794" s="12"/>
      <c r="BL794" s="12"/>
      <c r="BM794" s="12"/>
      <c r="BN794" s="12"/>
      <c r="BO794" s="12"/>
      <c r="BP794" s="12"/>
      <c r="BQ794" s="12"/>
      <c r="BR794" s="12"/>
      <c r="BS794" s="12"/>
      <c r="BT794" s="12"/>
      <c r="BU794" s="12"/>
      <c r="BV794" s="12"/>
      <c r="BW794" s="12"/>
      <c r="BX794" s="12"/>
      <c r="BY794" s="12"/>
      <c r="BZ794" s="12"/>
      <c r="CA794" s="12"/>
      <c r="CB794" s="12"/>
      <c r="CC794" s="12"/>
      <c r="CD794" s="12"/>
      <c r="CE794" s="12"/>
      <c r="CF794" s="12"/>
      <c r="CG794" s="12"/>
      <c r="CH794" s="12"/>
    </row>
    <row r="795" spans="1:86">
      <c r="A795" s="14"/>
      <c r="B795" s="14"/>
      <c r="C795" s="14"/>
      <c r="D795" s="14"/>
      <c r="E795" s="14"/>
      <c r="F795" s="14"/>
      <c r="G795" s="14"/>
      <c r="H795" s="14"/>
      <c r="I795" s="14"/>
      <c r="J795" s="14"/>
      <c r="K795" s="14"/>
      <c r="L795" s="14"/>
      <c r="M795" s="14"/>
      <c r="N795" s="14"/>
      <c r="O795" s="14"/>
      <c r="P795" s="14"/>
      <c r="Q795" s="14"/>
      <c r="R795" s="14"/>
      <c r="S795" s="14"/>
      <c r="T795" s="14"/>
      <c r="U795" s="14"/>
      <c r="V795" s="14"/>
      <c r="W795" s="14"/>
      <c r="X795" s="14"/>
      <c r="Z795" s="14"/>
      <c r="AA795" s="14"/>
      <c r="AB795" s="14"/>
      <c r="AC795" s="14"/>
      <c r="AD795" s="14"/>
      <c r="AE795" s="14"/>
      <c r="AF795" s="14"/>
      <c r="AG795" s="14"/>
      <c r="AH795" s="14"/>
      <c r="AI795" s="14"/>
      <c r="AJ795" s="14"/>
      <c r="AK795" s="14"/>
      <c r="AL795" s="14"/>
      <c r="AM795" s="12"/>
      <c r="AN795" s="12"/>
      <c r="AO795" s="12"/>
      <c r="AP795" s="12"/>
      <c r="AQ795" s="12"/>
      <c r="AR795" s="12"/>
      <c r="AS795" s="12"/>
      <c r="AT795" s="12"/>
      <c r="AU795" s="12"/>
      <c r="AV795" s="12"/>
      <c r="AW795" s="12"/>
      <c r="AX795" s="12"/>
      <c r="AY795" s="12"/>
      <c r="AZ795" s="12"/>
      <c r="BA795" s="12"/>
      <c r="BB795" s="12"/>
      <c r="BC795" s="12"/>
      <c r="BD795" s="12"/>
      <c r="BE795" s="12"/>
      <c r="BF795" s="12"/>
      <c r="BG795" s="12"/>
      <c r="BH795" s="12"/>
      <c r="BI795" s="12"/>
      <c r="BJ795" s="12"/>
      <c r="BK795" s="12"/>
      <c r="BL795" s="12"/>
      <c r="BM795" s="12"/>
      <c r="BN795" s="12"/>
      <c r="BO795" s="12"/>
      <c r="BP795" s="12"/>
      <c r="BQ795" s="12"/>
      <c r="BR795" s="12"/>
      <c r="BS795" s="12"/>
      <c r="BT795" s="12"/>
      <c r="BU795" s="12"/>
      <c r="BV795" s="12"/>
      <c r="BW795" s="12"/>
      <c r="BX795" s="12"/>
      <c r="BY795" s="12"/>
      <c r="BZ795" s="12"/>
      <c r="CA795" s="12"/>
      <c r="CB795" s="12"/>
      <c r="CC795" s="12"/>
      <c r="CD795" s="12"/>
      <c r="CE795" s="12"/>
      <c r="CF795" s="12"/>
      <c r="CG795" s="12"/>
      <c r="CH795" s="12"/>
    </row>
    <row r="796" spans="1:86">
      <c r="A796" s="14"/>
      <c r="B796" s="14"/>
      <c r="C796" s="14"/>
      <c r="D796" s="14"/>
      <c r="E796" s="14"/>
      <c r="F796" s="14"/>
      <c r="G796" s="14"/>
      <c r="H796" s="14"/>
      <c r="I796" s="14"/>
      <c r="J796" s="14"/>
      <c r="K796" s="14"/>
      <c r="L796" s="14"/>
      <c r="M796" s="14"/>
      <c r="N796" s="14"/>
      <c r="O796" s="14"/>
      <c r="P796" s="14"/>
      <c r="Q796" s="14"/>
      <c r="R796" s="14"/>
      <c r="S796" s="14"/>
      <c r="T796" s="14"/>
      <c r="U796" s="14"/>
      <c r="V796" s="14"/>
      <c r="W796" s="14"/>
      <c r="X796" s="14"/>
      <c r="Z796" s="14"/>
      <c r="AA796" s="14"/>
      <c r="AB796" s="14"/>
      <c r="AC796" s="14"/>
      <c r="AD796" s="14"/>
      <c r="AE796" s="14"/>
      <c r="AF796" s="14"/>
      <c r="AG796" s="14"/>
      <c r="AH796" s="14"/>
      <c r="AI796" s="14"/>
      <c r="AJ796" s="14"/>
      <c r="AK796" s="14"/>
      <c r="AL796" s="14"/>
      <c r="AM796" s="12"/>
      <c r="AN796" s="12"/>
      <c r="AO796" s="12"/>
      <c r="AP796" s="12"/>
      <c r="AQ796" s="12"/>
      <c r="AR796" s="12"/>
      <c r="AS796" s="12"/>
      <c r="AT796" s="12"/>
      <c r="AU796" s="12"/>
      <c r="AV796" s="12"/>
      <c r="AW796" s="12"/>
      <c r="AX796" s="12"/>
      <c r="AY796" s="12"/>
      <c r="AZ796" s="12"/>
      <c r="BA796" s="12"/>
      <c r="BB796" s="12"/>
      <c r="BC796" s="12"/>
      <c r="BD796" s="12"/>
      <c r="BE796" s="12"/>
      <c r="BF796" s="12"/>
      <c r="BG796" s="12"/>
      <c r="BH796" s="12"/>
      <c r="BI796" s="12"/>
      <c r="BJ796" s="12"/>
      <c r="BK796" s="12"/>
      <c r="BL796" s="12"/>
      <c r="BM796" s="12"/>
      <c r="BN796" s="12"/>
      <c r="BO796" s="12"/>
      <c r="BP796" s="12"/>
      <c r="BQ796" s="12"/>
      <c r="BR796" s="12"/>
      <c r="BS796" s="12"/>
      <c r="BT796" s="12"/>
      <c r="BU796" s="12"/>
      <c r="BV796" s="12"/>
      <c r="BW796" s="12"/>
      <c r="BX796" s="12"/>
      <c r="BY796" s="12"/>
      <c r="BZ796" s="12"/>
      <c r="CA796" s="12"/>
      <c r="CB796" s="12"/>
      <c r="CC796" s="12"/>
      <c r="CD796" s="12"/>
      <c r="CE796" s="12"/>
      <c r="CF796" s="12"/>
      <c r="CG796" s="12"/>
      <c r="CH796" s="12"/>
    </row>
    <row r="797" spans="1:86">
      <c r="A797" s="14"/>
      <c r="B797" s="14"/>
      <c r="C797" s="14"/>
      <c r="D797" s="14"/>
      <c r="E797" s="14"/>
      <c r="F797" s="14"/>
      <c r="G797" s="14"/>
      <c r="H797" s="14"/>
      <c r="I797" s="14"/>
      <c r="J797" s="14"/>
      <c r="K797" s="14"/>
      <c r="L797" s="14"/>
      <c r="M797" s="14"/>
      <c r="N797" s="14"/>
      <c r="O797" s="14"/>
      <c r="P797" s="14"/>
      <c r="Q797" s="14"/>
      <c r="R797" s="14"/>
      <c r="S797" s="14"/>
      <c r="T797" s="14"/>
      <c r="U797" s="14"/>
      <c r="V797" s="14"/>
      <c r="W797" s="14"/>
      <c r="X797" s="14"/>
      <c r="Z797" s="14"/>
      <c r="AA797" s="14"/>
      <c r="AB797" s="14"/>
      <c r="AC797" s="14"/>
      <c r="AD797" s="14"/>
      <c r="AE797" s="14"/>
      <c r="AF797" s="14"/>
      <c r="AG797" s="14"/>
      <c r="AH797" s="14"/>
      <c r="AI797" s="14"/>
      <c r="AJ797" s="14"/>
      <c r="AK797" s="14"/>
      <c r="AL797" s="14"/>
      <c r="AM797" s="12"/>
      <c r="AN797" s="12"/>
      <c r="AO797" s="12"/>
      <c r="AP797" s="12"/>
      <c r="AQ797" s="12"/>
      <c r="AR797" s="12"/>
      <c r="AS797" s="12"/>
      <c r="AT797" s="12"/>
      <c r="AU797" s="12"/>
      <c r="AV797" s="12"/>
      <c r="AW797" s="12"/>
      <c r="AX797" s="12"/>
      <c r="AY797" s="12"/>
      <c r="AZ797" s="12"/>
      <c r="BA797" s="12"/>
      <c r="BB797" s="12"/>
      <c r="BC797" s="12"/>
      <c r="BD797" s="12"/>
      <c r="BE797" s="12"/>
      <c r="BF797" s="12"/>
      <c r="BG797" s="12"/>
      <c r="BH797" s="12"/>
      <c r="BI797" s="12"/>
      <c r="BJ797" s="12"/>
      <c r="BK797" s="12"/>
      <c r="BL797" s="12"/>
      <c r="BM797" s="12"/>
      <c r="BN797" s="12"/>
      <c r="BO797" s="12"/>
      <c r="BP797" s="12"/>
      <c r="BQ797" s="12"/>
      <c r="BR797" s="12"/>
      <c r="BS797" s="12"/>
      <c r="BT797" s="12"/>
      <c r="BU797" s="12"/>
      <c r="BV797" s="12"/>
      <c r="BW797" s="12"/>
      <c r="BX797" s="12"/>
      <c r="BY797" s="12"/>
      <c r="BZ797" s="12"/>
      <c r="CA797" s="12"/>
      <c r="CB797" s="12"/>
      <c r="CC797" s="12"/>
      <c r="CD797" s="12"/>
      <c r="CE797" s="12"/>
      <c r="CF797" s="12"/>
      <c r="CG797" s="12"/>
      <c r="CH797" s="12"/>
    </row>
    <row r="798" spans="1:86">
      <c r="A798" s="14"/>
      <c r="B798" s="14"/>
      <c r="C798" s="14"/>
      <c r="D798" s="14"/>
      <c r="E798" s="14"/>
      <c r="F798" s="14"/>
      <c r="G798" s="14"/>
      <c r="H798" s="14"/>
      <c r="I798" s="14"/>
      <c r="J798" s="14"/>
      <c r="K798" s="14"/>
      <c r="L798" s="14"/>
      <c r="M798" s="14"/>
      <c r="N798" s="14"/>
      <c r="O798" s="14"/>
      <c r="P798" s="14"/>
      <c r="Q798" s="14"/>
      <c r="R798" s="14"/>
      <c r="S798" s="14"/>
      <c r="T798" s="14"/>
      <c r="U798" s="14"/>
      <c r="V798" s="14"/>
      <c r="W798" s="14"/>
      <c r="X798" s="14"/>
      <c r="Z798" s="14"/>
      <c r="AA798" s="14"/>
      <c r="AB798" s="14"/>
      <c r="AC798" s="14"/>
      <c r="AD798" s="14"/>
      <c r="AE798" s="14"/>
      <c r="AF798" s="14"/>
      <c r="AG798" s="14"/>
      <c r="AH798" s="14"/>
      <c r="AI798" s="14"/>
      <c r="AJ798" s="14"/>
      <c r="AK798" s="14"/>
      <c r="AL798" s="14"/>
      <c r="AM798" s="12"/>
      <c r="AN798" s="12"/>
      <c r="AO798" s="12"/>
      <c r="AP798" s="12"/>
      <c r="AQ798" s="12"/>
      <c r="AR798" s="12"/>
      <c r="AS798" s="12"/>
      <c r="AT798" s="12"/>
      <c r="AU798" s="12"/>
      <c r="AV798" s="12"/>
      <c r="AW798" s="12"/>
      <c r="AX798" s="12"/>
      <c r="AY798" s="12"/>
      <c r="AZ798" s="12"/>
      <c r="BA798" s="12"/>
      <c r="BB798" s="12"/>
      <c r="BC798" s="12"/>
      <c r="BD798" s="12"/>
      <c r="BE798" s="12"/>
      <c r="BF798" s="12"/>
      <c r="BG798" s="12"/>
      <c r="BH798" s="12"/>
      <c r="BI798" s="12"/>
      <c r="BJ798" s="12"/>
      <c r="BK798" s="12"/>
      <c r="BL798" s="12"/>
      <c r="BM798" s="12"/>
      <c r="BN798" s="12"/>
      <c r="BO798" s="12"/>
      <c r="BP798" s="12"/>
      <c r="BQ798" s="12"/>
      <c r="BR798" s="12"/>
      <c r="BS798" s="12"/>
      <c r="BT798" s="12"/>
      <c r="BU798" s="12"/>
      <c r="BV798" s="12"/>
      <c r="BW798" s="12"/>
      <c r="BX798" s="12"/>
      <c r="BY798" s="12"/>
      <c r="BZ798" s="12"/>
      <c r="CA798" s="12"/>
      <c r="CB798" s="12"/>
      <c r="CC798" s="12"/>
      <c r="CD798" s="12"/>
      <c r="CE798" s="12"/>
      <c r="CF798" s="12"/>
      <c r="CG798" s="12"/>
      <c r="CH798" s="12"/>
    </row>
    <row r="799" spans="1:86">
      <c r="A799" s="14"/>
      <c r="B799" s="14"/>
      <c r="C799" s="14"/>
      <c r="D799" s="14"/>
      <c r="E799" s="14"/>
      <c r="F799" s="14"/>
      <c r="G799" s="14"/>
      <c r="H799" s="14"/>
      <c r="I799" s="14"/>
      <c r="J799" s="14"/>
      <c r="K799" s="14"/>
      <c r="L799" s="14"/>
      <c r="M799" s="14"/>
      <c r="N799" s="14"/>
      <c r="O799" s="14"/>
      <c r="P799" s="14"/>
      <c r="Q799" s="14"/>
      <c r="R799" s="14"/>
      <c r="S799" s="14"/>
      <c r="T799" s="14"/>
      <c r="U799" s="14"/>
      <c r="V799" s="14"/>
      <c r="W799" s="14"/>
      <c r="X799" s="14"/>
      <c r="Z799" s="14"/>
      <c r="AA799" s="14"/>
      <c r="AB799" s="14"/>
      <c r="AC799" s="14"/>
      <c r="AD799" s="14"/>
      <c r="AE799" s="14"/>
      <c r="AF799" s="14"/>
      <c r="AG799" s="14"/>
      <c r="AH799" s="14"/>
      <c r="AI799" s="14"/>
      <c r="AJ799" s="14"/>
      <c r="AK799" s="14"/>
      <c r="AL799" s="14"/>
      <c r="AM799" s="12"/>
      <c r="AN799" s="12"/>
      <c r="AO799" s="12"/>
      <c r="AP799" s="12"/>
      <c r="AQ799" s="12"/>
      <c r="AR799" s="12"/>
      <c r="AS799" s="12"/>
      <c r="AT799" s="12"/>
      <c r="AU799" s="12"/>
      <c r="AV799" s="12"/>
      <c r="AW799" s="12"/>
      <c r="AX799" s="12"/>
      <c r="AY799" s="12"/>
      <c r="AZ799" s="12"/>
      <c r="BA799" s="12"/>
      <c r="BB799" s="12"/>
      <c r="BC799" s="12"/>
      <c r="BD799" s="12"/>
      <c r="BE799" s="12"/>
      <c r="BF799" s="12"/>
      <c r="BG799" s="12"/>
      <c r="BH799" s="12"/>
      <c r="BI799" s="12"/>
      <c r="BJ799" s="12"/>
      <c r="BK799" s="12"/>
      <c r="BL799" s="12"/>
      <c r="BM799" s="12"/>
      <c r="BN799" s="12"/>
      <c r="BO799" s="12"/>
      <c r="BP799" s="12"/>
      <c r="BQ799" s="12"/>
      <c r="BR799" s="12"/>
      <c r="BS799" s="12"/>
      <c r="BT799" s="12"/>
      <c r="BU799" s="12"/>
      <c r="BV799" s="12"/>
      <c r="BW799" s="12"/>
      <c r="BX799" s="12"/>
      <c r="BY799" s="12"/>
      <c r="BZ799" s="12"/>
      <c r="CA799" s="12"/>
      <c r="CB799" s="12"/>
      <c r="CC799" s="12"/>
      <c r="CD799" s="12"/>
      <c r="CE799" s="12"/>
      <c r="CF799" s="12"/>
      <c r="CG799" s="12"/>
      <c r="CH799" s="12"/>
    </row>
    <row r="800" spans="1:86">
      <c r="A800" s="14"/>
      <c r="B800" s="14"/>
      <c r="C800" s="14"/>
      <c r="D800" s="14"/>
      <c r="E800" s="14"/>
      <c r="F800" s="14"/>
      <c r="G800" s="14"/>
      <c r="H800" s="14"/>
      <c r="I800" s="14"/>
      <c r="J800" s="14"/>
      <c r="K800" s="14"/>
      <c r="L800" s="14"/>
      <c r="M800" s="14"/>
      <c r="N800" s="14"/>
      <c r="O800" s="14"/>
      <c r="P800" s="14"/>
      <c r="Q800" s="14"/>
      <c r="R800" s="14"/>
      <c r="S800" s="14"/>
      <c r="T800" s="14"/>
      <c r="U800" s="14"/>
      <c r="V800" s="14"/>
      <c r="W800" s="14"/>
      <c r="X800" s="14"/>
      <c r="Z800" s="14"/>
      <c r="AA800" s="14"/>
      <c r="AB800" s="14"/>
      <c r="AC800" s="14"/>
      <c r="AD800" s="14"/>
      <c r="AE800" s="14"/>
      <c r="AF800" s="14"/>
      <c r="AG800" s="14"/>
      <c r="AH800" s="14"/>
      <c r="AI800" s="14"/>
      <c r="AJ800" s="14"/>
      <c r="AK800" s="14"/>
      <c r="AL800" s="14"/>
      <c r="AM800" s="12"/>
      <c r="AN800" s="12"/>
      <c r="AO800" s="12"/>
      <c r="AP800" s="12"/>
      <c r="AQ800" s="12"/>
      <c r="AR800" s="12"/>
      <c r="AS800" s="12"/>
      <c r="AT800" s="12"/>
      <c r="AU800" s="12"/>
      <c r="AV800" s="12"/>
      <c r="AW800" s="12"/>
      <c r="AX800" s="12"/>
      <c r="AY800" s="12"/>
      <c r="AZ800" s="12"/>
      <c r="BA800" s="12"/>
      <c r="BB800" s="12"/>
      <c r="BC800" s="12"/>
      <c r="BD800" s="12"/>
      <c r="BE800" s="12"/>
      <c r="BF800" s="12"/>
      <c r="BG800" s="12"/>
      <c r="BH800" s="12"/>
      <c r="BI800" s="12"/>
      <c r="BJ800" s="12"/>
      <c r="BK800" s="12"/>
      <c r="BL800" s="12"/>
      <c r="BM800" s="12"/>
      <c r="BN800" s="12"/>
      <c r="BO800" s="12"/>
      <c r="BP800" s="12"/>
      <c r="BQ800" s="12"/>
      <c r="BR800" s="12"/>
      <c r="BS800" s="12"/>
      <c r="BT800" s="12"/>
      <c r="BU800" s="12"/>
      <c r="BV800" s="12"/>
      <c r="BW800" s="12"/>
      <c r="BX800" s="12"/>
      <c r="BY800" s="12"/>
      <c r="BZ800" s="12"/>
      <c r="CA800" s="12"/>
      <c r="CB800" s="12"/>
      <c r="CC800" s="12"/>
      <c r="CD800" s="12"/>
      <c r="CE800" s="12"/>
      <c r="CF800" s="12"/>
      <c r="CG800" s="12"/>
      <c r="CH800" s="12"/>
    </row>
    <row r="801" spans="1:86">
      <c r="A801" s="14"/>
      <c r="B801" s="14"/>
      <c r="C801" s="14"/>
      <c r="D801" s="14"/>
      <c r="E801" s="14"/>
      <c r="F801" s="14"/>
      <c r="G801" s="14"/>
      <c r="H801" s="14"/>
      <c r="I801" s="14"/>
      <c r="J801" s="14"/>
      <c r="K801" s="14"/>
      <c r="L801" s="14"/>
      <c r="M801" s="14"/>
      <c r="N801" s="14"/>
      <c r="O801" s="14"/>
      <c r="P801" s="14"/>
      <c r="Q801" s="14"/>
      <c r="R801" s="14"/>
      <c r="S801" s="14"/>
      <c r="T801" s="14"/>
      <c r="U801" s="14"/>
      <c r="V801" s="14"/>
      <c r="W801" s="14"/>
      <c r="X801" s="14"/>
      <c r="Z801" s="14"/>
      <c r="AA801" s="14"/>
      <c r="AB801" s="14"/>
      <c r="AC801" s="14"/>
      <c r="AD801" s="14"/>
      <c r="AE801" s="14"/>
      <c r="AF801" s="14"/>
      <c r="AG801" s="14"/>
      <c r="AH801" s="14"/>
      <c r="AI801" s="14"/>
      <c r="AJ801" s="14"/>
      <c r="AK801" s="14"/>
      <c r="AL801" s="14"/>
      <c r="AM801" s="12"/>
      <c r="AN801" s="12"/>
      <c r="AO801" s="12"/>
      <c r="AP801" s="12"/>
      <c r="AQ801" s="12"/>
      <c r="AR801" s="12"/>
      <c r="AS801" s="12"/>
      <c r="AT801" s="12"/>
      <c r="AU801" s="12"/>
      <c r="AV801" s="12"/>
      <c r="AW801" s="12"/>
      <c r="AX801" s="12"/>
      <c r="AY801" s="12"/>
      <c r="AZ801" s="12"/>
      <c r="BA801" s="12"/>
      <c r="BB801" s="12"/>
      <c r="BC801" s="12"/>
      <c r="BD801" s="12"/>
      <c r="BE801" s="12"/>
      <c r="BF801" s="12"/>
      <c r="BG801" s="12"/>
      <c r="BH801" s="12"/>
      <c r="BI801" s="12"/>
      <c r="BJ801" s="12"/>
      <c r="BK801" s="12"/>
      <c r="BL801" s="12"/>
      <c r="BM801" s="12"/>
      <c r="BN801" s="12"/>
      <c r="BO801" s="12"/>
      <c r="BP801" s="12"/>
      <c r="BQ801" s="12"/>
      <c r="BR801" s="12"/>
      <c r="BS801" s="12"/>
      <c r="BT801" s="12"/>
      <c r="BU801" s="12"/>
      <c r="BV801" s="12"/>
      <c r="BW801" s="12"/>
      <c r="BX801" s="12"/>
      <c r="BY801" s="12"/>
      <c r="BZ801" s="12"/>
      <c r="CA801" s="12"/>
      <c r="CB801" s="12"/>
      <c r="CC801" s="12"/>
      <c r="CD801" s="12"/>
      <c r="CE801" s="12"/>
      <c r="CF801" s="12"/>
      <c r="CG801" s="12"/>
      <c r="CH801" s="12"/>
    </row>
    <row r="802" spans="1:86">
      <c r="A802" s="14"/>
      <c r="B802" s="14"/>
      <c r="C802" s="14"/>
      <c r="D802" s="14"/>
      <c r="E802" s="14"/>
      <c r="F802" s="14"/>
      <c r="G802" s="14"/>
      <c r="H802" s="14"/>
      <c r="I802" s="14"/>
      <c r="J802" s="14"/>
      <c r="K802" s="14"/>
      <c r="L802" s="14"/>
      <c r="M802" s="14"/>
      <c r="N802" s="14"/>
      <c r="O802" s="14"/>
      <c r="P802" s="14"/>
      <c r="Q802" s="14"/>
      <c r="R802" s="14"/>
      <c r="S802" s="14"/>
      <c r="T802" s="14"/>
      <c r="U802" s="14"/>
      <c r="V802" s="14"/>
      <c r="W802" s="14"/>
      <c r="X802" s="14"/>
      <c r="Z802" s="14"/>
      <c r="AA802" s="14"/>
      <c r="AB802" s="14"/>
      <c r="AC802" s="14"/>
      <c r="AD802" s="14"/>
      <c r="AE802" s="14"/>
      <c r="AF802" s="14"/>
      <c r="AG802" s="14"/>
      <c r="AH802" s="14"/>
      <c r="AI802" s="14"/>
      <c r="AJ802" s="14"/>
      <c r="AK802" s="14"/>
      <c r="AL802" s="14"/>
      <c r="AM802" s="12"/>
      <c r="AN802" s="12"/>
      <c r="AO802" s="12"/>
      <c r="AP802" s="12"/>
      <c r="AQ802" s="12"/>
      <c r="AR802" s="12"/>
      <c r="AS802" s="12"/>
      <c r="AT802" s="12"/>
      <c r="AU802" s="12"/>
      <c r="AV802" s="12"/>
      <c r="AW802" s="12"/>
      <c r="AX802" s="12"/>
      <c r="AY802" s="12"/>
      <c r="AZ802" s="12"/>
      <c r="BA802" s="12"/>
      <c r="BB802" s="12"/>
      <c r="BC802" s="12"/>
      <c r="BD802" s="12"/>
      <c r="BE802" s="12"/>
      <c r="BF802" s="12"/>
      <c r="BG802" s="12"/>
      <c r="BH802" s="12"/>
      <c r="BI802" s="12"/>
      <c r="BJ802" s="12"/>
      <c r="BK802" s="12"/>
      <c r="BL802" s="12"/>
      <c r="BM802" s="12"/>
      <c r="BN802" s="12"/>
      <c r="BO802" s="12"/>
      <c r="BP802" s="12"/>
      <c r="BQ802" s="12"/>
      <c r="BR802" s="12"/>
      <c r="BS802" s="12"/>
      <c r="BT802" s="12"/>
      <c r="BU802" s="12"/>
      <c r="BV802" s="12"/>
      <c r="BW802" s="12"/>
      <c r="BX802" s="12"/>
      <c r="BY802" s="12"/>
      <c r="BZ802" s="12"/>
      <c r="CA802" s="12"/>
      <c r="CB802" s="12"/>
      <c r="CC802" s="12"/>
      <c r="CD802" s="12"/>
      <c r="CE802" s="12"/>
      <c r="CF802" s="12"/>
      <c r="CG802" s="12"/>
      <c r="CH802" s="12"/>
    </row>
    <row r="803" spans="1:86">
      <c r="A803" s="14"/>
      <c r="B803" s="14"/>
      <c r="C803" s="14"/>
      <c r="D803" s="14"/>
      <c r="E803" s="14"/>
      <c r="F803" s="14"/>
      <c r="G803" s="14"/>
      <c r="H803" s="14"/>
      <c r="I803" s="14"/>
      <c r="J803" s="14"/>
      <c r="K803" s="14"/>
      <c r="L803" s="14"/>
      <c r="M803" s="14"/>
      <c r="N803" s="14"/>
      <c r="O803" s="14"/>
      <c r="P803" s="14"/>
      <c r="Q803" s="14"/>
      <c r="R803" s="14"/>
      <c r="S803" s="14"/>
      <c r="T803" s="14"/>
      <c r="U803" s="14"/>
      <c r="V803" s="14"/>
      <c r="W803" s="14"/>
      <c r="X803" s="14"/>
      <c r="Z803" s="14"/>
      <c r="AA803" s="14"/>
      <c r="AB803" s="14"/>
      <c r="AC803" s="14"/>
      <c r="AD803" s="14"/>
      <c r="AE803" s="14"/>
      <c r="AF803" s="14"/>
      <c r="AG803" s="14"/>
      <c r="AH803" s="14"/>
      <c r="AI803" s="14"/>
      <c r="AJ803" s="14"/>
      <c r="AK803" s="14"/>
      <c r="AL803" s="14"/>
      <c r="AM803" s="12"/>
      <c r="AN803" s="12"/>
      <c r="AO803" s="12"/>
      <c r="AP803" s="12"/>
      <c r="AQ803" s="12"/>
      <c r="AR803" s="12"/>
      <c r="AS803" s="12"/>
      <c r="AT803" s="12"/>
      <c r="AU803" s="12"/>
      <c r="AV803" s="12"/>
      <c r="AW803" s="12"/>
      <c r="AX803" s="12"/>
      <c r="AY803" s="12"/>
      <c r="AZ803" s="12"/>
      <c r="BA803" s="12"/>
      <c r="BB803" s="12"/>
      <c r="BC803" s="12"/>
      <c r="BD803" s="12"/>
      <c r="BE803" s="12"/>
      <c r="BF803" s="12"/>
      <c r="BG803" s="12"/>
      <c r="BH803" s="12"/>
      <c r="BI803" s="12"/>
      <c r="BJ803" s="12"/>
      <c r="BK803" s="12"/>
      <c r="BL803" s="12"/>
      <c r="BM803" s="12"/>
      <c r="BN803" s="12"/>
      <c r="BO803" s="12"/>
      <c r="BP803" s="12"/>
      <c r="BQ803" s="12"/>
      <c r="BR803" s="12"/>
      <c r="BS803" s="12"/>
      <c r="BT803" s="12"/>
      <c r="BU803" s="12"/>
      <c r="BV803" s="12"/>
      <c r="BW803" s="12"/>
      <c r="BX803" s="12"/>
      <c r="BY803" s="12"/>
      <c r="BZ803" s="12"/>
      <c r="CA803" s="12"/>
      <c r="CB803" s="12"/>
      <c r="CC803" s="12"/>
      <c r="CD803" s="12"/>
      <c r="CE803" s="12"/>
      <c r="CF803" s="12"/>
      <c r="CG803" s="12"/>
      <c r="CH803" s="12"/>
    </row>
    <row r="804" spans="1:86">
      <c r="A804" s="14"/>
      <c r="B804" s="14"/>
      <c r="C804" s="14"/>
      <c r="D804" s="14"/>
      <c r="E804" s="14"/>
      <c r="F804" s="14"/>
      <c r="G804" s="14"/>
      <c r="H804" s="14"/>
      <c r="I804" s="14"/>
      <c r="J804" s="14"/>
      <c r="K804" s="14"/>
      <c r="L804" s="14"/>
      <c r="M804" s="14"/>
      <c r="N804" s="14"/>
      <c r="O804" s="14"/>
      <c r="P804" s="14"/>
      <c r="Q804" s="14"/>
      <c r="R804" s="14"/>
      <c r="S804" s="14"/>
      <c r="T804" s="14"/>
      <c r="U804" s="14"/>
      <c r="V804" s="14"/>
      <c r="W804" s="14"/>
      <c r="X804" s="14"/>
      <c r="Z804" s="14"/>
      <c r="AA804" s="14"/>
      <c r="AB804" s="14"/>
      <c r="AC804" s="14"/>
      <c r="AD804" s="14"/>
      <c r="AE804" s="14"/>
      <c r="AF804" s="14"/>
      <c r="AG804" s="14"/>
      <c r="AH804" s="14"/>
      <c r="AI804" s="14"/>
      <c r="AJ804" s="14"/>
      <c r="AK804" s="14"/>
      <c r="AL804" s="14"/>
      <c r="AM804" s="12"/>
      <c r="AN804" s="12"/>
      <c r="AO804" s="12"/>
      <c r="AP804" s="12"/>
      <c r="AQ804" s="12"/>
      <c r="AR804" s="12"/>
      <c r="AS804" s="12"/>
      <c r="AT804" s="12"/>
      <c r="AU804" s="12"/>
      <c r="AV804" s="12"/>
      <c r="AW804" s="12"/>
      <c r="AX804" s="12"/>
      <c r="AY804" s="12"/>
      <c r="AZ804" s="12"/>
      <c r="BA804" s="12"/>
      <c r="BB804" s="12"/>
      <c r="BC804" s="12"/>
      <c r="BD804" s="12"/>
      <c r="BE804" s="12"/>
      <c r="BF804" s="12"/>
      <c r="BG804" s="12"/>
      <c r="BH804" s="12"/>
      <c r="BI804" s="12"/>
      <c r="BJ804" s="12"/>
      <c r="BK804" s="12"/>
      <c r="BL804" s="12"/>
      <c r="BM804" s="12"/>
      <c r="BN804" s="12"/>
      <c r="BO804" s="12"/>
      <c r="BP804" s="12"/>
      <c r="BQ804" s="12"/>
      <c r="BR804" s="12"/>
      <c r="BS804" s="12"/>
      <c r="BT804" s="12"/>
      <c r="BU804" s="12"/>
      <c r="BV804" s="12"/>
      <c r="BW804" s="12"/>
      <c r="BX804" s="12"/>
      <c r="BY804" s="12"/>
      <c r="BZ804" s="12"/>
      <c r="CA804" s="12"/>
      <c r="CB804" s="12"/>
      <c r="CC804" s="12"/>
      <c r="CD804" s="12"/>
      <c r="CE804" s="12"/>
      <c r="CF804" s="12"/>
      <c r="CG804" s="12"/>
      <c r="CH804" s="12"/>
    </row>
    <row r="805" spans="1:86">
      <c r="A805" s="14"/>
      <c r="B805" s="14"/>
      <c r="C805" s="14"/>
      <c r="D805" s="14"/>
      <c r="E805" s="14"/>
      <c r="F805" s="14"/>
      <c r="G805" s="14"/>
      <c r="H805" s="14"/>
      <c r="I805" s="14"/>
      <c r="J805" s="14"/>
      <c r="K805" s="14"/>
      <c r="L805" s="14"/>
      <c r="M805" s="14"/>
      <c r="N805" s="14"/>
      <c r="O805" s="14"/>
      <c r="P805" s="14"/>
      <c r="Q805" s="14"/>
      <c r="R805" s="14"/>
      <c r="S805" s="14"/>
      <c r="T805" s="14"/>
      <c r="U805" s="14"/>
      <c r="V805" s="14"/>
      <c r="W805" s="14"/>
      <c r="X805" s="14"/>
      <c r="Z805" s="14"/>
      <c r="AA805" s="14"/>
      <c r="AB805" s="14"/>
      <c r="AC805" s="14"/>
      <c r="AD805" s="14"/>
      <c r="AE805" s="14"/>
      <c r="AF805" s="14"/>
      <c r="AG805" s="14"/>
      <c r="AH805" s="14"/>
      <c r="AI805" s="14"/>
      <c r="AJ805" s="14"/>
      <c r="AK805" s="14"/>
      <c r="AL805" s="14"/>
      <c r="AM805" s="12"/>
      <c r="AN805" s="12"/>
      <c r="AO805" s="12"/>
      <c r="AP805" s="12"/>
      <c r="AQ805" s="12"/>
      <c r="AR805" s="12"/>
      <c r="AS805" s="12"/>
      <c r="AT805" s="12"/>
      <c r="AU805" s="12"/>
      <c r="AV805" s="12"/>
      <c r="AW805" s="12"/>
      <c r="AX805" s="12"/>
      <c r="AY805" s="12"/>
      <c r="AZ805" s="12"/>
      <c r="BA805" s="12"/>
      <c r="BB805" s="12"/>
      <c r="BC805" s="12"/>
      <c r="BD805" s="12"/>
      <c r="BE805" s="12"/>
      <c r="BF805" s="12"/>
      <c r="BG805" s="12"/>
      <c r="BH805" s="12"/>
      <c r="BI805" s="12"/>
      <c r="BJ805" s="12"/>
      <c r="BK805" s="12"/>
      <c r="BL805" s="12"/>
      <c r="BM805" s="12"/>
      <c r="BN805" s="12"/>
      <c r="BO805" s="12"/>
      <c r="BP805" s="12"/>
      <c r="BQ805" s="12"/>
      <c r="BR805" s="12"/>
      <c r="BS805" s="12"/>
      <c r="BT805" s="12"/>
      <c r="BU805" s="12"/>
      <c r="BV805" s="12"/>
      <c r="BW805" s="12"/>
      <c r="BX805" s="12"/>
      <c r="BY805" s="12"/>
      <c r="BZ805" s="12"/>
      <c r="CA805" s="12"/>
      <c r="CB805" s="12"/>
      <c r="CC805" s="12"/>
      <c r="CD805" s="12"/>
      <c r="CE805" s="12"/>
      <c r="CF805" s="12"/>
      <c r="CG805" s="12"/>
      <c r="CH805" s="12"/>
    </row>
    <row r="806" spans="1:86">
      <c r="A806" s="14"/>
      <c r="B806" s="14"/>
      <c r="C806" s="14"/>
      <c r="D806" s="14"/>
      <c r="E806" s="14"/>
      <c r="F806" s="14"/>
      <c r="G806" s="14"/>
      <c r="H806" s="14"/>
      <c r="I806" s="14"/>
      <c r="J806" s="14"/>
      <c r="K806" s="14"/>
      <c r="L806" s="14"/>
      <c r="M806" s="14"/>
      <c r="N806" s="14"/>
      <c r="O806" s="14"/>
      <c r="P806" s="14"/>
      <c r="Q806" s="14"/>
      <c r="R806" s="14"/>
      <c r="S806" s="14"/>
      <c r="T806" s="14"/>
      <c r="U806" s="14"/>
      <c r="V806" s="14"/>
      <c r="W806" s="14"/>
      <c r="X806" s="14"/>
      <c r="Z806" s="14"/>
      <c r="AA806" s="14"/>
      <c r="AB806" s="14"/>
      <c r="AC806" s="14"/>
      <c r="AD806" s="14"/>
      <c r="AE806" s="14"/>
      <c r="AF806" s="14"/>
      <c r="AG806" s="14"/>
      <c r="AH806" s="14"/>
      <c r="AI806" s="14"/>
      <c r="AJ806" s="14"/>
      <c r="AK806" s="14"/>
      <c r="AL806" s="14"/>
      <c r="AM806" s="12"/>
      <c r="AN806" s="12"/>
      <c r="AO806" s="12"/>
      <c r="AP806" s="12"/>
      <c r="AQ806" s="12"/>
      <c r="AR806" s="12"/>
      <c r="AS806" s="12"/>
      <c r="AT806" s="12"/>
      <c r="AU806" s="12"/>
      <c r="AV806" s="12"/>
      <c r="AW806" s="12"/>
      <c r="AX806" s="12"/>
      <c r="AY806" s="12"/>
      <c r="AZ806" s="12"/>
      <c r="BA806" s="12"/>
      <c r="BB806" s="12"/>
      <c r="BC806" s="12"/>
      <c r="BD806" s="12"/>
      <c r="BE806" s="12"/>
      <c r="BF806" s="12"/>
      <c r="BG806" s="12"/>
      <c r="BH806" s="12"/>
      <c r="BI806" s="12"/>
      <c r="BJ806" s="12"/>
      <c r="BK806" s="12"/>
      <c r="BL806" s="12"/>
      <c r="BM806" s="12"/>
      <c r="BN806" s="12"/>
      <c r="BO806" s="12"/>
      <c r="BP806" s="12"/>
      <c r="BQ806" s="12"/>
      <c r="BR806" s="12"/>
      <c r="BS806" s="12"/>
      <c r="BT806" s="12"/>
      <c r="BU806" s="12"/>
      <c r="BV806" s="12"/>
      <c r="BW806" s="12"/>
      <c r="BX806" s="12"/>
      <c r="BY806" s="12"/>
      <c r="BZ806" s="12"/>
      <c r="CA806" s="12"/>
      <c r="CB806" s="12"/>
      <c r="CC806" s="12"/>
      <c r="CD806" s="12"/>
      <c r="CE806" s="12"/>
      <c r="CF806" s="12"/>
      <c r="CG806" s="12"/>
      <c r="CH806" s="12"/>
    </row>
    <row r="807" spans="1:86">
      <c r="A807" s="14"/>
      <c r="B807" s="14"/>
      <c r="C807" s="14"/>
      <c r="D807" s="14"/>
      <c r="E807" s="14"/>
      <c r="F807" s="14"/>
      <c r="G807" s="14"/>
      <c r="H807" s="14"/>
      <c r="I807" s="14"/>
      <c r="J807" s="14"/>
      <c r="K807" s="14"/>
      <c r="L807" s="14"/>
      <c r="M807" s="14"/>
      <c r="N807" s="14"/>
      <c r="O807" s="14"/>
      <c r="P807" s="14"/>
      <c r="Q807" s="14"/>
      <c r="R807" s="14"/>
      <c r="S807" s="14"/>
      <c r="T807" s="14"/>
      <c r="U807" s="14"/>
      <c r="V807" s="14"/>
      <c r="W807" s="14"/>
      <c r="X807" s="14"/>
      <c r="Z807" s="14"/>
      <c r="AA807" s="14"/>
      <c r="AB807" s="14"/>
      <c r="AC807" s="14"/>
      <c r="AD807" s="14"/>
      <c r="AE807" s="14"/>
      <c r="AF807" s="14"/>
      <c r="AG807" s="14"/>
      <c r="AH807" s="14"/>
      <c r="AI807" s="14"/>
      <c r="AJ807" s="14"/>
      <c r="AK807" s="14"/>
      <c r="AL807" s="14"/>
      <c r="AM807" s="12"/>
      <c r="AN807" s="12"/>
      <c r="AO807" s="12"/>
      <c r="AP807" s="12"/>
      <c r="AQ807" s="12"/>
      <c r="AR807" s="12"/>
      <c r="AS807" s="12"/>
      <c r="AT807" s="12"/>
      <c r="AU807" s="12"/>
      <c r="AV807" s="12"/>
      <c r="AW807" s="12"/>
      <c r="AX807" s="12"/>
      <c r="AY807" s="12"/>
      <c r="AZ807" s="12"/>
      <c r="BA807" s="12"/>
      <c r="BB807" s="12"/>
      <c r="BC807" s="12"/>
      <c r="BD807" s="12"/>
      <c r="BE807" s="12"/>
      <c r="BF807" s="12"/>
      <c r="BG807" s="12"/>
      <c r="BH807" s="12"/>
      <c r="BI807" s="12"/>
      <c r="BJ807" s="12"/>
      <c r="BK807" s="12"/>
      <c r="BL807" s="12"/>
      <c r="BM807" s="12"/>
      <c r="BN807" s="12"/>
      <c r="BO807" s="12"/>
      <c r="BP807" s="12"/>
      <c r="BQ807" s="12"/>
      <c r="BR807" s="12"/>
      <c r="BS807" s="12"/>
      <c r="BT807" s="12"/>
      <c r="BU807" s="12"/>
      <c r="BV807" s="12"/>
      <c r="BW807" s="12"/>
      <c r="BX807" s="12"/>
      <c r="BY807" s="12"/>
      <c r="BZ807" s="12"/>
      <c r="CA807" s="12"/>
      <c r="CB807" s="12"/>
      <c r="CC807" s="12"/>
      <c r="CD807" s="12"/>
      <c r="CE807" s="12"/>
      <c r="CF807" s="12"/>
      <c r="CG807" s="12"/>
      <c r="CH807" s="12"/>
    </row>
    <row r="808" spans="1:86">
      <c r="A808" s="14"/>
      <c r="B808" s="14"/>
      <c r="C808" s="14"/>
      <c r="D808" s="14"/>
      <c r="E808" s="14"/>
      <c r="F808" s="14"/>
      <c r="G808" s="14"/>
      <c r="H808" s="14"/>
      <c r="I808" s="14"/>
      <c r="J808" s="14"/>
      <c r="K808" s="14"/>
      <c r="L808" s="14"/>
      <c r="M808" s="14"/>
      <c r="N808" s="14"/>
      <c r="O808" s="14"/>
      <c r="P808" s="14"/>
      <c r="Q808" s="14"/>
      <c r="R808" s="14"/>
      <c r="S808" s="14"/>
      <c r="T808" s="14"/>
      <c r="U808" s="14"/>
      <c r="V808" s="14"/>
      <c r="W808" s="14"/>
      <c r="X808" s="14"/>
      <c r="Z808" s="14"/>
      <c r="AA808" s="14"/>
      <c r="AB808" s="14"/>
      <c r="AC808" s="14"/>
      <c r="AD808" s="14"/>
      <c r="AE808" s="14"/>
      <c r="AF808" s="14"/>
      <c r="AG808" s="14"/>
      <c r="AH808" s="14"/>
      <c r="AI808" s="14"/>
      <c r="AJ808" s="14"/>
      <c r="AK808" s="14"/>
      <c r="AL808" s="14"/>
      <c r="AM808" s="12"/>
      <c r="AN808" s="12"/>
      <c r="AO808" s="12"/>
      <c r="AP808" s="12"/>
      <c r="AQ808" s="12"/>
      <c r="AR808" s="12"/>
      <c r="AS808" s="12"/>
      <c r="AT808" s="12"/>
      <c r="AU808" s="12"/>
      <c r="AV808" s="12"/>
      <c r="AW808" s="12"/>
      <c r="AX808" s="12"/>
      <c r="AY808" s="12"/>
      <c r="AZ808" s="12"/>
      <c r="BA808" s="12"/>
      <c r="BB808" s="12"/>
      <c r="BC808" s="12"/>
      <c r="BD808" s="12"/>
      <c r="BE808" s="12"/>
      <c r="BF808" s="12"/>
      <c r="BG808" s="12"/>
      <c r="BH808" s="12"/>
      <c r="BI808" s="12"/>
      <c r="BJ808" s="12"/>
      <c r="BK808" s="12"/>
      <c r="BL808" s="12"/>
      <c r="BM808" s="12"/>
      <c r="BN808" s="12"/>
      <c r="BO808" s="12"/>
      <c r="BP808" s="12"/>
      <c r="BQ808" s="12"/>
      <c r="BR808" s="12"/>
      <c r="BS808" s="12"/>
      <c r="BT808" s="12"/>
      <c r="BU808" s="12"/>
      <c r="BV808" s="12"/>
      <c r="BW808" s="12"/>
      <c r="BX808" s="12"/>
      <c r="BY808" s="12"/>
      <c r="BZ808" s="12"/>
      <c r="CA808" s="12"/>
      <c r="CB808" s="12"/>
      <c r="CC808" s="12"/>
      <c r="CD808" s="12"/>
      <c r="CE808" s="12"/>
      <c r="CF808" s="12"/>
      <c r="CG808" s="12"/>
      <c r="CH808" s="12"/>
    </row>
    <row r="809" spans="1:86">
      <c r="A809" s="14"/>
      <c r="B809" s="14"/>
      <c r="C809" s="14"/>
      <c r="D809" s="14"/>
      <c r="E809" s="14"/>
      <c r="F809" s="14"/>
      <c r="G809" s="14"/>
      <c r="H809" s="14"/>
      <c r="I809" s="14"/>
      <c r="J809" s="14"/>
      <c r="K809" s="14"/>
      <c r="L809" s="14"/>
      <c r="M809" s="14"/>
      <c r="N809" s="14"/>
      <c r="O809" s="14"/>
      <c r="P809" s="14"/>
      <c r="Q809" s="14"/>
      <c r="R809" s="14"/>
      <c r="S809" s="14"/>
      <c r="T809" s="14"/>
      <c r="U809" s="14"/>
      <c r="V809" s="14"/>
      <c r="W809" s="14"/>
      <c r="X809" s="14"/>
      <c r="Z809" s="14"/>
      <c r="AA809" s="14"/>
      <c r="AB809" s="14"/>
      <c r="AC809" s="14"/>
      <c r="AD809" s="14"/>
      <c r="AE809" s="14"/>
      <c r="AF809" s="14"/>
      <c r="AG809" s="14"/>
      <c r="AH809" s="14"/>
      <c r="AI809" s="14"/>
      <c r="AJ809" s="14"/>
      <c r="AK809" s="14"/>
      <c r="AL809" s="14"/>
      <c r="AM809" s="12"/>
      <c r="AN809" s="12"/>
      <c r="AO809" s="12"/>
      <c r="AP809" s="12"/>
      <c r="AQ809" s="12"/>
      <c r="AR809" s="12"/>
      <c r="AS809" s="12"/>
      <c r="AT809" s="12"/>
      <c r="AU809" s="12"/>
      <c r="AV809" s="12"/>
      <c r="AW809" s="12"/>
      <c r="AX809" s="12"/>
      <c r="AY809" s="12"/>
      <c r="AZ809" s="12"/>
      <c r="BA809" s="12"/>
      <c r="BB809" s="12"/>
      <c r="BC809" s="12"/>
      <c r="BD809" s="12"/>
      <c r="BE809" s="12"/>
      <c r="BF809" s="12"/>
      <c r="BG809" s="12"/>
      <c r="BH809" s="12"/>
      <c r="BI809" s="12"/>
      <c r="BJ809" s="12"/>
      <c r="BK809" s="12"/>
      <c r="BL809" s="12"/>
      <c r="BM809" s="12"/>
      <c r="BN809" s="12"/>
      <c r="BO809" s="12"/>
      <c r="BP809" s="12"/>
      <c r="BQ809" s="12"/>
      <c r="BR809" s="12"/>
      <c r="BS809" s="12"/>
      <c r="BT809" s="12"/>
      <c r="BU809" s="12"/>
      <c r="BV809" s="12"/>
      <c r="BW809" s="12"/>
      <c r="BX809" s="12"/>
      <c r="BY809" s="12"/>
      <c r="BZ809" s="12"/>
      <c r="CA809" s="12"/>
      <c r="CB809" s="12"/>
      <c r="CC809" s="12"/>
      <c r="CD809" s="12"/>
      <c r="CE809" s="12"/>
      <c r="CF809" s="12"/>
      <c r="CG809" s="12"/>
      <c r="CH809" s="12"/>
    </row>
    <row r="810" spans="1:86">
      <c r="A810" s="14"/>
      <c r="B810" s="14"/>
      <c r="C810" s="14"/>
      <c r="D810" s="14"/>
      <c r="E810" s="14"/>
      <c r="F810" s="14"/>
      <c r="G810" s="14"/>
      <c r="H810" s="14"/>
      <c r="I810" s="14"/>
      <c r="J810" s="14"/>
      <c r="K810" s="14"/>
      <c r="L810" s="14"/>
      <c r="M810" s="14"/>
      <c r="N810" s="14"/>
      <c r="O810" s="14"/>
      <c r="P810" s="14"/>
      <c r="Q810" s="14"/>
      <c r="R810" s="14"/>
      <c r="S810" s="14"/>
      <c r="T810" s="14"/>
      <c r="U810" s="14"/>
      <c r="V810" s="14"/>
      <c r="W810" s="14"/>
      <c r="X810" s="14"/>
      <c r="Z810" s="14"/>
      <c r="AA810" s="14"/>
      <c r="AB810" s="14"/>
      <c r="AC810" s="14"/>
      <c r="AD810" s="14"/>
      <c r="AE810" s="14"/>
      <c r="AF810" s="14"/>
      <c r="AG810" s="14"/>
      <c r="AH810" s="14"/>
      <c r="AI810" s="14"/>
      <c r="AJ810" s="14"/>
      <c r="AK810" s="14"/>
      <c r="AL810" s="14"/>
      <c r="AM810" s="12"/>
      <c r="AN810" s="12"/>
      <c r="AO810" s="12"/>
      <c r="AP810" s="12"/>
      <c r="AQ810" s="12"/>
      <c r="AR810" s="12"/>
      <c r="AS810" s="12"/>
      <c r="AT810" s="12"/>
      <c r="AU810" s="12"/>
      <c r="AV810" s="12"/>
      <c r="AW810" s="12"/>
      <c r="AX810" s="12"/>
      <c r="AY810" s="12"/>
      <c r="AZ810" s="12"/>
      <c r="BA810" s="12"/>
      <c r="BB810" s="12"/>
      <c r="BC810" s="12"/>
      <c r="BD810" s="12"/>
      <c r="BE810" s="12"/>
      <c r="BF810" s="12"/>
      <c r="BG810" s="12"/>
      <c r="BH810" s="12"/>
      <c r="BI810" s="12"/>
      <c r="BJ810" s="12"/>
      <c r="BK810" s="12"/>
      <c r="BL810" s="12"/>
      <c r="BM810" s="12"/>
      <c r="BN810" s="12"/>
      <c r="BO810" s="12"/>
      <c r="BP810" s="12"/>
      <c r="BQ810" s="12"/>
      <c r="BR810" s="12"/>
      <c r="BS810" s="12"/>
      <c r="BT810" s="12"/>
      <c r="BU810" s="12"/>
      <c r="BV810" s="12"/>
      <c r="BW810" s="12"/>
      <c r="BX810" s="12"/>
      <c r="BY810" s="12"/>
      <c r="BZ810" s="12"/>
      <c r="CA810" s="12"/>
      <c r="CB810" s="12"/>
      <c r="CC810" s="12"/>
      <c r="CD810" s="12"/>
      <c r="CE810" s="12"/>
      <c r="CF810" s="12"/>
      <c r="CG810" s="12"/>
      <c r="CH810" s="12"/>
    </row>
    <row r="811" spans="1:86">
      <c r="A811" s="14"/>
      <c r="B811" s="14"/>
      <c r="C811" s="14"/>
      <c r="D811" s="14"/>
      <c r="E811" s="14"/>
      <c r="F811" s="14"/>
      <c r="G811" s="14"/>
      <c r="H811" s="14"/>
      <c r="I811" s="14"/>
      <c r="J811" s="14"/>
      <c r="K811" s="14"/>
      <c r="L811" s="14"/>
      <c r="M811" s="14"/>
      <c r="N811" s="14"/>
      <c r="O811" s="14"/>
      <c r="P811" s="14"/>
      <c r="Q811" s="14"/>
      <c r="R811" s="14"/>
      <c r="S811" s="14"/>
      <c r="T811" s="14"/>
      <c r="U811" s="14"/>
      <c r="V811" s="14"/>
      <c r="W811" s="14"/>
      <c r="X811" s="14"/>
      <c r="Z811" s="14"/>
      <c r="AA811" s="14"/>
      <c r="AB811" s="14"/>
      <c r="AC811" s="14"/>
      <c r="AD811" s="14"/>
      <c r="AE811" s="14"/>
      <c r="AF811" s="14"/>
      <c r="AG811" s="14"/>
      <c r="AH811" s="14"/>
      <c r="AI811" s="14"/>
      <c r="AJ811" s="14"/>
      <c r="AK811" s="14"/>
      <c r="AL811" s="14"/>
      <c r="AM811" s="12"/>
      <c r="AN811" s="12"/>
      <c r="AO811" s="12"/>
      <c r="AP811" s="12"/>
      <c r="AQ811" s="12"/>
      <c r="AR811" s="12"/>
      <c r="AS811" s="12"/>
      <c r="AT811" s="12"/>
      <c r="AU811" s="12"/>
      <c r="AV811" s="12"/>
      <c r="AW811" s="12"/>
      <c r="AX811" s="12"/>
      <c r="AY811" s="12"/>
      <c r="AZ811" s="12"/>
      <c r="BA811" s="12"/>
      <c r="BB811" s="12"/>
      <c r="BC811" s="12"/>
      <c r="BD811" s="12"/>
      <c r="BE811" s="12"/>
      <c r="BF811" s="12"/>
      <c r="BG811" s="12"/>
      <c r="BH811" s="12"/>
      <c r="BI811" s="12"/>
      <c r="BJ811" s="12"/>
      <c r="BK811" s="12"/>
      <c r="BL811" s="12"/>
      <c r="BM811" s="12"/>
      <c r="BN811" s="12"/>
      <c r="BO811" s="12"/>
      <c r="BP811" s="12"/>
      <c r="BQ811" s="12"/>
      <c r="BR811" s="12"/>
      <c r="BS811" s="12"/>
      <c r="BT811" s="12"/>
      <c r="BU811" s="12"/>
      <c r="BV811" s="12"/>
      <c r="BW811" s="12"/>
      <c r="BX811" s="12"/>
      <c r="BY811" s="12"/>
      <c r="BZ811" s="12"/>
      <c r="CA811" s="12"/>
      <c r="CB811" s="12"/>
      <c r="CC811" s="12"/>
      <c r="CD811" s="12"/>
      <c r="CE811" s="12"/>
      <c r="CF811" s="12"/>
      <c r="CG811" s="12"/>
      <c r="CH811" s="12"/>
    </row>
    <row r="812" spans="1:86">
      <c r="A812" s="14"/>
      <c r="B812" s="14"/>
      <c r="C812" s="14"/>
      <c r="D812" s="14"/>
      <c r="E812" s="14"/>
      <c r="F812" s="14"/>
      <c r="G812" s="14"/>
      <c r="H812" s="14"/>
      <c r="I812" s="14"/>
      <c r="J812" s="14"/>
      <c r="K812" s="14"/>
      <c r="L812" s="14"/>
      <c r="M812" s="14"/>
      <c r="N812" s="14"/>
      <c r="O812" s="14"/>
      <c r="P812" s="14"/>
      <c r="Q812" s="14"/>
      <c r="R812" s="14"/>
      <c r="S812" s="14"/>
      <c r="T812" s="14"/>
      <c r="U812" s="14"/>
      <c r="V812" s="14"/>
      <c r="W812" s="14"/>
      <c r="X812" s="14"/>
      <c r="Z812" s="14"/>
      <c r="AA812" s="14"/>
      <c r="AB812" s="14"/>
      <c r="AC812" s="14"/>
      <c r="AD812" s="14"/>
      <c r="AE812" s="14"/>
      <c r="AF812" s="14"/>
      <c r="AG812" s="14"/>
      <c r="AH812" s="14"/>
      <c r="AI812" s="14"/>
      <c r="AJ812" s="14"/>
      <c r="AK812" s="14"/>
      <c r="AL812" s="14"/>
      <c r="AM812" s="12"/>
      <c r="AN812" s="12"/>
      <c r="AO812" s="12"/>
      <c r="AP812" s="12"/>
      <c r="AQ812" s="12"/>
      <c r="AR812" s="12"/>
      <c r="AS812" s="12"/>
      <c r="AT812" s="12"/>
      <c r="AU812" s="12"/>
      <c r="AV812" s="12"/>
      <c r="AW812" s="12"/>
      <c r="AX812" s="12"/>
      <c r="AY812" s="12"/>
      <c r="AZ812" s="12"/>
      <c r="BA812" s="12"/>
      <c r="BB812" s="12"/>
      <c r="BC812" s="12"/>
      <c r="BD812" s="12"/>
      <c r="BE812" s="12"/>
      <c r="BF812" s="12"/>
      <c r="BG812" s="12"/>
      <c r="BH812" s="12"/>
      <c r="BI812" s="12"/>
      <c r="BJ812" s="12"/>
      <c r="BK812" s="12"/>
      <c r="BL812" s="12"/>
      <c r="BM812" s="12"/>
      <c r="BN812" s="12"/>
      <c r="BO812" s="12"/>
      <c r="BP812" s="12"/>
      <c r="BQ812" s="12"/>
      <c r="BR812" s="12"/>
      <c r="BS812" s="12"/>
      <c r="BT812" s="12"/>
      <c r="BU812" s="12"/>
      <c r="BV812" s="12"/>
      <c r="BW812" s="12"/>
      <c r="BX812" s="12"/>
      <c r="BY812" s="12"/>
      <c r="BZ812" s="12"/>
      <c r="CA812" s="12"/>
      <c r="CB812" s="12"/>
      <c r="CC812" s="12"/>
      <c r="CD812" s="12"/>
      <c r="CE812" s="12"/>
      <c r="CF812" s="12"/>
      <c r="CG812" s="12"/>
      <c r="CH812" s="12"/>
    </row>
    <row r="813" spans="1:86">
      <c r="A813" s="14"/>
      <c r="B813" s="14"/>
      <c r="C813" s="14"/>
      <c r="D813" s="14"/>
      <c r="E813" s="14"/>
      <c r="F813" s="14"/>
      <c r="G813" s="14"/>
      <c r="H813" s="14"/>
      <c r="I813" s="14"/>
      <c r="J813" s="14"/>
      <c r="K813" s="14"/>
      <c r="L813" s="14"/>
      <c r="M813" s="14"/>
      <c r="N813" s="14"/>
      <c r="O813" s="14"/>
      <c r="P813" s="14"/>
      <c r="Q813" s="14"/>
      <c r="R813" s="14"/>
      <c r="S813" s="14"/>
      <c r="T813" s="14"/>
      <c r="U813" s="14"/>
      <c r="V813" s="14"/>
      <c r="W813" s="14"/>
      <c r="X813" s="14"/>
      <c r="Z813" s="14"/>
      <c r="AA813" s="14"/>
      <c r="AB813" s="14"/>
      <c r="AC813" s="14"/>
      <c r="AD813" s="14"/>
      <c r="AE813" s="14"/>
      <c r="AF813" s="14"/>
      <c r="AG813" s="14"/>
      <c r="AH813" s="14"/>
      <c r="AI813" s="14"/>
      <c r="AJ813" s="14"/>
      <c r="AK813" s="14"/>
      <c r="AL813" s="14"/>
      <c r="AM813" s="12"/>
      <c r="AN813" s="12"/>
      <c r="AO813" s="12"/>
      <c r="AP813" s="12"/>
      <c r="AQ813" s="12"/>
      <c r="AR813" s="12"/>
      <c r="AS813" s="12"/>
      <c r="AT813" s="12"/>
      <c r="AU813" s="12"/>
      <c r="AV813" s="12"/>
      <c r="AW813" s="12"/>
      <c r="AX813" s="12"/>
      <c r="AY813" s="12"/>
      <c r="AZ813" s="12"/>
      <c r="BA813" s="12"/>
      <c r="BB813" s="12"/>
      <c r="BC813" s="12"/>
      <c r="BD813" s="12"/>
      <c r="BE813" s="12"/>
      <c r="BF813" s="12"/>
      <c r="BG813" s="12"/>
      <c r="BH813" s="12"/>
      <c r="BI813" s="12"/>
      <c r="BJ813" s="12"/>
      <c r="BK813" s="12"/>
      <c r="BL813" s="12"/>
      <c r="BM813" s="12"/>
      <c r="BN813" s="12"/>
      <c r="BO813" s="12"/>
      <c r="BP813" s="12"/>
      <c r="BQ813" s="12"/>
      <c r="BR813" s="12"/>
      <c r="BS813" s="12"/>
      <c r="BT813" s="12"/>
      <c r="BU813" s="12"/>
      <c r="BV813" s="12"/>
      <c r="BW813" s="12"/>
      <c r="BX813" s="12"/>
      <c r="BY813" s="12"/>
      <c r="BZ813" s="12"/>
      <c r="CA813" s="12"/>
      <c r="CB813" s="12"/>
      <c r="CC813" s="12"/>
      <c r="CD813" s="12"/>
      <c r="CE813" s="12"/>
      <c r="CF813" s="12"/>
      <c r="CG813" s="12"/>
      <c r="CH813" s="12"/>
    </row>
    <row r="814" spans="1:86">
      <c r="A814" s="14"/>
      <c r="B814" s="14"/>
      <c r="C814" s="14"/>
      <c r="D814" s="14"/>
      <c r="E814" s="14"/>
      <c r="F814" s="14"/>
      <c r="G814" s="14"/>
      <c r="H814" s="14"/>
      <c r="I814" s="14"/>
      <c r="J814" s="14"/>
      <c r="K814" s="14"/>
      <c r="L814" s="14"/>
      <c r="M814" s="14"/>
      <c r="N814" s="14"/>
      <c r="O814" s="14"/>
      <c r="P814" s="14"/>
      <c r="Q814" s="14"/>
      <c r="R814" s="14"/>
      <c r="S814" s="14"/>
      <c r="T814" s="14"/>
      <c r="U814" s="14"/>
      <c r="V814" s="14"/>
      <c r="W814" s="14"/>
      <c r="X814" s="14"/>
      <c r="Z814" s="14"/>
      <c r="AA814" s="14"/>
      <c r="AB814" s="14"/>
      <c r="AC814" s="14"/>
      <c r="AD814" s="14"/>
      <c r="AE814" s="14"/>
      <c r="AF814" s="14"/>
      <c r="AG814" s="14"/>
      <c r="AH814" s="14"/>
      <c r="AI814" s="14"/>
      <c r="AJ814" s="14"/>
      <c r="AK814" s="14"/>
      <c r="AL814" s="14"/>
      <c r="AM814" s="12"/>
      <c r="AN814" s="12"/>
      <c r="AO814" s="12"/>
      <c r="AP814" s="12"/>
      <c r="AQ814" s="12"/>
      <c r="AR814" s="12"/>
      <c r="AS814" s="12"/>
      <c r="AT814" s="12"/>
      <c r="AU814" s="12"/>
      <c r="AV814" s="12"/>
      <c r="AW814" s="12"/>
      <c r="AX814" s="12"/>
      <c r="AY814" s="12"/>
      <c r="AZ814" s="12"/>
      <c r="BA814" s="12"/>
      <c r="BB814" s="12"/>
      <c r="BC814" s="12"/>
      <c r="BD814" s="12"/>
      <c r="BE814" s="12"/>
      <c r="BF814" s="12"/>
      <c r="BG814" s="12"/>
      <c r="BH814" s="12"/>
      <c r="BI814" s="12"/>
      <c r="BJ814" s="12"/>
      <c r="BK814" s="12"/>
      <c r="BL814" s="12"/>
      <c r="BM814" s="12"/>
      <c r="BN814" s="12"/>
      <c r="BO814" s="12"/>
      <c r="BP814" s="12"/>
      <c r="BQ814" s="12"/>
      <c r="BR814" s="12"/>
      <c r="BS814" s="12"/>
      <c r="BT814" s="12"/>
      <c r="BU814" s="12"/>
      <c r="BV814" s="12"/>
      <c r="BW814" s="12"/>
      <c r="BX814" s="12"/>
      <c r="BY814" s="12"/>
      <c r="BZ814" s="12"/>
      <c r="CA814" s="12"/>
      <c r="CB814" s="12"/>
      <c r="CC814" s="12"/>
      <c r="CD814" s="12"/>
      <c r="CE814" s="12"/>
      <c r="CF814" s="12"/>
      <c r="CG814" s="12"/>
      <c r="CH814" s="12"/>
    </row>
    <row r="815" spans="1:86">
      <c r="A815" s="14"/>
      <c r="B815" s="14"/>
      <c r="C815" s="14"/>
      <c r="D815" s="14"/>
      <c r="E815" s="14"/>
      <c r="F815" s="14"/>
      <c r="G815" s="14"/>
      <c r="H815" s="14"/>
      <c r="I815" s="14"/>
      <c r="J815" s="14"/>
      <c r="K815" s="14"/>
      <c r="L815" s="14"/>
      <c r="M815" s="14"/>
      <c r="N815" s="14"/>
      <c r="O815" s="14"/>
      <c r="P815" s="14"/>
      <c r="Q815" s="14"/>
      <c r="R815" s="14"/>
      <c r="S815" s="14"/>
      <c r="T815" s="14"/>
      <c r="U815" s="14"/>
      <c r="V815" s="14"/>
      <c r="W815" s="14"/>
      <c r="X815" s="14"/>
      <c r="Z815" s="14"/>
      <c r="AA815" s="14"/>
      <c r="AB815" s="14"/>
      <c r="AC815" s="14"/>
      <c r="AD815" s="14"/>
      <c r="AE815" s="14"/>
      <c r="AF815" s="14"/>
      <c r="AG815" s="14"/>
      <c r="AH815" s="14"/>
      <c r="AI815" s="14"/>
      <c r="AJ815" s="14"/>
      <c r="AK815" s="14"/>
      <c r="AL815" s="14"/>
      <c r="AM815" s="12"/>
      <c r="AN815" s="12"/>
      <c r="AO815" s="12"/>
      <c r="AP815" s="12"/>
      <c r="AQ815" s="12"/>
      <c r="AR815" s="12"/>
      <c r="AS815" s="12"/>
      <c r="AT815" s="12"/>
      <c r="AU815" s="12"/>
      <c r="AV815" s="12"/>
      <c r="AW815" s="12"/>
      <c r="AX815" s="12"/>
      <c r="AY815" s="12"/>
      <c r="AZ815" s="12"/>
      <c r="BA815" s="12"/>
      <c r="BB815" s="12"/>
      <c r="BC815" s="12"/>
      <c r="BD815" s="12"/>
      <c r="BE815" s="12"/>
      <c r="BF815" s="12"/>
      <c r="BG815" s="12"/>
      <c r="BH815" s="12"/>
      <c r="BI815" s="12"/>
      <c r="BJ815" s="12"/>
      <c r="BK815" s="12"/>
      <c r="BL815" s="12"/>
      <c r="BM815" s="12"/>
      <c r="BN815" s="12"/>
      <c r="BO815" s="12"/>
      <c r="BP815" s="12"/>
      <c r="BQ815" s="12"/>
      <c r="BR815" s="12"/>
      <c r="BS815" s="12"/>
      <c r="BT815" s="12"/>
      <c r="BU815" s="12"/>
      <c r="BV815" s="12"/>
      <c r="BW815" s="12"/>
      <c r="BX815" s="12"/>
      <c r="BY815" s="12"/>
      <c r="BZ815" s="12"/>
      <c r="CA815" s="12"/>
      <c r="CB815" s="12"/>
      <c r="CC815" s="12"/>
      <c r="CD815" s="12"/>
      <c r="CE815" s="12"/>
      <c r="CF815" s="12"/>
      <c r="CG815" s="12"/>
      <c r="CH815" s="12"/>
    </row>
    <row r="816" spans="1:86">
      <c r="A816" s="14"/>
      <c r="B816" s="14"/>
      <c r="C816" s="14"/>
      <c r="D816" s="14"/>
      <c r="E816" s="14"/>
      <c r="F816" s="14"/>
      <c r="G816" s="14"/>
      <c r="H816" s="14"/>
      <c r="I816" s="14"/>
      <c r="J816" s="14"/>
      <c r="K816" s="14"/>
      <c r="L816" s="14"/>
      <c r="M816" s="14"/>
      <c r="N816" s="14"/>
      <c r="O816" s="14"/>
      <c r="P816" s="14"/>
      <c r="Q816" s="14"/>
      <c r="R816" s="14"/>
      <c r="S816" s="14"/>
      <c r="T816" s="14"/>
      <c r="U816" s="14"/>
      <c r="V816" s="14"/>
      <c r="W816" s="14"/>
      <c r="X816" s="14"/>
      <c r="Z816" s="14"/>
      <c r="AA816" s="14"/>
      <c r="AB816" s="14"/>
      <c r="AC816" s="14"/>
      <c r="AD816" s="14"/>
      <c r="AE816" s="14"/>
      <c r="AF816" s="14"/>
      <c r="AG816" s="14"/>
      <c r="AH816" s="14"/>
      <c r="AI816" s="14"/>
      <c r="AJ816" s="14"/>
      <c r="AK816" s="14"/>
      <c r="AL816" s="14"/>
      <c r="AM816" s="12"/>
      <c r="AN816" s="12"/>
      <c r="AO816" s="12"/>
      <c r="AP816" s="12"/>
      <c r="AQ816" s="12"/>
      <c r="AR816" s="12"/>
      <c r="AS816" s="12"/>
      <c r="AT816" s="12"/>
      <c r="AU816" s="12"/>
      <c r="AV816" s="12"/>
      <c r="AW816" s="12"/>
      <c r="AX816" s="12"/>
      <c r="AY816" s="12"/>
      <c r="AZ816" s="12"/>
      <c r="BA816" s="12"/>
      <c r="BB816" s="12"/>
      <c r="BC816" s="12"/>
      <c r="BD816" s="12"/>
      <c r="BE816" s="12"/>
      <c r="BF816" s="12"/>
      <c r="BG816" s="12"/>
      <c r="BH816" s="12"/>
      <c r="BI816" s="12"/>
      <c r="BJ816" s="12"/>
      <c r="BK816" s="12"/>
      <c r="BL816" s="12"/>
      <c r="BM816" s="12"/>
      <c r="BN816" s="12"/>
      <c r="BO816" s="12"/>
      <c r="BP816" s="12"/>
      <c r="BQ816" s="12"/>
      <c r="BR816" s="12"/>
      <c r="BS816" s="12"/>
      <c r="BT816" s="12"/>
      <c r="BU816" s="12"/>
      <c r="BV816" s="12"/>
      <c r="BW816" s="12"/>
      <c r="BX816" s="12"/>
      <c r="BY816" s="12"/>
      <c r="BZ816" s="12"/>
      <c r="CA816" s="12"/>
      <c r="CB816" s="12"/>
      <c r="CC816" s="12"/>
      <c r="CD816" s="12"/>
      <c r="CE816" s="12"/>
      <c r="CF816" s="12"/>
      <c r="CG816" s="12"/>
      <c r="CH816" s="12"/>
    </row>
    <row r="817" spans="1:86">
      <c r="A817" s="14"/>
      <c r="B817" s="14"/>
      <c r="C817" s="14"/>
      <c r="D817" s="14"/>
      <c r="E817" s="14"/>
      <c r="F817" s="14"/>
      <c r="G817" s="14"/>
      <c r="H817" s="14"/>
      <c r="I817" s="14"/>
      <c r="J817" s="14"/>
      <c r="K817" s="14"/>
      <c r="L817" s="14"/>
      <c r="M817" s="14"/>
      <c r="N817" s="14"/>
      <c r="O817" s="14"/>
      <c r="P817" s="14"/>
      <c r="Q817" s="14"/>
      <c r="R817" s="14"/>
      <c r="S817" s="14"/>
      <c r="T817" s="14"/>
      <c r="U817" s="14"/>
      <c r="V817" s="14"/>
      <c r="W817" s="14"/>
      <c r="X817" s="14"/>
      <c r="Z817" s="14"/>
      <c r="AA817" s="14"/>
      <c r="AB817" s="14"/>
      <c r="AC817" s="14"/>
      <c r="AD817" s="14"/>
      <c r="AE817" s="14"/>
      <c r="AF817" s="14"/>
      <c r="AG817" s="14"/>
      <c r="AH817" s="14"/>
      <c r="AI817" s="14"/>
      <c r="AJ817" s="14"/>
      <c r="AK817" s="14"/>
      <c r="AL817" s="14"/>
      <c r="AM817" s="12"/>
      <c r="AN817" s="12"/>
      <c r="AO817" s="12"/>
      <c r="AP817" s="12"/>
      <c r="AQ817" s="12"/>
      <c r="AR817" s="12"/>
      <c r="AS817" s="12"/>
      <c r="AT817" s="12"/>
      <c r="AU817" s="12"/>
      <c r="AV817" s="12"/>
      <c r="AW817" s="12"/>
      <c r="AX817" s="12"/>
      <c r="AY817" s="12"/>
      <c r="AZ817" s="12"/>
      <c r="BA817" s="12"/>
      <c r="BB817" s="12"/>
      <c r="BC817" s="12"/>
      <c r="BD817" s="12"/>
      <c r="BE817" s="12"/>
      <c r="BF817" s="12"/>
      <c r="BG817" s="12"/>
      <c r="BH817" s="12"/>
      <c r="BI817" s="12"/>
      <c r="BJ817" s="12"/>
      <c r="BK817" s="12"/>
      <c r="BL817" s="12"/>
      <c r="BM817" s="12"/>
      <c r="BN817" s="12"/>
      <c r="BO817" s="12"/>
      <c r="BP817" s="12"/>
      <c r="BQ817" s="12"/>
      <c r="BR817" s="12"/>
      <c r="BS817" s="12"/>
      <c r="BT817" s="12"/>
      <c r="BU817" s="12"/>
      <c r="BV817" s="12"/>
      <c r="BW817" s="12"/>
      <c r="BX817" s="12"/>
      <c r="BY817" s="12"/>
      <c r="BZ817" s="12"/>
      <c r="CA817" s="12"/>
      <c r="CB817" s="12"/>
      <c r="CC817" s="12"/>
      <c r="CD817" s="12"/>
      <c r="CE817" s="12"/>
      <c r="CF817" s="12"/>
      <c r="CG817" s="12"/>
      <c r="CH817" s="12"/>
    </row>
    <row r="818" spans="1:86">
      <c r="A818" s="14"/>
      <c r="B818" s="14"/>
      <c r="C818" s="14"/>
      <c r="D818" s="14"/>
      <c r="E818" s="14"/>
      <c r="F818" s="14"/>
      <c r="G818" s="14"/>
      <c r="H818" s="14"/>
      <c r="I818" s="14"/>
      <c r="J818" s="14"/>
      <c r="K818" s="14"/>
      <c r="L818" s="14"/>
      <c r="M818" s="14"/>
      <c r="N818" s="14"/>
      <c r="O818" s="14"/>
      <c r="P818" s="14"/>
      <c r="Q818" s="14"/>
      <c r="R818" s="14"/>
      <c r="S818" s="14"/>
      <c r="T818" s="14"/>
      <c r="U818" s="14"/>
      <c r="V818" s="14"/>
      <c r="W818" s="14"/>
      <c r="X818" s="14"/>
      <c r="Z818" s="14"/>
      <c r="AA818" s="14"/>
      <c r="AB818" s="14"/>
      <c r="AC818" s="14"/>
      <c r="AD818" s="14"/>
      <c r="AE818" s="14"/>
      <c r="AF818" s="14"/>
      <c r="AG818" s="14"/>
      <c r="AH818" s="14"/>
      <c r="AI818" s="14"/>
      <c r="AJ818" s="14"/>
      <c r="AK818" s="14"/>
      <c r="AL818" s="14"/>
      <c r="AM818" s="12"/>
      <c r="AN818" s="12"/>
      <c r="AO818" s="12"/>
      <c r="AP818" s="12"/>
      <c r="AQ818" s="12"/>
      <c r="AR818" s="12"/>
      <c r="AS818" s="12"/>
      <c r="AT818" s="12"/>
      <c r="AU818" s="12"/>
      <c r="AV818" s="12"/>
      <c r="AW818" s="12"/>
      <c r="AX818" s="12"/>
      <c r="AY818" s="12"/>
      <c r="AZ818" s="12"/>
      <c r="BA818" s="12"/>
      <c r="BB818" s="12"/>
      <c r="BC818" s="12"/>
      <c r="BD818" s="12"/>
      <c r="BE818" s="12"/>
      <c r="BF818" s="12"/>
      <c r="BG818" s="12"/>
      <c r="BH818" s="12"/>
      <c r="BI818" s="12"/>
      <c r="BJ818" s="12"/>
      <c r="BK818" s="12"/>
      <c r="BL818" s="12"/>
      <c r="BM818" s="12"/>
      <c r="BN818" s="12"/>
      <c r="BO818" s="12"/>
      <c r="BP818" s="12"/>
      <c r="BQ818" s="12"/>
      <c r="BR818" s="12"/>
      <c r="BS818" s="12"/>
      <c r="BT818" s="12"/>
      <c r="BU818" s="12"/>
      <c r="BV818" s="12"/>
      <c r="BW818" s="12"/>
      <c r="BX818" s="12"/>
      <c r="BY818" s="12"/>
      <c r="BZ818" s="12"/>
      <c r="CA818" s="12"/>
      <c r="CB818" s="12"/>
      <c r="CC818" s="12"/>
      <c r="CD818" s="12"/>
      <c r="CE818" s="12"/>
      <c r="CF818" s="12"/>
      <c r="CG818" s="12"/>
      <c r="CH818" s="12"/>
    </row>
    <row r="819" spans="1:86">
      <c r="A819" s="14"/>
      <c r="B819" s="14"/>
      <c r="C819" s="14"/>
      <c r="D819" s="14"/>
      <c r="E819" s="14"/>
      <c r="F819" s="14"/>
      <c r="G819" s="14"/>
      <c r="H819" s="14"/>
      <c r="I819" s="14"/>
      <c r="J819" s="14"/>
      <c r="K819" s="14"/>
      <c r="L819" s="14"/>
      <c r="M819" s="14"/>
      <c r="N819" s="14"/>
      <c r="O819" s="14"/>
      <c r="P819" s="14"/>
      <c r="Q819" s="14"/>
      <c r="R819" s="14"/>
      <c r="S819" s="14"/>
      <c r="T819" s="14"/>
      <c r="U819" s="14"/>
      <c r="V819" s="14"/>
      <c r="W819" s="14"/>
      <c r="X819" s="14"/>
      <c r="Z819" s="14"/>
      <c r="AA819" s="14"/>
      <c r="AB819" s="14"/>
      <c r="AC819" s="14"/>
      <c r="AD819" s="14"/>
      <c r="AE819" s="14"/>
      <c r="AF819" s="14"/>
      <c r="AG819" s="14"/>
      <c r="AH819" s="14"/>
      <c r="AI819" s="14"/>
      <c r="AJ819" s="14"/>
      <c r="AK819" s="14"/>
      <c r="AL819" s="14"/>
      <c r="AM819" s="12"/>
      <c r="AN819" s="12"/>
      <c r="AO819" s="12"/>
      <c r="AP819" s="12"/>
      <c r="AQ819" s="12"/>
      <c r="AR819" s="12"/>
      <c r="AS819" s="12"/>
      <c r="AT819" s="12"/>
      <c r="AU819" s="12"/>
      <c r="AV819" s="12"/>
      <c r="AW819" s="12"/>
      <c r="AX819" s="12"/>
      <c r="AY819" s="12"/>
      <c r="AZ819" s="12"/>
      <c r="BA819" s="12"/>
      <c r="BB819" s="12"/>
      <c r="BC819" s="12"/>
      <c r="BD819" s="12"/>
      <c r="BE819" s="12"/>
      <c r="BF819" s="12"/>
      <c r="BG819" s="12"/>
      <c r="BH819" s="12"/>
      <c r="BI819" s="12"/>
      <c r="BJ819" s="12"/>
      <c r="BK819" s="12"/>
      <c r="BL819" s="12"/>
      <c r="BM819" s="12"/>
      <c r="BN819" s="12"/>
      <c r="BO819" s="12"/>
      <c r="BP819" s="12"/>
      <c r="BQ819" s="12"/>
      <c r="BR819" s="12"/>
      <c r="BS819" s="12"/>
      <c r="BT819" s="12"/>
      <c r="BU819" s="12"/>
      <c r="BV819" s="12"/>
      <c r="BW819" s="12"/>
      <c r="BX819" s="12"/>
      <c r="BY819" s="12"/>
      <c r="BZ819" s="12"/>
      <c r="CA819" s="12"/>
      <c r="CB819" s="12"/>
      <c r="CC819" s="12"/>
      <c r="CD819" s="12"/>
      <c r="CE819" s="12"/>
      <c r="CF819" s="12"/>
      <c r="CG819" s="12"/>
      <c r="CH819" s="12"/>
    </row>
    <row r="820" spans="1:86">
      <c r="A820" s="14"/>
      <c r="B820" s="14"/>
      <c r="C820" s="14"/>
      <c r="D820" s="14"/>
      <c r="E820" s="14"/>
      <c r="F820" s="14"/>
      <c r="G820" s="14"/>
      <c r="H820" s="14"/>
      <c r="I820" s="14"/>
      <c r="J820" s="14"/>
      <c r="K820" s="14"/>
      <c r="L820" s="14"/>
      <c r="M820" s="14"/>
      <c r="N820" s="14"/>
      <c r="O820" s="14"/>
      <c r="P820" s="14"/>
      <c r="Q820" s="14"/>
      <c r="R820" s="14"/>
      <c r="S820" s="14"/>
      <c r="T820" s="14"/>
      <c r="U820" s="14"/>
      <c r="V820" s="14"/>
      <c r="W820" s="14"/>
      <c r="X820" s="14"/>
      <c r="Z820" s="14"/>
      <c r="AA820" s="14"/>
      <c r="AB820" s="14"/>
      <c r="AC820" s="14"/>
      <c r="AD820" s="14"/>
      <c r="AE820" s="14"/>
      <c r="AF820" s="14"/>
      <c r="AG820" s="14"/>
      <c r="AH820" s="14"/>
      <c r="AI820" s="14"/>
      <c r="AJ820" s="14"/>
      <c r="AK820" s="14"/>
      <c r="AL820" s="14"/>
      <c r="AM820" s="12"/>
      <c r="AN820" s="12"/>
      <c r="AO820" s="12"/>
      <c r="AP820" s="12"/>
      <c r="AQ820" s="12"/>
      <c r="AR820" s="12"/>
      <c r="AS820" s="12"/>
      <c r="AT820" s="12"/>
      <c r="AU820" s="12"/>
      <c r="AV820" s="12"/>
      <c r="AW820" s="12"/>
      <c r="AX820" s="12"/>
      <c r="AY820" s="12"/>
      <c r="AZ820" s="12"/>
      <c r="BA820" s="12"/>
      <c r="BB820" s="12"/>
      <c r="BC820" s="12"/>
      <c r="BD820" s="12"/>
      <c r="BE820" s="12"/>
      <c r="BF820" s="12"/>
      <c r="BG820" s="12"/>
      <c r="BH820" s="12"/>
      <c r="BI820" s="12"/>
      <c r="BJ820" s="12"/>
      <c r="BK820" s="12"/>
      <c r="BL820" s="12"/>
      <c r="BM820" s="12"/>
      <c r="BN820" s="12"/>
      <c r="BO820" s="12"/>
      <c r="BP820" s="12"/>
      <c r="BQ820" s="12"/>
      <c r="BR820" s="12"/>
      <c r="BS820" s="12"/>
      <c r="BT820" s="12"/>
      <c r="BU820" s="12"/>
      <c r="BV820" s="12"/>
      <c r="BW820" s="12"/>
      <c r="BX820" s="12"/>
      <c r="BY820" s="12"/>
      <c r="BZ820" s="12"/>
      <c r="CA820" s="12"/>
      <c r="CB820" s="12"/>
      <c r="CC820" s="12"/>
      <c r="CD820" s="12"/>
      <c r="CE820" s="12"/>
      <c r="CF820" s="12"/>
      <c r="CG820" s="12"/>
      <c r="CH820" s="12"/>
    </row>
    <row r="821" spans="1:86">
      <c r="A821" s="14"/>
      <c r="B821" s="14"/>
      <c r="C821" s="14"/>
      <c r="D821" s="14"/>
      <c r="E821" s="14"/>
      <c r="F821" s="14"/>
      <c r="G821" s="14"/>
      <c r="H821" s="14"/>
      <c r="I821" s="14"/>
      <c r="J821" s="14"/>
      <c r="K821" s="14"/>
      <c r="L821" s="14"/>
      <c r="M821" s="14"/>
      <c r="N821" s="14"/>
      <c r="O821" s="14"/>
      <c r="P821" s="14"/>
      <c r="Q821" s="14"/>
      <c r="R821" s="14"/>
      <c r="S821" s="14"/>
      <c r="T821" s="14"/>
      <c r="U821" s="14"/>
      <c r="V821" s="14"/>
      <c r="W821" s="14"/>
      <c r="X821" s="14"/>
      <c r="Z821" s="14"/>
      <c r="AA821" s="14"/>
      <c r="AB821" s="14"/>
      <c r="AC821" s="14"/>
      <c r="AD821" s="14"/>
      <c r="AE821" s="14"/>
      <c r="AF821" s="14"/>
      <c r="AG821" s="14"/>
      <c r="AH821" s="14"/>
      <c r="AI821" s="14"/>
      <c r="AJ821" s="14"/>
      <c r="AK821" s="14"/>
      <c r="AL821" s="14"/>
      <c r="AM821" s="12"/>
      <c r="AN821" s="12"/>
      <c r="AO821" s="12"/>
      <c r="AP821" s="12"/>
      <c r="AQ821" s="12"/>
      <c r="AR821" s="12"/>
      <c r="AS821" s="12"/>
      <c r="AT821" s="12"/>
      <c r="AU821" s="12"/>
      <c r="AV821" s="12"/>
      <c r="AW821" s="12"/>
      <c r="AX821" s="12"/>
      <c r="AY821" s="12"/>
      <c r="AZ821" s="12"/>
      <c r="BA821" s="12"/>
      <c r="BB821" s="12"/>
      <c r="BC821" s="12"/>
      <c r="BD821" s="12"/>
      <c r="BE821" s="12"/>
      <c r="BF821" s="12"/>
      <c r="BG821" s="12"/>
      <c r="BH821" s="12"/>
      <c r="BI821" s="12"/>
      <c r="BJ821" s="12"/>
      <c r="BK821" s="12"/>
      <c r="BL821" s="12"/>
      <c r="BM821" s="12"/>
      <c r="BN821" s="12"/>
      <c r="BO821" s="12"/>
      <c r="BP821" s="12"/>
      <c r="BQ821" s="12"/>
      <c r="BR821" s="12"/>
      <c r="BS821" s="12"/>
      <c r="BT821" s="12"/>
      <c r="BU821" s="12"/>
      <c r="BV821" s="12"/>
      <c r="BW821" s="12"/>
      <c r="BX821" s="12"/>
      <c r="BY821" s="12"/>
      <c r="BZ821" s="12"/>
      <c r="CA821" s="12"/>
      <c r="CB821" s="12"/>
      <c r="CC821" s="12"/>
      <c r="CD821" s="12"/>
      <c r="CE821" s="12"/>
      <c r="CF821" s="12"/>
      <c r="CG821" s="12"/>
      <c r="CH821" s="12"/>
    </row>
    <row r="822" spans="1:86">
      <c r="A822" s="14"/>
      <c r="B822" s="14"/>
      <c r="C822" s="14"/>
      <c r="D822" s="14"/>
      <c r="E822" s="14"/>
      <c r="F822" s="14"/>
      <c r="G822" s="14"/>
      <c r="H822" s="14"/>
      <c r="I822" s="14"/>
      <c r="J822" s="14"/>
      <c r="K822" s="14"/>
      <c r="L822" s="14"/>
      <c r="M822" s="14"/>
      <c r="N822" s="14"/>
      <c r="O822" s="14"/>
      <c r="P822" s="14"/>
      <c r="Q822" s="14"/>
      <c r="R822" s="14"/>
      <c r="S822" s="14"/>
      <c r="T822" s="14"/>
      <c r="U822" s="14"/>
      <c r="V822" s="14"/>
      <c r="W822" s="14"/>
      <c r="X822" s="14"/>
      <c r="Z822" s="14"/>
      <c r="AA822" s="14"/>
      <c r="AB822" s="14"/>
      <c r="AC822" s="14"/>
      <c r="AD822" s="14"/>
      <c r="AE822" s="14"/>
      <c r="AF822" s="14"/>
      <c r="AG822" s="14"/>
      <c r="AH822" s="14"/>
      <c r="AI822" s="14"/>
      <c r="AJ822" s="14"/>
      <c r="AK822" s="14"/>
      <c r="AL822" s="14"/>
      <c r="AM822" s="12"/>
      <c r="AN822" s="12"/>
      <c r="AO822" s="12"/>
      <c r="AP822" s="12"/>
      <c r="AQ822" s="12"/>
      <c r="AR822" s="12"/>
      <c r="AS822" s="12"/>
      <c r="AT822" s="12"/>
      <c r="AU822" s="12"/>
      <c r="AV822" s="12"/>
      <c r="AW822" s="12"/>
      <c r="AX822" s="12"/>
      <c r="AY822" s="12"/>
      <c r="AZ822" s="12"/>
      <c r="BA822" s="12"/>
      <c r="BB822" s="12"/>
      <c r="BC822" s="12"/>
      <c r="BD822" s="12"/>
      <c r="BE822" s="12"/>
      <c r="BF822" s="12"/>
      <c r="BG822" s="12"/>
      <c r="BH822" s="12"/>
      <c r="BI822" s="12"/>
      <c r="BJ822" s="12"/>
      <c r="BK822" s="12"/>
      <c r="BL822" s="12"/>
      <c r="BM822" s="12"/>
      <c r="BN822" s="12"/>
      <c r="BO822" s="12"/>
      <c r="BP822" s="12"/>
      <c r="BQ822" s="12"/>
      <c r="BR822" s="12"/>
      <c r="BS822" s="12"/>
      <c r="BT822" s="12"/>
      <c r="BU822" s="12"/>
      <c r="BV822" s="12"/>
      <c r="BW822" s="12"/>
      <c r="BX822" s="12"/>
      <c r="BY822" s="12"/>
      <c r="BZ822" s="12"/>
      <c r="CA822" s="12"/>
      <c r="CB822" s="12"/>
      <c r="CC822" s="12"/>
      <c r="CD822" s="12"/>
      <c r="CE822" s="12"/>
      <c r="CF822" s="12"/>
      <c r="CG822" s="12"/>
      <c r="CH822" s="12"/>
    </row>
    <row r="823" spans="1:86">
      <c r="A823" s="14"/>
      <c r="B823" s="14"/>
      <c r="C823" s="14"/>
      <c r="D823" s="14"/>
      <c r="E823" s="14"/>
      <c r="F823" s="14"/>
      <c r="G823" s="14"/>
      <c r="H823" s="14"/>
      <c r="I823" s="14"/>
      <c r="J823" s="14"/>
      <c r="K823" s="14"/>
      <c r="L823" s="14"/>
      <c r="M823" s="14"/>
      <c r="N823" s="14"/>
      <c r="O823" s="14"/>
      <c r="P823" s="14"/>
      <c r="Q823" s="14"/>
      <c r="R823" s="14"/>
      <c r="S823" s="14"/>
      <c r="T823" s="14"/>
      <c r="U823" s="14"/>
      <c r="V823" s="14"/>
      <c r="W823" s="14"/>
      <c r="X823" s="14"/>
      <c r="Z823" s="14"/>
      <c r="AA823" s="14"/>
      <c r="AB823" s="14"/>
      <c r="AC823" s="14"/>
      <c r="AD823" s="14"/>
      <c r="AE823" s="14"/>
      <c r="AF823" s="14"/>
      <c r="AG823" s="14"/>
      <c r="AH823" s="14"/>
      <c r="AI823" s="14"/>
      <c r="AJ823" s="14"/>
      <c r="AK823" s="14"/>
      <c r="AL823" s="14"/>
      <c r="AM823" s="12"/>
      <c r="AN823" s="12"/>
      <c r="AO823" s="12"/>
      <c r="AP823" s="12"/>
      <c r="AQ823" s="12"/>
      <c r="AR823" s="12"/>
      <c r="AS823" s="12"/>
      <c r="AT823" s="12"/>
      <c r="AU823" s="12"/>
      <c r="AV823" s="12"/>
      <c r="AW823" s="12"/>
      <c r="AX823" s="12"/>
      <c r="AY823" s="12"/>
      <c r="AZ823" s="12"/>
      <c r="BA823" s="12"/>
      <c r="BB823" s="12"/>
      <c r="BC823" s="12"/>
      <c r="BD823" s="12"/>
      <c r="BE823" s="12"/>
      <c r="BF823" s="12"/>
      <c r="BG823" s="12"/>
      <c r="BH823" s="12"/>
      <c r="BI823" s="12"/>
      <c r="BJ823" s="12"/>
      <c r="BK823" s="12"/>
      <c r="BL823" s="12"/>
      <c r="BM823" s="12"/>
      <c r="BN823" s="12"/>
      <c r="BO823" s="12"/>
      <c r="BP823" s="12"/>
      <c r="BQ823" s="12"/>
      <c r="BR823" s="12"/>
      <c r="BS823" s="12"/>
      <c r="BT823" s="12"/>
      <c r="BU823" s="12"/>
      <c r="BV823" s="12"/>
      <c r="BW823" s="12"/>
      <c r="BX823" s="12"/>
      <c r="BY823" s="12"/>
      <c r="BZ823" s="12"/>
      <c r="CA823" s="12"/>
      <c r="CB823" s="12"/>
      <c r="CC823" s="12"/>
      <c r="CD823" s="12"/>
      <c r="CE823" s="12"/>
      <c r="CF823" s="12"/>
      <c r="CG823" s="12"/>
      <c r="CH823" s="12"/>
    </row>
    <row r="824" spans="1:86">
      <c r="A824" s="14"/>
      <c r="B824" s="14"/>
      <c r="C824" s="14"/>
      <c r="D824" s="14"/>
      <c r="E824" s="14"/>
      <c r="F824" s="14"/>
      <c r="G824" s="14"/>
      <c r="H824" s="14"/>
      <c r="I824" s="14"/>
      <c r="J824" s="14"/>
      <c r="K824" s="14"/>
      <c r="L824" s="14"/>
      <c r="M824" s="14"/>
      <c r="N824" s="14"/>
      <c r="O824" s="14"/>
      <c r="P824" s="14"/>
      <c r="Q824" s="14"/>
      <c r="R824" s="14"/>
      <c r="S824" s="14"/>
      <c r="T824" s="14"/>
      <c r="U824" s="14"/>
      <c r="V824" s="14"/>
      <c r="W824" s="14"/>
      <c r="X824" s="14"/>
      <c r="Z824" s="14"/>
      <c r="AA824" s="14"/>
      <c r="AB824" s="14"/>
      <c r="AC824" s="14"/>
      <c r="AD824" s="14"/>
      <c r="AE824" s="14"/>
      <c r="AF824" s="14"/>
      <c r="AG824" s="14"/>
      <c r="AH824" s="14"/>
      <c r="AI824" s="14"/>
      <c r="AJ824" s="14"/>
      <c r="AK824" s="14"/>
      <c r="AL824" s="14"/>
      <c r="AM824" s="12"/>
      <c r="AN824" s="12"/>
      <c r="AO824" s="12"/>
      <c r="AP824" s="12"/>
      <c r="AQ824" s="12"/>
      <c r="AR824" s="12"/>
      <c r="AS824" s="12"/>
      <c r="AT824" s="12"/>
      <c r="AU824" s="12"/>
      <c r="AV824" s="12"/>
      <c r="AW824" s="12"/>
      <c r="AX824" s="12"/>
      <c r="AY824" s="12"/>
      <c r="AZ824" s="12"/>
      <c r="BA824" s="12"/>
      <c r="BB824" s="12"/>
      <c r="BC824" s="12"/>
      <c r="BD824" s="12"/>
      <c r="BE824" s="12"/>
      <c r="BF824" s="12"/>
      <c r="BG824" s="12"/>
      <c r="BH824" s="12"/>
      <c r="BI824" s="12"/>
      <c r="BJ824" s="12"/>
      <c r="BK824" s="12"/>
      <c r="BL824" s="12"/>
      <c r="BM824" s="12"/>
      <c r="BN824" s="12"/>
      <c r="BO824" s="12"/>
      <c r="BP824" s="12"/>
      <c r="BQ824" s="12"/>
      <c r="BR824" s="12"/>
      <c r="BS824" s="12"/>
      <c r="BT824" s="12"/>
      <c r="BU824" s="12"/>
      <c r="BV824" s="12"/>
      <c r="BW824" s="12"/>
      <c r="BX824" s="12"/>
      <c r="BY824" s="12"/>
      <c r="BZ824" s="12"/>
      <c r="CA824" s="12"/>
      <c r="CB824" s="12"/>
      <c r="CC824" s="12"/>
      <c r="CD824" s="12"/>
      <c r="CE824" s="12"/>
      <c r="CF824" s="12"/>
      <c r="CG824" s="12"/>
      <c r="CH824" s="12"/>
    </row>
    <row r="825" spans="1:86">
      <c r="A825" s="14"/>
      <c r="B825" s="14"/>
      <c r="C825" s="14"/>
      <c r="D825" s="14"/>
      <c r="E825" s="14"/>
      <c r="F825" s="14"/>
      <c r="G825" s="14"/>
      <c r="H825" s="14"/>
      <c r="I825" s="14"/>
      <c r="J825" s="14"/>
      <c r="K825" s="14"/>
      <c r="L825" s="14"/>
      <c r="M825" s="14"/>
      <c r="N825" s="14"/>
      <c r="O825" s="14"/>
      <c r="P825" s="14"/>
      <c r="Q825" s="14"/>
      <c r="R825" s="14"/>
      <c r="S825" s="14"/>
      <c r="T825" s="14"/>
      <c r="U825" s="14"/>
      <c r="V825" s="14"/>
      <c r="W825" s="14"/>
      <c r="X825" s="14"/>
      <c r="Z825" s="14"/>
      <c r="AA825" s="14"/>
      <c r="AB825" s="14"/>
      <c r="AC825" s="14"/>
      <c r="AD825" s="14"/>
      <c r="AE825" s="14"/>
      <c r="AF825" s="14"/>
      <c r="AG825" s="14"/>
      <c r="AH825" s="14"/>
      <c r="AI825" s="14"/>
      <c r="AJ825" s="14"/>
      <c r="AK825" s="14"/>
      <c r="AL825" s="14"/>
      <c r="AM825" s="12"/>
      <c r="AN825" s="12"/>
      <c r="AO825" s="12"/>
      <c r="AP825" s="12"/>
      <c r="AQ825" s="12"/>
      <c r="AR825" s="12"/>
      <c r="AS825" s="12"/>
      <c r="AT825" s="12"/>
      <c r="AU825" s="12"/>
      <c r="AV825" s="12"/>
      <c r="AW825" s="12"/>
      <c r="AX825" s="12"/>
      <c r="AY825" s="12"/>
      <c r="AZ825" s="12"/>
      <c r="BA825" s="12"/>
      <c r="BB825" s="12"/>
      <c r="BC825" s="12"/>
      <c r="BD825" s="12"/>
      <c r="BE825" s="12"/>
      <c r="BF825" s="12"/>
      <c r="BG825" s="12"/>
      <c r="BH825" s="12"/>
      <c r="BI825" s="12"/>
      <c r="BJ825" s="12"/>
      <c r="BK825" s="12"/>
      <c r="BL825" s="12"/>
      <c r="BM825" s="12"/>
      <c r="BN825" s="12"/>
      <c r="BO825" s="12"/>
      <c r="BP825" s="12"/>
      <c r="BQ825" s="12"/>
      <c r="BR825" s="12"/>
      <c r="BS825" s="12"/>
      <c r="BT825" s="12"/>
      <c r="BU825" s="12"/>
      <c r="BV825" s="12"/>
      <c r="BW825" s="12"/>
      <c r="BX825" s="12"/>
      <c r="BY825" s="12"/>
      <c r="BZ825" s="12"/>
      <c r="CA825" s="12"/>
      <c r="CB825" s="12"/>
      <c r="CC825" s="12"/>
      <c r="CD825" s="12"/>
      <c r="CE825" s="12"/>
      <c r="CF825" s="12"/>
      <c r="CG825" s="12"/>
      <c r="CH825" s="12"/>
    </row>
    <row r="826" spans="1:86">
      <c r="A826" s="14"/>
      <c r="B826" s="14"/>
      <c r="C826" s="14"/>
      <c r="D826" s="14"/>
      <c r="E826" s="14"/>
      <c r="F826" s="14"/>
      <c r="G826" s="14"/>
      <c r="H826" s="14"/>
      <c r="I826" s="14"/>
      <c r="J826" s="14"/>
      <c r="K826" s="14"/>
      <c r="L826" s="14"/>
      <c r="M826" s="14"/>
      <c r="N826" s="14"/>
      <c r="O826" s="14"/>
      <c r="P826" s="14"/>
      <c r="Q826" s="14"/>
      <c r="R826" s="14"/>
      <c r="S826" s="14"/>
      <c r="T826" s="14"/>
      <c r="U826" s="14"/>
      <c r="V826" s="14"/>
      <c r="W826" s="14"/>
      <c r="X826" s="14"/>
      <c r="Z826" s="14"/>
      <c r="AA826" s="14"/>
      <c r="AB826" s="14"/>
      <c r="AC826" s="14"/>
      <c r="AD826" s="14"/>
      <c r="AE826" s="14"/>
      <c r="AF826" s="14"/>
      <c r="AG826" s="14"/>
      <c r="AH826" s="14"/>
      <c r="AI826" s="14"/>
      <c r="AJ826" s="14"/>
      <c r="AK826" s="14"/>
      <c r="AL826" s="14"/>
      <c r="AM826" s="12"/>
      <c r="AN826" s="12"/>
      <c r="AO826" s="12"/>
      <c r="AP826" s="12"/>
      <c r="AQ826" s="12"/>
      <c r="AR826" s="12"/>
      <c r="AS826" s="12"/>
      <c r="AT826" s="12"/>
      <c r="AU826" s="12"/>
      <c r="AV826" s="12"/>
      <c r="AW826" s="12"/>
      <c r="AX826" s="12"/>
      <c r="AY826" s="12"/>
      <c r="AZ826" s="12"/>
      <c r="BA826" s="12"/>
      <c r="BB826" s="12"/>
      <c r="BC826" s="12"/>
      <c r="BD826" s="12"/>
      <c r="BE826" s="12"/>
      <c r="BF826" s="12"/>
      <c r="BG826" s="12"/>
      <c r="BH826" s="12"/>
      <c r="BI826" s="12"/>
      <c r="BJ826" s="12"/>
      <c r="BK826" s="12"/>
      <c r="BL826" s="12"/>
      <c r="BM826" s="12"/>
      <c r="BN826" s="12"/>
      <c r="BO826" s="12"/>
      <c r="BP826" s="12"/>
      <c r="BQ826" s="12"/>
      <c r="BR826" s="12"/>
      <c r="BS826" s="12"/>
      <c r="BT826" s="12"/>
      <c r="BU826" s="12"/>
      <c r="BV826" s="12"/>
      <c r="BW826" s="12"/>
      <c r="BX826" s="12"/>
      <c r="BY826" s="12"/>
      <c r="BZ826" s="12"/>
      <c r="CA826" s="12"/>
      <c r="CB826" s="12"/>
      <c r="CC826" s="12"/>
      <c r="CD826" s="12"/>
      <c r="CE826" s="12"/>
      <c r="CF826" s="12"/>
      <c r="CG826" s="12"/>
      <c r="CH826" s="12"/>
    </row>
    <row r="827" spans="1:86">
      <c r="A827" s="14"/>
      <c r="B827" s="14"/>
      <c r="C827" s="14"/>
      <c r="D827" s="14"/>
      <c r="E827" s="14"/>
      <c r="F827" s="14"/>
      <c r="G827" s="14"/>
      <c r="H827" s="14"/>
      <c r="I827" s="14"/>
      <c r="J827" s="14"/>
      <c r="K827" s="14"/>
      <c r="L827" s="14"/>
      <c r="M827" s="14"/>
      <c r="N827" s="14"/>
      <c r="O827" s="14"/>
      <c r="P827" s="14"/>
      <c r="Q827" s="14"/>
      <c r="R827" s="14"/>
      <c r="S827" s="14"/>
      <c r="T827" s="14"/>
      <c r="U827" s="14"/>
      <c r="V827" s="14"/>
      <c r="W827" s="14"/>
      <c r="X827" s="14"/>
      <c r="Z827" s="14"/>
      <c r="AA827" s="14"/>
      <c r="AB827" s="14"/>
      <c r="AC827" s="14"/>
      <c r="AD827" s="14"/>
      <c r="AE827" s="14"/>
      <c r="AF827" s="14"/>
      <c r="AG827" s="14"/>
      <c r="AH827" s="14"/>
      <c r="AI827" s="14"/>
      <c r="AJ827" s="14"/>
      <c r="AK827" s="14"/>
      <c r="AL827" s="14"/>
      <c r="AM827" s="12"/>
      <c r="AN827" s="12"/>
      <c r="AO827" s="12"/>
      <c r="AP827" s="12"/>
      <c r="AQ827" s="12"/>
      <c r="AR827" s="12"/>
      <c r="AS827" s="12"/>
      <c r="AT827" s="12"/>
      <c r="AU827" s="12"/>
      <c r="AV827" s="12"/>
      <c r="AW827" s="12"/>
      <c r="AX827" s="12"/>
      <c r="AY827" s="12"/>
      <c r="AZ827" s="12"/>
      <c r="BA827" s="12"/>
      <c r="BB827" s="12"/>
      <c r="BC827" s="12"/>
      <c r="BD827" s="12"/>
      <c r="BE827" s="12"/>
      <c r="BF827" s="12"/>
      <c r="BG827" s="12"/>
      <c r="BH827" s="12"/>
      <c r="BI827" s="12"/>
      <c r="BJ827" s="12"/>
      <c r="BK827" s="12"/>
      <c r="BL827" s="12"/>
      <c r="BM827" s="12"/>
      <c r="BN827" s="12"/>
      <c r="BO827" s="12"/>
      <c r="BP827" s="12"/>
      <c r="BQ827" s="12"/>
      <c r="BR827" s="12"/>
      <c r="BS827" s="12"/>
      <c r="BT827" s="12"/>
      <c r="BU827" s="12"/>
      <c r="BV827" s="12"/>
      <c r="BW827" s="12"/>
      <c r="BX827" s="12"/>
      <c r="BY827" s="12"/>
      <c r="BZ827" s="12"/>
      <c r="CA827" s="12"/>
      <c r="CB827" s="12"/>
      <c r="CC827" s="12"/>
      <c r="CD827" s="12"/>
      <c r="CE827" s="12"/>
      <c r="CF827" s="12"/>
      <c r="CG827" s="12"/>
      <c r="CH827" s="12"/>
    </row>
    <row r="828" spans="1:86">
      <c r="A828" s="14"/>
      <c r="B828" s="14"/>
      <c r="C828" s="14"/>
      <c r="D828" s="14"/>
      <c r="E828" s="14"/>
      <c r="F828" s="14"/>
      <c r="G828" s="14"/>
      <c r="H828" s="14"/>
      <c r="I828" s="14"/>
      <c r="J828" s="14"/>
      <c r="K828" s="14"/>
      <c r="L828" s="14"/>
      <c r="M828" s="14"/>
      <c r="N828" s="14"/>
      <c r="O828" s="14"/>
      <c r="P828" s="14"/>
      <c r="Q828" s="14"/>
      <c r="R828" s="14"/>
      <c r="S828" s="14"/>
      <c r="T828" s="14"/>
      <c r="U828" s="14"/>
      <c r="V828" s="14"/>
      <c r="W828" s="14"/>
      <c r="X828" s="14"/>
      <c r="Z828" s="14"/>
      <c r="AA828" s="14"/>
      <c r="AB828" s="14"/>
      <c r="AC828" s="14"/>
      <c r="AD828" s="14"/>
      <c r="AE828" s="14"/>
      <c r="AF828" s="14"/>
      <c r="AG828" s="14"/>
      <c r="AH828" s="14"/>
      <c r="AI828" s="14"/>
      <c r="AJ828" s="14"/>
      <c r="AK828" s="14"/>
      <c r="AL828" s="14"/>
      <c r="AM828" s="12"/>
      <c r="AN828" s="12"/>
      <c r="AO828" s="12"/>
      <c r="AP828" s="12"/>
      <c r="AQ828" s="12"/>
      <c r="AR828" s="12"/>
      <c r="AS828" s="12"/>
      <c r="AT828" s="12"/>
      <c r="AU828" s="12"/>
      <c r="AV828" s="12"/>
      <c r="AW828" s="12"/>
      <c r="AX828" s="12"/>
      <c r="AY828" s="12"/>
      <c r="AZ828" s="12"/>
      <c r="BA828" s="12"/>
      <c r="BB828" s="12"/>
      <c r="BC828" s="12"/>
      <c r="BD828" s="12"/>
      <c r="BE828" s="12"/>
      <c r="BF828" s="12"/>
      <c r="BG828" s="12"/>
      <c r="BH828" s="12"/>
      <c r="BI828" s="12"/>
      <c r="BJ828" s="12"/>
      <c r="BK828" s="12"/>
      <c r="BL828" s="12"/>
      <c r="BM828" s="12"/>
      <c r="BN828" s="12"/>
      <c r="BO828" s="12"/>
      <c r="BP828" s="12"/>
      <c r="BQ828" s="12"/>
      <c r="BR828" s="12"/>
      <c r="BS828" s="12"/>
      <c r="BT828" s="12"/>
      <c r="BU828" s="12"/>
      <c r="BV828" s="12"/>
      <c r="BW828" s="12"/>
      <c r="BX828" s="12"/>
      <c r="BY828" s="12"/>
      <c r="BZ828" s="12"/>
      <c r="CA828" s="12"/>
      <c r="CB828" s="12"/>
      <c r="CC828" s="12"/>
      <c r="CD828" s="12"/>
      <c r="CE828" s="12"/>
      <c r="CF828" s="12"/>
      <c r="CG828" s="12"/>
      <c r="CH828" s="12"/>
    </row>
    <row r="829" spans="1:86">
      <c r="A829" s="14"/>
      <c r="B829" s="14"/>
      <c r="C829" s="14"/>
      <c r="D829" s="14"/>
      <c r="E829" s="14"/>
      <c r="F829" s="14"/>
      <c r="G829" s="14"/>
      <c r="H829" s="14"/>
      <c r="I829" s="14"/>
      <c r="J829" s="14"/>
      <c r="K829" s="14"/>
      <c r="L829" s="14"/>
      <c r="M829" s="14"/>
      <c r="N829" s="14"/>
      <c r="O829" s="14"/>
      <c r="P829" s="14"/>
      <c r="Q829" s="14"/>
      <c r="R829" s="14"/>
      <c r="S829" s="14"/>
      <c r="T829" s="14"/>
      <c r="U829" s="14"/>
      <c r="V829" s="14"/>
      <c r="W829" s="14"/>
      <c r="X829" s="14"/>
      <c r="Z829" s="14"/>
      <c r="AA829" s="14"/>
      <c r="AB829" s="14"/>
      <c r="AC829" s="14"/>
      <c r="AD829" s="14"/>
      <c r="AE829" s="14"/>
      <c r="AF829" s="14"/>
      <c r="AG829" s="14"/>
      <c r="AH829" s="14"/>
      <c r="AI829" s="14"/>
      <c r="AJ829" s="14"/>
      <c r="AK829" s="14"/>
      <c r="AL829" s="14"/>
      <c r="AM829" s="12"/>
      <c r="AN829" s="12"/>
      <c r="AO829" s="12"/>
      <c r="AP829" s="12"/>
      <c r="AQ829" s="12"/>
      <c r="AR829" s="12"/>
      <c r="AS829" s="12"/>
      <c r="AT829" s="12"/>
      <c r="AU829" s="12"/>
      <c r="AV829" s="12"/>
      <c r="AW829" s="12"/>
      <c r="AX829" s="12"/>
      <c r="AY829" s="12"/>
      <c r="AZ829" s="12"/>
      <c r="BA829" s="12"/>
      <c r="BB829" s="12"/>
      <c r="BC829" s="12"/>
      <c r="BD829" s="12"/>
      <c r="BE829" s="12"/>
      <c r="BF829" s="12"/>
      <c r="BG829" s="12"/>
      <c r="BH829" s="12"/>
      <c r="BI829" s="12"/>
      <c r="BJ829" s="12"/>
      <c r="BK829" s="12"/>
      <c r="BL829" s="12"/>
      <c r="BM829" s="12"/>
      <c r="BN829" s="12"/>
      <c r="BO829" s="12"/>
      <c r="BP829" s="12"/>
      <c r="BQ829" s="12"/>
      <c r="BR829" s="12"/>
      <c r="BS829" s="12"/>
      <c r="BT829" s="12"/>
      <c r="BU829" s="12"/>
      <c r="BV829" s="12"/>
      <c r="BW829" s="12"/>
      <c r="BX829" s="12"/>
      <c r="BY829" s="12"/>
      <c r="BZ829" s="12"/>
      <c r="CA829" s="12"/>
      <c r="CB829" s="12"/>
      <c r="CC829" s="12"/>
      <c r="CD829" s="12"/>
      <c r="CE829" s="12"/>
      <c r="CF829" s="12"/>
      <c r="CG829" s="12"/>
      <c r="CH829" s="12"/>
    </row>
    <row r="830" spans="1:86">
      <c r="A830" s="14"/>
      <c r="B830" s="14"/>
      <c r="C830" s="14"/>
      <c r="D830" s="14"/>
      <c r="E830" s="14"/>
      <c r="F830" s="14"/>
      <c r="G830" s="14"/>
      <c r="H830" s="14"/>
      <c r="I830" s="14"/>
      <c r="J830" s="14"/>
      <c r="K830" s="14"/>
      <c r="L830" s="14"/>
      <c r="M830" s="14"/>
      <c r="N830" s="14"/>
      <c r="O830" s="14"/>
      <c r="P830" s="14"/>
      <c r="Q830" s="14"/>
      <c r="R830" s="14"/>
      <c r="S830" s="14"/>
      <c r="T830" s="14"/>
      <c r="U830" s="14"/>
      <c r="V830" s="14"/>
      <c r="W830" s="14"/>
      <c r="X830" s="14"/>
      <c r="Z830" s="14"/>
      <c r="AA830" s="14"/>
      <c r="AB830" s="14"/>
      <c r="AC830" s="14"/>
      <c r="AD830" s="14"/>
      <c r="AE830" s="14"/>
      <c r="AF830" s="14"/>
      <c r="AG830" s="14"/>
      <c r="AH830" s="14"/>
      <c r="AI830" s="14"/>
      <c r="AJ830" s="14"/>
      <c r="AK830" s="14"/>
      <c r="AL830" s="14"/>
      <c r="AM830" s="12"/>
      <c r="AN830" s="12"/>
      <c r="AO830" s="12"/>
      <c r="AP830" s="12"/>
      <c r="AQ830" s="12"/>
      <c r="AR830" s="12"/>
      <c r="AS830" s="12"/>
      <c r="AT830" s="12"/>
      <c r="AU830" s="12"/>
      <c r="AV830" s="12"/>
      <c r="AW830" s="12"/>
      <c r="AX830" s="12"/>
      <c r="AY830" s="12"/>
      <c r="AZ830" s="12"/>
      <c r="BA830" s="12"/>
      <c r="BB830" s="12"/>
      <c r="BC830" s="12"/>
      <c r="BD830" s="12"/>
      <c r="BE830" s="12"/>
      <c r="BF830" s="12"/>
      <c r="BG830" s="12"/>
      <c r="BH830" s="12"/>
      <c r="BI830" s="12"/>
      <c r="BJ830" s="12"/>
      <c r="BK830" s="12"/>
      <c r="BL830" s="12"/>
      <c r="BM830" s="12"/>
      <c r="BN830" s="12"/>
      <c r="BO830" s="12"/>
      <c r="BP830" s="12"/>
      <c r="BQ830" s="12"/>
      <c r="BR830" s="12"/>
      <c r="BS830" s="12"/>
      <c r="BT830" s="12"/>
      <c r="BU830" s="12"/>
      <c r="BV830" s="12"/>
      <c r="BW830" s="12"/>
      <c r="BX830" s="12"/>
      <c r="BY830" s="12"/>
      <c r="BZ830" s="12"/>
      <c r="CA830" s="12"/>
      <c r="CB830" s="12"/>
      <c r="CC830" s="12"/>
      <c r="CD830" s="12"/>
      <c r="CE830" s="12"/>
      <c r="CF830" s="12"/>
      <c r="CG830" s="12"/>
      <c r="CH830" s="12"/>
    </row>
    <row r="831" spans="1:86">
      <c r="A831" s="14"/>
      <c r="B831" s="14"/>
      <c r="C831" s="14"/>
      <c r="D831" s="14"/>
      <c r="E831" s="14"/>
      <c r="F831" s="14"/>
      <c r="G831" s="14"/>
      <c r="H831" s="14"/>
      <c r="I831" s="14"/>
      <c r="J831" s="14"/>
      <c r="K831" s="14"/>
      <c r="L831" s="14"/>
      <c r="M831" s="14"/>
      <c r="N831" s="14"/>
      <c r="O831" s="14"/>
      <c r="P831" s="14"/>
      <c r="Q831" s="14"/>
      <c r="R831" s="14"/>
      <c r="S831" s="14"/>
      <c r="T831" s="14"/>
      <c r="U831" s="14"/>
      <c r="V831" s="14"/>
      <c r="W831" s="14"/>
      <c r="X831" s="14"/>
      <c r="Z831" s="14"/>
      <c r="AA831" s="14"/>
      <c r="AB831" s="14"/>
      <c r="AC831" s="14"/>
      <c r="AD831" s="14"/>
      <c r="AE831" s="14"/>
      <c r="AF831" s="14"/>
      <c r="AG831" s="14"/>
      <c r="AH831" s="14"/>
      <c r="AI831" s="14"/>
      <c r="AJ831" s="14"/>
      <c r="AK831" s="14"/>
      <c r="AL831" s="14"/>
      <c r="AM831" s="12"/>
      <c r="AN831" s="12"/>
      <c r="AO831" s="12"/>
      <c r="AP831" s="12"/>
      <c r="AQ831" s="12"/>
      <c r="AR831" s="12"/>
      <c r="AS831" s="12"/>
      <c r="AT831" s="12"/>
      <c r="AU831" s="12"/>
      <c r="AV831" s="12"/>
      <c r="AW831" s="12"/>
      <c r="AX831" s="12"/>
      <c r="AY831" s="12"/>
      <c r="AZ831" s="12"/>
      <c r="BA831" s="12"/>
      <c r="BB831" s="12"/>
      <c r="BC831" s="12"/>
      <c r="BD831" s="12"/>
      <c r="BE831" s="12"/>
      <c r="BF831" s="12"/>
      <c r="BG831" s="12"/>
      <c r="BH831" s="12"/>
      <c r="BI831" s="12"/>
      <c r="BJ831" s="12"/>
      <c r="BK831" s="12"/>
      <c r="BL831" s="12"/>
      <c r="BM831" s="12"/>
      <c r="BN831" s="12"/>
      <c r="BO831" s="12"/>
      <c r="BP831" s="12"/>
      <c r="BQ831" s="12"/>
      <c r="BR831" s="12"/>
      <c r="BS831" s="12"/>
      <c r="BT831" s="12"/>
      <c r="BU831" s="12"/>
      <c r="BV831" s="12"/>
      <c r="BW831" s="12"/>
      <c r="BX831" s="12"/>
      <c r="BY831" s="12"/>
      <c r="BZ831" s="12"/>
      <c r="CA831" s="12"/>
      <c r="CB831" s="12"/>
      <c r="CC831" s="12"/>
      <c r="CD831" s="12"/>
      <c r="CE831" s="12"/>
      <c r="CF831" s="12"/>
      <c r="CG831" s="12"/>
      <c r="CH831" s="12"/>
    </row>
    <row r="832" spans="1:86">
      <c r="A832" s="14"/>
      <c r="B832" s="14"/>
      <c r="C832" s="14"/>
      <c r="D832" s="14"/>
      <c r="E832" s="14"/>
      <c r="F832" s="14"/>
      <c r="G832" s="14"/>
      <c r="H832" s="14"/>
      <c r="I832" s="14"/>
      <c r="J832" s="14"/>
      <c r="K832" s="14"/>
      <c r="L832" s="14"/>
      <c r="M832" s="14"/>
      <c r="N832" s="14"/>
      <c r="O832" s="14"/>
      <c r="P832" s="14"/>
      <c r="Q832" s="14"/>
      <c r="R832" s="14"/>
      <c r="S832" s="14"/>
      <c r="T832" s="14"/>
      <c r="U832" s="14"/>
      <c r="V832" s="14"/>
      <c r="W832" s="14"/>
      <c r="X832" s="14"/>
      <c r="Z832" s="14"/>
      <c r="AA832" s="14"/>
      <c r="AB832" s="14"/>
      <c r="AC832" s="14"/>
      <c r="AD832" s="14"/>
      <c r="AE832" s="14"/>
      <c r="AF832" s="14"/>
      <c r="AG832" s="14"/>
      <c r="AH832" s="14"/>
      <c r="AI832" s="14"/>
      <c r="AJ832" s="14"/>
      <c r="AK832" s="14"/>
      <c r="AL832" s="14"/>
      <c r="AM832" s="12"/>
      <c r="AN832" s="12"/>
      <c r="AO832" s="12"/>
      <c r="AP832" s="12"/>
      <c r="AQ832" s="12"/>
      <c r="AR832" s="12"/>
      <c r="AS832" s="12"/>
      <c r="AT832" s="12"/>
      <c r="AU832" s="12"/>
      <c r="AV832" s="12"/>
      <c r="AW832" s="12"/>
      <c r="AX832" s="12"/>
      <c r="AY832" s="12"/>
      <c r="AZ832" s="12"/>
      <c r="BA832" s="12"/>
      <c r="BB832" s="12"/>
      <c r="BC832" s="12"/>
      <c r="BD832" s="12"/>
      <c r="BE832" s="12"/>
      <c r="BF832" s="12"/>
      <c r="BG832" s="12"/>
      <c r="BH832" s="12"/>
      <c r="BI832" s="12"/>
      <c r="BJ832" s="12"/>
      <c r="BK832" s="12"/>
      <c r="BL832" s="12"/>
      <c r="BM832" s="12"/>
      <c r="BN832" s="12"/>
      <c r="BO832" s="12"/>
      <c r="BP832" s="12"/>
      <c r="BQ832" s="12"/>
      <c r="BR832" s="12"/>
      <c r="BS832" s="12"/>
      <c r="BT832" s="12"/>
      <c r="BU832" s="12"/>
      <c r="BV832" s="12"/>
      <c r="BW832" s="12"/>
      <c r="BX832" s="12"/>
      <c r="BY832" s="12"/>
      <c r="BZ832" s="12"/>
      <c r="CA832" s="12"/>
      <c r="CB832" s="12"/>
      <c r="CC832" s="12"/>
      <c r="CD832" s="12"/>
      <c r="CE832" s="12"/>
      <c r="CF832" s="12"/>
      <c r="CG832" s="12"/>
      <c r="CH832" s="12"/>
    </row>
    <row r="833" spans="1:86">
      <c r="A833" s="14"/>
      <c r="B833" s="14"/>
      <c r="C833" s="14"/>
      <c r="D833" s="14"/>
      <c r="E833" s="14"/>
      <c r="F833" s="14"/>
      <c r="G833" s="14"/>
      <c r="H833" s="14"/>
      <c r="I833" s="14"/>
      <c r="J833" s="14"/>
      <c r="K833" s="14"/>
      <c r="L833" s="14"/>
      <c r="M833" s="14"/>
      <c r="N833" s="14"/>
      <c r="O833" s="14"/>
      <c r="P833" s="14"/>
      <c r="Q833" s="14"/>
      <c r="R833" s="14"/>
      <c r="S833" s="14"/>
      <c r="T833" s="14"/>
      <c r="U833" s="14"/>
      <c r="V833" s="14"/>
      <c r="W833" s="14"/>
      <c r="X833" s="14"/>
      <c r="Z833" s="14"/>
      <c r="AA833" s="14"/>
      <c r="AB833" s="14"/>
      <c r="AC833" s="14"/>
      <c r="AD833" s="14"/>
      <c r="AE833" s="14"/>
      <c r="AF833" s="14"/>
      <c r="AG833" s="14"/>
      <c r="AH833" s="14"/>
      <c r="AI833" s="14"/>
      <c r="AJ833" s="14"/>
      <c r="AK833" s="14"/>
      <c r="AL833" s="14"/>
      <c r="AM833" s="12"/>
      <c r="AN833" s="12"/>
      <c r="AO833" s="12"/>
      <c r="AP833" s="12"/>
      <c r="AQ833" s="12"/>
      <c r="AR833" s="12"/>
      <c r="AS833" s="12"/>
      <c r="AT833" s="12"/>
      <c r="AU833" s="12"/>
      <c r="AV833" s="12"/>
      <c r="AW833" s="12"/>
      <c r="AX833" s="12"/>
      <c r="AY833" s="12"/>
      <c r="AZ833" s="12"/>
      <c r="BA833" s="12"/>
      <c r="BB833" s="12"/>
      <c r="BC833" s="12"/>
      <c r="BD833" s="12"/>
      <c r="BE833" s="12"/>
      <c r="BF833" s="12"/>
      <c r="BG833" s="12"/>
      <c r="BH833" s="12"/>
      <c r="BI833" s="12"/>
      <c r="BJ833" s="12"/>
      <c r="BK833" s="12"/>
      <c r="BL833" s="12"/>
      <c r="BM833" s="12"/>
      <c r="BN833" s="12"/>
      <c r="BO833" s="12"/>
      <c r="BP833" s="12"/>
      <c r="BQ833" s="12"/>
      <c r="BR833" s="12"/>
      <c r="BS833" s="12"/>
      <c r="BT833" s="12"/>
      <c r="BU833" s="12"/>
      <c r="BV833" s="12"/>
      <c r="BW833" s="12"/>
      <c r="BX833" s="12"/>
      <c r="BY833" s="12"/>
      <c r="BZ833" s="12"/>
      <c r="CA833" s="12"/>
      <c r="CB833" s="12"/>
      <c r="CC833" s="12"/>
      <c r="CD833" s="12"/>
      <c r="CE833" s="12"/>
      <c r="CF833" s="12"/>
      <c r="CG833" s="12"/>
      <c r="CH833" s="12"/>
    </row>
    <row r="834" spans="1:86">
      <c r="A834" s="14"/>
      <c r="B834" s="14"/>
      <c r="C834" s="14"/>
      <c r="D834" s="14"/>
      <c r="E834" s="14"/>
      <c r="F834" s="14"/>
      <c r="G834" s="14"/>
      <c r="H834" s="14"/>
      <c r="I834" s="14"/>
      <c r="J834" s="14"/>
      <c r="K834" s="14"/>
      <c r="L834" s="14"/>
      <c r="M834" s="14"/>
      <c r="N834" s="14"/>
      <c r="O834" s="14"/>
      <c r="P834" s="14"/>
      <c r="Q834" s="14"/>
      <c r="R834" s="14"/>
      <c r="S834" s="14"/>
      <c r="T834" s="14"/>
      <c r="U834" s="14"/>
      <c r="V834" s="14"/>
      <c r="W834" s="14"/>
      <c r="X834" s="14"/>
      <c r="Z834" s="14"/>
      <c r="AA834" s="14"/>
      <c r="AB834" s="14"/>
      <c r="AC834" s="14"/>
      <c r="AD834" s="14"/>
      <c r="AE834" s="14"/>
      <c r="AF834" s="14"/>
      <c r="AG834" s="14"/>
      <c r="AH834" s="14"/>
      <c r="AI834" s="14"/>
      <c r="AJ834" s="14"/>
      <c r="AK834" s="14"/>
      <c r="AL834" s="14"/>
      <c r="AM834" s="12"/>
      <c r="AN834" s="12"/>
      <c r="AO834" s="12"/>
      <c r="AP834" s="12"/>
      <c r="AQ834" s="12"/>
      <c r="AR834" s="12"/>
      <c r="AS834" s="12"/>
      <c r="AT834" s="12"/>
      <c r="AU834" s="12"/>
      <c r="AV834" s="12"/>
      <c r="AW834" s="12"/>
      <c r="AX834" s="12"/>
      <c r="AY834" s="12"/>
      <c r="AZ834" s="12"/>
      <c r="BA834" s="12"/>
      <c r="BB834" s="12"/>
      <c r="BC834" s="12"/>
      <c r="BD834" s="12"/>
      <c r="BE834" s="12"/>
      <c r="BF834" s="12"/>
      <c r="BG834" s="12"/>
      <c r="BH834" s="12"/>
      <c r="BI834" s="12"/>
      <c r="BJ834" s="12"/>
      <c r="BK834" s="12"/>
      <c r="BL834" s="12"/>
      <c r="BM834" s="12"/>
      <c r="BN834" s="12"/>
      <c r="BO834" s="12"/>
      <c r="BP834" s="12"/>
      <c r="BQ834" s="12"/>
      <c r="BR834" s="12"/>
      <c r="BS834" s="12"/>
      <c r="BT834" s="12"/>
      <c r="BU834" s="12"/>
      <c r="BV834" s="12"/>
      <c r="BW834" s="12"/>
      <c r="BX834" s="12"/>
      <c r="BY834" s="12"/>
      <c r="BZ834" s="12"/>
      <c r="CA834" s="12"/>
      <c r="CB834" s="12"/>
      <c r="CC834" s="12"/>
      <c r="CD834" s="12"/>
      <c r="CE834" s="12"/>
      <c r="CF834" s="12"/>
      <c r="CG834" s="12"/>
      <c r="CH834" s="12"/>
    </row>
    <row r="835" spans="1:86">
      <c r="A835" s="14"/>
      <c r="B835" s="14"/>
      <c r="C835" s="14"/>
      <c r="D835" s="14"/>
      <c r="E835" s="14"/>
      <c r="F835" s="14"/>
      <c r="G835" s="14"/>
      <c r="H835" s="14"/>
      <c r="I835" s="14"/>
      <c r="J835" s="14"/>
      <c r="K835" s="14"/>
      <c r="L835" s="14"/>
      <c r="M835" s="14"/>
      <c r="N835" s="14"/>
      <c r="O835" s="14"/>
      <c r="P835" s="14"/>
      <c r="Q835" s="14"/>
      <c r="R835" s="14"/>
      <c r="S835" s="14"/>
      <c r="T835" s="14"/>
      <c r="U835" s="14"/>
      <c r="V835" s="14"/>
      <c r="W835" s="14"/>
      <c r="X835" s="14"/>
      <c r="Z835" s="14"/>
      <c r="AA835" s="14"/>
      <c r="AB835" s="14"/>
      <c r="AC835" s="14"/>
      <c r="AD835" s="14"/>
      <c r="AE835" s="14"/>
      <c r="AF835" s="14"/>
      <c r="AG835" s="14"/>
      <c r="AH835" s="14"/>
      <c r="AI835" s="14"/>
      <c r="AJ835" s="14"/>
      <c r="AK835" s="14"/>
      <c r="AL835" s="14"/>
      <c r="AM835" s="12"/>
      <c r="AN835" s="12"/>
      <c r="AO835" s="12"/>
      <c r="AP835" s="12"/>
      <c r="AQ835" s="12"/>
      <c r="AR835" s="12"/>
      <c r="AS835" s="12"/>
      <c r="AT835" s="12"/>
      <c r="AU835" s="12"/>
      <c r="AV835" s="12"/>
      <c r="AW835" s="12"/>
      <c r="AX835" s="12"/>
      <c r="AY835" s="12"/>
      <c r="AZ835" s="12"/>
      <c r="BA835" s="12"/>
      <c r="BB835" s="12"/>
      <c r="BC835" s="12"/>
      <c r="BD835" s="12"/>
      <c r="BE835" s="12"/>
      <c r="BF835" s="12"/>
      <c r="BG835" s="12"/>
      <c r="BH835" s="12"/>
      <c r="BI835" s="12"/>
      <c r="BJ835" s="12"/>
      <c r="BK835" s="12"/>
      <c r="BL835" s="12"/>
      <c r="BM835" s="12"/>
      <c r="BN835" s="12"/>
      <c r="BO835" s="12"/>
      <c r="BP835" s="12"/>
      <c r="BQ835" s="12"/>
      <c r="BR835" s="12"/>
      <c r="BS835" s="12"/>
      <c r="BT835" s="12"/>
      <c r="BU835" s="12"/>
      <c r="BV835" s="12"/>
      <c r="BW835" s="12"/>
      <c r="BX835" s="12"/>
      <c r="BY835" s="12"/>
      <c r="BZ835" s="12"/>
      <c r="CA835" s="12"/>
      <c r="CB835" s="12"/>
      <c r="CC835" s="12"/>
      <c r="CD835" s="12"/>
      <c r="CE835" s="12"/>
      <c r="CF835" s="12"/>
      <c r="CG835" s="12"/>
      <c r="CH835" s="12"/>
    </row>
    <row r="836" spans="1:86">
      <c r="A836" s="14"/>
      <c r="B836" s="14"/>
      <c r="C836" s="14"/>
      <c r="D836" s="14"/>
      <c r="E836" s="14"/>
      <c r="F836" s="14"/>
      <c r="G836" s="14"/>
      <c r="H836" s="14"/>
      <c r="I836" s="14"/>
      <c r="J836" s="14"/>
      <c r="K836" s="14"/>
      <c r="L836" s="14"/>
      <c r="M836" s="14"/>
      <c r="N836" s="14"/>
      <c r="O836" s="14"/>
      <c r="P836" s="14"/>
      <c r="Q836" s="14"/>
      <c r="R836" s="14"/>
      <c r="S836" s="14"/>
      <c r="T836" s="14"/>
      <c r="U836" s="14"/>
      <c r="V836" s="14"/>
      <c r="W836" s="14"/>
      <c r="X836" s="14"/>
      <c r="Z836" s="14"/>
      <c r="AA836" s="14"/>
      <c r="AB836" s="14"/>
      <c r="AC836" s="14"/>
      <c r="AD836" s="14"/>
      <c r="AE836" s="14"/>
      <c r="AF836" s="14"/>
      <c r="AG836" s="14"/>
      <c r="AH836" s="14"/>
      <c r="AI836" s="14"/>
      <c r="AJ836" s="14"/>
      <c r="AK836" s="14"/>
      <c r="AL836" s="14"/>
      <c r="AM836" s="12"/>
      <c r="AN836" s="12"/>
      <c r="AO836" s="12"/>
      <c r="AP836" s="12"/>
      <c r="AQ836" s="12"/>
      <c r="AR836" s="12"/>
      <c r="AS836" s="12"/>
      <c r="AT836" s="12"/>
      <c r="AU836" s="12"/>
      <c r="AV836" s="12"/>
      <c r="AW836" s="12"/>
      <c r="AX836" s="12"/>
      <c r="AY836" s="12"/>
      <c r="AZ836" s="12"/>
      <c r="BA836" s="12"/>
      <c r="BB836" s="12"/>
      <c r="BC836" s="12"/>
      <c r="BD836" s="12"/>
      <c r="BE836" s="12"/>
      <c r="BF836" s="12"/>
      <c r="BG836" s="12"/>
      <c r="BH836" s="12"/>
      <c r="BI836" s="12"/>
      <c r="BJ836" s="12"/>
      <c r="BK836" s="12"/>
      <c r="BL836" s="12"/>
      <c r="BM836" s="12"/>
      <c r="BN836" s="12"/>
      <c r="BO836" s="12"/>
      <c r="BP836" s="12"/>
      <c r="BQ836" s="12"/>
      <c r="BR836" s="12"/>
      <c r="BS836" s="12"/>
      <c r="BT836" s="12"/>
      <c r="BU836" s="12"/>
      <c r="BV836" s="12"/>
      <c r="BW836" s="12"/>
      <c r="BX836" s="12"/>
      <c r="BY836" s="12"/>
      <c r="BZ836" s="12"/>
      <c r="CA836" s="12"/>
      <c r="CB836" s="12"/>
      <c r="CC836" s="12"/>
      <c r="CD836" s="12"/>
      <c r="CE836" s="12"/>
      <c r="CF836" s="12"/>
      <c r="CG836" s="12"/>
      <c r="CH836" s="12"/>
    </row>
    <row r="837" spans="1:86">
      <c r="A837" s="14"/>
      <c r="B837" s="14"/>
      <c r="C837" s="14"/>
      <c r="D837" s="14"/>
      <c r="E837" s="14"/>
      <c r="F837" s="14"/>
      <c r="G837" s="14"/>
      <c r="H837" s="14"/>
      <c r="I837" s="14"/>
      <c r="J837" s="14"/>
      <c r="K837" s="14"/>
      <c r="L837" s="14"/>
      <c r="M837" s="14"/>
      <c r="N837" s="14"/>
      <c r="O837" s="14"/>
      <c r="P837" s="14"/>
      <c r="Q837" s="14"/>
      <c r="R837" s="14"/>
      <c r="S837" s="14"/>
      <c r="T837" s="14"/>
      <c r="U837" s="14"/>
      <c r="V837" s="14"/>
      <c r="W837" s="14"/>
      <c r="X837" s="14"/>
      <c r="Z837" s="14"/>
      <c r="AA837" s="14"/>
      <c r="AB837" s="14"/>
      <c r="AC837" s="14"/>
      <c r="AD837" s="14"/>
      <c r="AE837" s="14"/>
      <c r="AF837" s="14"/>
      <c r="AG837" s="14"/>
      <c r="AH837" s="14"/>
      <c r="AI837" s="14"/>
      <c r="AJ837" s="14"/>
      <c r="AK837" s="14"/>
      <c r="AL837" s="14"/>
      <c r="AM837" s="12"/>
      <c r="AN837" s="12"/>
      <c r="AO837" s="12"/>
      <c r="AP837" s="12"/>
      <c r="AQ837" s="12"/>
      <c r="AR837" s="12"/>
      <c r="AS837" s="12"/>
      <c r="AT837" s="12"/>
      <c r="AU837" s="12"/>
      <c r="AV837" s="12"/>
      <c r="AW837" s="12"/>
      <c r="AX837" s="12"/>
      <c r="AY837" s="12"/>
      <c r="AZ837" s="12"/>
      <c r="BA837" s="12"/>
      <c r="BB837" s="12"/>
      <c r="BC837" s="12"/>
      <c r="BD837" s="12"/>
      <c r="BE837" s="12"/>
      <c r="BF837" s="12"/>
      <c r="BG837" s="12"/>
      <c r="BH837" s="12"/>
      <c r="BI837" s="12"/>
      <c r="BJ837" s="12"/>
      <c r="BK837" s="12"/>
      <c r="BL837" s="12"/>
      <c r="BM837" s="12"/>
      <c r="BN837" s="12"/>
      <c r="BO837" s="12"/>
      <c r="BP837" s="12"/>
      <c r="BQ837" s="12"/>
      <c r="BR837" s="12"/>
      <c r="BS837" s="12"/>
      <c r="BT837" s="12"/>
      <c r="BU837" s="12"/>
      <c r="BV837" s="12"/>
      <c r="BW837" s="12"/>
      <c r="BX837" s="12"/>
      <c r="BY837" s="12"/>
      <c r="BZ837" s="12"/>
      <c r="CA837" s="12"/>
      <c r="CB837" s="12"/>
      <c r="CC837" s="12"/>
      <c r="CD837" s="12"/>
      <c r="CE837" s="12"/>
      <c r="CF837" s="12"/>
      <c r="CG837" s="12"/>
      <c r="CH837" s="12"/>
    </row>
    <row r="838" spans="1:86">
      <c r="A838" s="14"/>
      <c r="B838" s="14"/>
      <c r="C838" s="14"/>
      <c r="D838" s="14"/>
      <c r="E838" s="14"/>
      <c r="F838" s="14"/>
      <c r="G838" s="14"/>
      <c r="H838" s="14"/>
      <c r="I838" s="14"/>
      <c r="J838" s="14"/>
      <c r="K838" s="14"/>
      <c r="L838" s="14"/>
      <c r="M838" s="14"/>
      <c r="N838" s="14"/>
      <c r="O838" s="14"/>
      <c r="P838" s="14"/>
      <c r="Q838" s="14"/>
      <c r="R838" s="14"/>
      <c r="S838" s="14"/>
      <c r="T838" s="14"/>
      <c r="U838" s="14"/>
      <c r="V838" s="14"/>
      <c r="W838" s="14"/>
      <c r="X838" s="14"/>
      <c r="Z838" s="14"/>
      <c r="AA838" s="14"/>
      <c r="AB838" s="14"/>
      <c r="AC838" s="14"/>
      <c r="AD838" s="14"/>
      <c r="AE838" s="14"/>
      <c r="AF838" s="14"/>
      <c r="AG838" s="14"/>
      <c r="AH838" s="14"/>
      <c r="AI838" s="14"/>
      <c r="AJ838" s="14"/>
      <c r="AK838" s="14"/>
      <c r="AL838" s="14"/>
      <c r="AM838" s="12"/>
      <c r="AN838" s="12"/>
      <c r="AO838" s="12"/>
      <c r="AP838" s="12"/>
      <c r="AQ838" s="12"/>
      <c r="AR838" s="12"/>
      <c r="AS838" s="12"/>
      <c r="AT838" s="12"/>
      <c r="AU838" s="12"/>
      <c r="AV838" s="12"/>
      <c r="AW838" s="12"/>
      <c r="AX838" s="12"/>
      <c r="AY838" s="12"/>
      <c r="AZ838" s="12"/>
      <c r="BA838" s="12"/>
      <c r="BB838" s="12"/>
      <c r="BC838" s="12"/>
      <c r="BD838" s="12"/>
      <c r="BE838" s="12"/>
      <c r="BF838" s="12"/>
      <c r="BG838" s="12"/>
      <c r="BH838" s="12"/>
      <c r="BI838" s="12"/>
      <c r="BJ838" s="12"/>
      <c r="BK838" s="12"/>
      <c r="BL838" s="12"/>
      <c r="BM838" s="12"/>
      <c r="BN838" s="12"/>
      <c r="BO838" s="12"/>
      <c r="BP838" s="12"/>
      <c r="BQ838" s="12"/>
      <c r="BR838" s="12"/>
      <c r="BS838" s="12"/>
      <c r="BT838" s="12"/>
      <c r="BU838" s="12"/>
      <c r="BV838" s="12"/>
      <c r="BW838" s="12"/>
      <c r="BX838" s="12"/>
      <c r="BY838" s="12"/>
      <c r="BZ838" s="12"/>
      <c r="CA838" s="12"/>
      <c r="CB838" s="12"/>
      <c r="CC838" s="12"/>
      <c r="CD838" s="12"/>
      <c r="CE838" s="12"/>
      <c r="CF838" s="12"/>
      <c r="CG838" s="12"/>
      <c r="CH838" s="12"/>
    </row>
    <row r="839" spans="1:86">
      <c r="A839" s="14"/>
      <c r="B839" s="14"/>
      <c r="C839" s="14"/>
      <c r="D839" s="14"/>
      <c r="E839" s="14"/>
      <c r="F839" s="14"/>
      <c r="G839" s="14"/>
      <c r="H839" s="14"/>
      <c r="I839" s="14"/>
      <c r="J839" s="14"/>
      <c r="K839" s="14"/>
      <c r="L839" s="14"/>
      <c r="M839" s="14"/>
      <c r="N839" s="14"/>
      <c r="O839" s="14"/>
      <c r="P839" s="14"/>
      <c r="Q839" s="14"/>
      <c r="R839" s="14"/>
      <c r="S839" s="14"/>
      <c r="T839" s="14"/>
      <c r="U839" s="14"/>
      <c r="V839" s="14"/>
      <c r="W839" s="14"/>
      <c r="X839" s="14"/>
      <c r="Z839" s="14"/>
      <c r="AA839" s="14"/>
      <c r="AB839" s="14"/>
      <c r="AC839" s="14"/>
      <c r="AD839" s="14"/>
      <c r="AE839" s="14"/>
      <c r="AF839" s="14"/>
      <c r="AG839" s="14"/>
      <c r="AH839" s="14"/>
      <c r="AI839" s="14"/>
      <c r="AJ839" s="14"/>
      <c r="AK839" s="14"/>
      <c r="AL839" s="14"/>
      <c r="AM839" s="12"/>
      <c r="AN839" s="12"/>
      <c r="AO839" s="12"/>
      <c r="AP839" s="12"/>
      <c r="AQ839" s="12"/>
      <c r="AR839" s="12"/>
      <c r="AS839" s="12"/>
      <c r="AT839" s="12"/>
      <c r="AU839" s="12"/>
      <c r="AV839" s="12"/>
      <c r="AW839" s="12"/>
      <c r="AX839" s="12"/>
      <c r="AY839" s="12"/>
      <c r="AZ839" s="12"/>
      <c r="BA839" s="12"/>
      <c r="BB839" s="12"/>
      <c r="BC839" s="12"/>
      <c r="BD839" s="12"/>
      <c r="BE839" s="12"/>
      <c r="BF839" s="12"/>
      <c r="BG839" s="12"/>
      <c r="BH839" s="12"/>
      <c r="BI839" s="12"/>
      <c r="BJ839" s="12"/>
      <c r="BK839" s="12"/>
      <c r="BL839" s="12"/>
      <c r="BM839" s="12"/>
      <c r="BN839" s="12"/>
      <c r="BO839" s="12"/>
      <c r="BP839" s="12"/>
      <c r="BQ839" s="12"/>
      <c r="BR839" s="12"/>
      <c r="BS839" s="12"/>
      <c r="BT839" s="12"/>
      <c r="BU839" s="12"/>
      <c r="BV839" s="12"/>
      <c r="BW839" s="12"/>
      <c r="BX839" s="12"/>
      <c r="BY839" s="12"/>
      <c r="BZ839" s="12"/>
      <c r="CA839" s="12"/>
      <c r="CB839" s="12"/>
      <c r="CC839" s="12"/>
      <c r="CD839" s="12"/>
      <c r="CE839" s="12"/>
      <c r="CF839" s="12"/>
      <c r="CG839" s="12"/>
      <c r="CH839" s="12"/>
    </row>
    <row r="840" spans="1:86">
      <c r="A840" s="14"/>
      <c r="B840" s="14"/>
      <c r="C840" s="14"/>
      <c r="D840" s="14"/>
      <c r="E840" s="14"/>
      <c r="F840" s="14"/>
      <c r="G840" s="14"/>
      <c r="H840" s="14"/>
      <c r="I840" s="14"/>
      <c r="J840" s="14"/>
      <c r="K840" s="14"/>
      <c r="L840" s="14"/>
      <c r="M840" s="14"/>
      <c r="N840" s="14"/>
      <c r="O840" s="14"/>
      <c r="P840" s="14"/>
      <c r="Q840" s="14"/>
      <c r="R840" s="14"/>
      <c r="S840" s="14"/>
      <c r="T840" s="14"/>
      <c r="U840" s="14"/>
      <c r="V840" s="14"/>
      <c r="W840" s="14"/>
      <c r="X840" s="14"/>
      <c r="Z840" s="14"/>
      <c r="AA840" s="14"/>
      <c r="AB840" s="14"/>
      <c r="AC840" s="14"/>
      <c r="AD840" s="14"/>
      <c r="AE840" s="14"/>
      <c r="AF840" s="14"/>
      <c r="AG840" s="14"/>
      <c r="AH840" s="14"/>
      <c r="AI840" s="14"/>
      <c r="AJ840" s="14"/>
      <c r="AK840" s="14"/>
      <c r="AL840" s="14"/>
      <c r="AM840" s="12"/>
      <c r="AN840" s="12"/>
      <c r="AO840" s="12"/>
      <c r="AP840" s="12"/>
      <c r="AQ840" s="12"/>
      <c r="AR840" s="12"/>
      <c r="AS840" s="12"/>
      <c r="AT840" s="12"/>
      <c r="AU840" s="12"/>
      <c r="AV840" s="12"/>
      <c r="AW840" s="12"/>
      <c r="AX840" s="12"/>
      <c r="AY840" s="12"/>
      <c r="AZ840" s="12"/>
      <c r="BA840" s="12"/>
      <c r="BB840" s="12"/>
      <c r="BC840" s="12"/>
      <c r="BD840" s="12"/>
      <c r="BE840" s="12"/>
      <c r="BF840" s="12"/>
      <c r="BG840" s="12"/>
      <c r="BH840" s="12"/>
      <c r="BI840" s="12"/>
      <c r="BJ840" s="12"/>
      <c r="BK840" s="12"/>
      <c r="BL840" s="12"/>
      <c r="BM840" s="12"/>
      <c r="BN840" s="12"/>
      <c r="BO840" s="12"/>
      <c r="BP840" s="12"/>
      <c r="BQ840" s="12"/>
      <c r="BR840" s="12"/>
      <c r="BS840" s="12"/>
      <c r="BT840" s="12"/>
      <c r="BU840" s="12"/>
      <c r="BV840" s="12"/>
      <c r="BW840" s="12"/>
      <c r="BX840" s="12"/>
      <c r="BY840" s="12"/>
      <c r="BZ840" s="12"/>
      <c r="CA840" s="12"/>
      <c r="CB840" s="12"/>
      <c r="CC840" s="12"/>
      <c r="CD840" s="12"/>
      <c r="CE840" s="12"/>
      <c r="CF840" s="12"/>
      <c r="CG840" s="12"/>
      <c r="CH840" s="12"/>
    </row>
    <row r="841" spans="1:86">
      <c r="A841" s="14"/>
      <c r="B841" s="14"/>
      <c r="C841" s="14"/>
      <c r="D841" s="14"/>
      <c r="E841" s="14"/>
      <c r="F841" s="14"/>
      <c r="G841" s="14"/>
      <c r="H841" s="14"/>
      <c r="I841" s="14"/>
      <c r="J841" s="14"/>
      <c r="K841" s="14"/>
      <c r="L841" s="14"/>
      <c r="M841" s="14"/>
      <c r="N841" s="14"/>
      <c r="O841" s="14"/>
      <c r="P841" s="14"/>
      <c r="Q841" s="14"/>
      <c r="R841" s="14"/>
      <c r="S841" s="14"/>
      <c r="T841" s="14"/>
      <c r="U841" s="14"/>
      <c r="V841" s="14"/>
      <c r="W841" s="14"/>
      <c r="X841" s="14"/>
      <c r="Z841" s="14"/>
      <c r="AA841" s="14"/>
      <c r="AB841" s="14"/>
      <c r="AC841" s="14"/>
      <c r="AD841" s="14"/>
      <c r="AE841" s="14"/>
      <c r="AF841" s="14"/>
      <c r="AG841" s="14"/>
      <c r="AH841" s="14"/>
      <c r="AI841" s="14"/>
      <c r="AJ841" s="14"/>
      <c r="AK841" s="14"/>
      <c r="AL841" s="14"/>
      <c r="AM841" s="12"/>
      <c r="AN841" s="12"/>
      <c r="AO841" s="12"/>
      <c r="AP841" s="12"/>
      <c r="AQ841" s="12"/>
      <c r="AR841" s="12"/>
      <c r="AS841" s="12"/>
      <c r="AT841" s="12"/>
      <c r="AU841" s="12"/>
      <c r="AV841" s="12"/>
      <c r="AW841" s="12"/>
      <c r="AX841" s="12"/>
      <c r="AY841" s="12"/>
      <c r="AZ841" s="12"/>
      <c r="BA841" s="12"/>
      <c r="BB841" s="12"/>
      <c r="BC841" s="12"/>
      <c r="BD841" s="12"/>
      <c r="BE841" s="12"/>
      <c r="BF841" s="12"/>
      <c r="BG841" s="12"/>
      <c r="BH841" s="12"/>
      <c r="BI841" s="12"/>
      <c r="BJ841" s="12"/>
      <c r="BK841" s="12"/>
      <c r="BL841" s="12"/>
      <c r="BM841" s="12"/>
      <c r="BN841" s="12"/>
      <c r="BO841" s="12"/>
      <c r="BP841" s="12"/>
      <c r="BQ841" s="12"/>
      <c r="BR841" s="12"/>
      <c r="BS841" s="12"/>
      <c r="BT841" s="12"/>
      <c r="BU841" s="12"/>
      <c r="BV841" s="12"/>
      <c r="BW841" s="12"/>
      <c r="BX841" s="12"/>
      <c r="BY841" s="12"/>
      <c r="BZ841" s="12"/>
      <c r="CA841" s="12"/>
      <c r="CB841" s="12"/>
      <c r="CC841" s="12"/>
      <c r="CD841" s="12"/>
      <c r="CE841" s="12"/>
      <c r="CF841" s="12"/>
      <c r="CG841" s="12"/>
      <c r="CH841" s="12"/>
    </row>
    <row r="842" spans="1:86">
      <c r="A842" s="14"/>
      <c r="B842" s="14"/>
      <c r="C842" s="14"/>
      <c r="D842" s="14"/>
      <c r="E842" s="14"/>
      <c r="F842" s="14"/>
      <c r="G842" s="14"/>
      <c r="H842" s="14"/>
      <c r="I842" s="14"/>
      <c r="J842" s="14"/>
      <c r="K842" s="14"/>
      <c r="L842" s="14"/>
      <c r="M842" s="14"/>
      <c r="N842" s="14"/>
      <c r="O842" s="14"/>
      <c r="P842" s="14"/>
      <c r="Q842" s="14"/>
      <c r="R842" s="14"/>
      <c r="S842" s="14"/>
      <c r="T842" s="14"/>
      <c r="U842" s="14"/>
      <c r="V842" s="14"/>
      <c r="W842" s="14"/>
      <c r="X842" s="14"/>
      <c r="Z842" s="14"/>
      <c r="AA842" s="14"/>
      <c r="AB842" s="14"/>
      <c r="AC842" s="14"/>
      <c r="AD842" s="14"/>
      <c r="AE842" s="14"/>
      <c r="AF842" s="14"/>
      <c r="AG842" s="14"/>
      <c r="AH842" s="14"/>
      <c r="AI842" s="14"/>
      <c r="AJ842" s="14"/>
      <c r="AK842" s="14"/>
      <c r="AL842" s="14"/>
      <c r="AM842" s="12"/>
      <c r="AN842" s="12"/>
      <c r="AO842" s="12"/>
      <c r="AP842" s="12"/>
      <c r="AQ842" s="12"/>
      <c r="AR842" s="12"/>
      <c r="AS842" s="12"/>
      <c r="AT842" s="12"/>
      <c r="AU842" s="12"/>
      <c r="AV842" s="12"/>
      <c r="AW842" s="12"/>
      <c r="AX842" s="12"/>
      <c r="AY842" s="12"/>
      <c r="AZ842" s="12"/>
      <c r="BA842" s="12"/>
      <c r="BB842" s="12"/>
      <c r="BC842" s="12"/>
      <c r="BD842" s="12"/>
      <c r="BE842" s="12"/>
      <c r="BF842" s="12"/>
      <c r="BG842" s="12"/>
      <c r="BH842" s="12"/>
      <c r="BI842" s="12"/>
      <c r="BJ842" s="12"/>
      <c r="BK842" s="12"/>
      <c r="BL842" s="12"/>
      <c r="BM842" s="12"/>
      <c r="BN842" s="12"/>
      <c r="BO842" s="12"/>
      <c r="BP842" s="12"/>
      <c r="BQ842" s="12"/>
      <c r="BR842" s="12"/>
      <c r="BS842" s="12"/>
      <c r="BT842" s="12"/>
      <c r="BU842" s="12"/>
      <c r="BV842" s="12"/>
      <c r="BW842" s="12"/>
      <c r="BX842" s="12"/>
      <c r="BY842" s="12"/>
      <c r="BZ842" s="12"/>
      <c r="CA842" s="12"/>
      <c r="CB842" s="12"/>
      <c r="CC842" s="12"/>
      <c r="CD842" s="12"/>
      <c r="CE842" s="12"/>
      <c r="CF842" s="12"/>
      <c r="CG842" s="12"/>
      <c r="CH842" s="12"/>
    </row>
    <row r="843" spans="1:86">
      <c r="A843" s="14"/>
      <c r="B843" s="14"/>
      <c r="C843" s="14"/>
      <c r="D843" s="14"/>
      <c r="E843" s="14"/>
      <c r="F843" s="14"/>
      <c r="G843" s="14"/>
      <c r="H843" s="14"/>
      <c r="I843" s="14"/>
      <c r="J843" s="14"/>
      <c r="K843" s="14"/>
      <c r="L843" s="14"/>
      <c r="M843" s="14"/>
      <c r="N843" s="14"/>
      <c r="O843" s="14"/>
      <c r="P843" s="14"/>
      <c r="Q843" s="14"/>
      <c r="R843" s="14"/>
      <c r="S843" s="14"/>
      <c r="T843" s="14"/>
      <c r="U843" s="14"/>
      <c r="V843" s="14"/>
      <c r="W843" s="14"/>
      <c r="X843" s="14"/>
      <c r="Z843" s="14"/>
      <c r="AA843" s="14"/>
      <c r="AB843" s="14"/>
      <c r="AC843" s="14"/>
      <c r="AD843" s="14"/>
      <c r="AE843" s="14"/>
      <c r="AF843" s="14"/>
      <c r="AG843" s="14"/>
      <c r="AH843" s="14"/>
      <c r="AI843" s="14"/>
      <c r="AJ843" s="14"/>
      <c r="AK843" s="14"/>
      <c r="AL843" s="14"/>
      <c r="AM843" s="12"/>
      <c r="AN843" s="12"/>
      <c r="AO843" s="12"/>
      <c r="AP843" s="12"/>
      <c r="AQ843" s="12"/>
      <c r="AR843" s="12"/>
      <c r="AS843" s="12"/>
      <c r="AT843" s="12"/>
      <c r="AU843" s="12"/>
      <c r="AV843" s="12"/>
      <c r="AW843" s="12"/>
      <c r="AX843" s="12"/>
      <c r="AY843" s="12"/>
      <c r="AZ843" s="12"/>
      <c r="BA843" s="12"/>
      <c r="BB843" s="12"/>
      <c r="BC843" s="12"/>
      <c r="BD843" s="12"/>
      <c r="BE843" s="12"/>
      <c r="BF843" s="12"/>
      <c r="BG843" s="12"/>
      <c r="BH843" s="12"/>
      <c r="BI843" s="12"/>
      <c r="BJ843" s="12"/>
      <c r="BK843" s="12"/>
      <c r="BL843" s="12"/>
      <c r="BM843" s="12"/>
      <c r="BN843" s="12"/>
      <c r="BO843" s="12"/>
      <c r="BP843" s="12"/>
      <c r="BQ843" s="12"/>
      <c r="BR843" s="12"/>
      <c r="BS843" s="12"/>
      <c r="BT843" s="12"/>
      <c r="BU843" s="12"/>
      <c r="BV843" s="12"/>
      <c r="BW843" s="12"/>
      <c r="BX843" s="12"/>
      <c r="BY843" s="12"/>
      <c r="BZ843" s="12"/>
      <c r="CA843" s="12"/>
      <c r="CB843" s="12"/>
      <c r="CC843" s="12"/>
      <c r="CD843" s="12"/>
      <c r="CE843" s="12"/>
      <c r="CF843" s="12"/>
      <c r="CG843" s="12"/>
      <c r="CH843" s="12"/>
    </row>
    <row r="844" spans="1:86">
      <c r="A844" s="14"/>
      <c r="B844" s="14"/>
      <c r="C844" s="14"/>
      <c r="D844" s="14"/>
      <c r="E844" s="14"/>
      <c r="F844" s="14"/>
      <c r="G844" s="14"/>
      <c r="H844" s="14"/>
      <c r="I844" s="14"/>
      <c r="J844" s="14"/>
      <c r="K844" s="14"/>
      <c r="L844" s="14"/>
      <c r="M844" s="14"/>
      <c r="N844" s="14"/>
      <c r="O844" s="14"/>
      <c r="P844" s="14"/>
      <c r="Q844" s="14"/>
      <c r="R844" s="14"/>
      <c r="S844" s="14"/>
      <c r="T844" s="14"/>
      <c r="U844" s="14"/>
      <c r="V844" s="14"/>
      <c r="W844" s="14"/>
      <c r="X844" s="14"/>
      <c r="Z844" s="14"/>
      <c r="AA844" s="14"/>
      <c r="AB844" s="14"/>
      <c r="AC844" s="14"/>
      <c r="AD844" s="14"/>
      <c r="AE844" s="14"/>
      <c r="AF844" s="14"/>
      <c r="AG844" s="14"/>
      <c r="AH844" s="14"/>
      <c r="AI844" s="14"/>
      <c r="AJ844" s="14"/>
      <c r="AK844" s="14"/>
      <c r="AL844" s="14"/>
      <c r="AM844" s="12"/>
      <c r="AN844" s="12"/>
      <c r="AO844" s="12"/>
      <c r="AP844" s="12"/>
      <c r="AQ844" s="12"/>
      <c r="AR844" s="12"/>
      <c r="AS844" s="12"/>
      <c r="AT844" s="12"/>
      <c r="AU844" s="12"/>
      <c r="AV844" s="12"/>
      <c r="AW844" s="12"/>
      <c r="AX844" s="12"/>
      <c r="AY844" s="12"/>
      <c r="AZ844" s="12"/>
      <c r="BA844" s="12"/>
      <c r="BB844" s="12"/>
      <c r="BC844" s="12"/>
      <c r="BD844" s="12"/>
      <c r="BE844" s="12"/>
      <c r="BF844" s="12"/>
      <c r="BG844" s="12"/>
      <c r="BH844" s="12"/>
      <c r="BI844" s="12"/>
      <c r="BJ844" s="12"/>
      <c r="BK844" s="12"/>
      <c r="BL844" s="12"/>
      <c r="BM844" s="12"/>
      <c r="BN844" s="12"/>
      <c r="BO844" s="12"/>
      <c r="BP844" s="12"/>
      <c r="BQ844" s="12"/>
      <c r="BR844" s="12"/>
      <c r="BS844" s="12"/>
      <c r="BT844" s="12"/>
      <c r="BU844" s="12"/>
      <c r="BV844" s="12"/>
      <c r="BW844" s="12"/>
      <c r="BX844" s="12"/>
      <c r="BY844" s="12"/>
      <c r="BZ844" s="12"/>
      <c r="CA844" s="12"/>
      <c r="CB844" s="12"/>
      <c r="CC844" s="12"/>
      <c r="CD844" s="12"/>
      <c r="CE844" s="12"/>
      <c r="CF844" s="12"/>
      <c r="CG844" s="12"/>
      <c r="CH844" s="12"/>
    </row>
    <row r="845" spans="1:86">
      <c r="A845" s="14"/>
      <c r="B845" s="14"/>
      <c r="C845" s="14"/>
      <c r="D845" s="14"/>
      <c r="E845" s="14"/>
      <c r="F845" s="14"/>
      <c r="G845" s="14"/>
      <c r="H845" s="14"/>
      <c r="I845" s="14"/>
      <c r="J845" s="14"/>
      <c r="K845" s="14"/>
      <c r="L845" s="14"/>
      <c r="M845" s="14"/>
      <c r="N845" s="14"/>
      <c r="O845" s="14"/>
      <c r="P845" s="14"/>
      <c r="Q845" s="14"/>
      <c r="R845" s="14"/>
      <c r="S845" s="14"/>
      <c r="T845" s="14"/>
      <c r="U845" s="14"/>
      <c r="V845" s="14"/>
      <c r="W845" s="14"/>
      <c r="X845" s="14"/>
      <c r="Z845" s="14"/>
      <c r="AA845" s="14"/>
      <c r="AB845" s="14"/>
      <c r="AC845" s="14"/>
      <c r="AD845" s="14"/>
      <c r="AE845" s="14"/>
      <c r="AF845" s="14"/>
      <c r="AG845" s="14"/>
      <c r="AH845" s="14"/>
      <c r="AI845" s="14"/>
      <c r="AJ845" s="14"/>
      <c r="AK845" s="14"/>
      <c r="AL845" s="14"/>
      <c r="AM845" s="12"/>
      <c r="AN845" s="12"/>
      <c r="AO845" s="12"/>
      <c r="AP845" s="12"/>
      <c r="AQ845" s="12"/>
      <c r="AR845" s="12"/>
      <c r="AS845" s="12"/>
      <c r="AT845" s="12"/>
      <c r="AU845" s="12"/>
      <c r="AV845" s="12"/>
      <c r="AW845" s="12"/>
      <c r="AX845" s="12"/>
      <c r="AY845" s="12"/>
      <c r="AZ845" s="12"/>
      <c r="BA845" s="12"/>
      <c r="BB845" s="12"/>
      <c r="BC845" s="12"/>
      <c r="BD845" s="12"/>
      <c r="BE845" s="12"/>
      <c r="BF845" s="12"/>
      <c r="BG845" s="12"/>
      <c r="BH845" s="12"/>
      <c r="BI845" s="12"/>
      <c r="BJ845" s="12"/>
      <c r="BK845" s="12"/>
      <c r="BL845" s="12"/>
      <c r="BM845" s="12"/>
      <c r="BN845" s="12"/>
      <c r="BO845" s="12"/>
      <c r="BP845" s="12"/>
      <c r="BQ845" s="12"/>
      <c r="BR845" s="12"/>
      <c r="BS845" s="12"/>
      <c r="BT845" s="12"/>
      <c r="BU845" s="12"/>
      <c r="BV845" s="12"/>
      <c r="BW845" s="12"/>
      <c r="BX845" s="12"/>
      <c r="BY845" s="12"/>
      <c r="BZ845" s="12"/>
      <c r="CA845" s="12"/>
      <c r="CB845" s="12"/>
      <c r="CC845" s="12"/>
      <c r="CD845" s="12"/>
      <c r="CE845" s="12"/>
      <c r="CF845" s="12"/>
      <c r="CG845" s="12"/>
      <c r="CH845" s="12"/>
    </row>
    <row r="846" spans="1:86">
      <c r="A846" s="14"/>
      <c r="B846" s="14"/>
      <c r="C846" s="14"/>
      <c r="D846" s="14"/>
      <c r="E846" s="14"/>
      <c r="F846" s="14"/>
      <c r="G846" s="14"/>
      <c r="H846" s="14"/>
      <c r="I846" s="14"/>
      <c r="J846" s="14"/>
      <c r="K846" s="14"/>
      <c r="L846" s="14"/>
      <c r="M846" s="14"/>
      <c r="N846" s="14"/>
      <c r="O846" s="14"/>
      <c r="P846" s="14"/>
      <c r="Q846" s="14"/>
      <c r="R846" s="14"/>
      <c r="S846" s="14"/>
      <c r="T846" s="14"/>
      <c r="U846" s="14"/>
      <c r="V846" s="14"/>
      <c r="W846" s="14"/>
      <c r="X846" s="14"/>
      <c r="Z846" s="14"/>
      <c r="AA846" s="14"/>
      <c r="AB846" s="14"/>
      <c r="AC846" s="14"/>
      <c r="AD846" s="14"/>
      <c r="AE846" s="14"/>
      <c r="AF846" s="14"/>
      <c r="AG846" s="14"/>
      <c r="AH846" s="14"/>
      <c r="AI846" s="14"/>
      <c r="AJ846" s="14"/>
      <c r="AK846" s="14"/>
      <c r="AL846" s="14"/>
      <c r="AM846" s="12"/>
      <c r="AN846" s="12"/>
      <c r="AO846" s="12"/>
      <c r="AP846" s="12"/>
      <c r="AQ846" s="12"/>
      <c r="AR846" s="12"/>
      <c r="AS846" s="12"/>
      <c r="AT846" s="12"/>
      <c r="AU846" s="12"/>
      <c r="AV846" s="12"/>
      <c r="AW846" s="12"/>
      <c r="AX846" s="12"/>
      <c r="AY846" s="12"/>
      <c r="AZ846" s="12"/>
      <c r="BA846" s="12"/>
      <c r="BB846" s="12"/>
      <c r="BC846" s="12"/>
      <c r="BD846" s="12"/>
      <c r="BE846" s="12"/>
      <c r="BF846" s="12"/>
      <c r="BG846" s="12"/>
      <c r="BH846" s="12"/>
      <c r="BI846" s="12"/>
      <c r="BJ846" s="12"/>
      <c r="BK846" s="12"/>
      <c r="BL846" s="12"/>
      <c r="BM846" s="12"/>
      <c r="BN846" s="12"/>
      <c r="BO846" s="12"/>
      <c r="BP846" s="12"/>
      <c r="BQ846" s="12"/>
      <c r="BR846" s="12"/>
      <c r="BS846" s="12"/>
      <c r="BT846" s="12"/>
      <c r="BU846" s="12"/>
      <c r="BV846" s="12"/>
      <c r="BW846" s="12"/>
      <c r="BX846" s="12"/>
      <c r="BY846" s="12"/>
      <c r="BZ846" s="12"/>
      <c r="CA846" s="12"/>
      <c r="CB846" s="12"/>
      <c r="CC846" s="12"/>
      <c r="CD846" s="12"/>
      <c r="CE846" s="12"/>
      <c r="CF846" s="12"/>
      <c r="CG846" s="12"/>
      <c r="CH846" s="12"/>
    </row>
    <row r="847" spans="1:86">
      <c r="A847" s="14"/>
      <c r="B847" s="14"/>
      <c r="C847" s="14"/>
      <c r="D847" s="14"/>
      <c r="E847" s="14"/>
      <c r="F847" s="14"/>
      <c r="G847" s="14"/>
      <c r="H847" s="14"/>
      <c r="I847" s="14"/>
      <c r="J847" s="14"/>
      <c r="K847" s="14"/>
      <c r="L847" s="14"/>
      <c r="M847" s="14"/>
      <c r="N847" s="14"/>
      <c r="O847" s="14"/>
      <c r="P847" s="14"/>
      <c r="Q847" s="14"/>
      <c r="R847" s="14"/>
      <c r="S847" s="14"/>
      <c r="T847" s="14"/>
      <c r="U847" s="14"/>
      <c r="V847" s="14"/>
      <c r="W847" s="14"/>
      <c r="X847" s="14"/>
      <c r="Z847" s="14"/>
      <c r="AA847" s="14"/>
      <c r="AB847" s="14"/>
      <c r="AC847" s="14"/>
      <c r="AD847" s="14"/>
      <c r="AE847" s="14"/>
      <c r="AF847" s="14"/>
      <c r="AG847" s="14"/>
      <c r="AH847" s="14"/>
      <c r="AI847" s="14"/>
      <c r="AJ847" s="14"/>
      <c r="AK847" s="14"/>
      <c r="AL847" s="14"/>
      <c r="AM847" s="12"/>
      <c r="AN847" s="12"/>
      <c r="AO847" s="12"/>
      <c r="AP847" s="12"/>
      <c r="AQ847" s="12"/>
      <c r="AR847" s="12"/>
      <c r="AS847" s="12"/>
      <c r="AT847" s="12"/>
      <c r="AU847" s="12"/>
      <c r="AV847" s="12"/>
      <c r="AW847" s="12"/>
      <c r="AX847" s="12"/>
      <c r="AY847" s="12"/>
      <c r="AZ847" s="12"/>
      <c r="BA847" s="12"/>
      <c r="BB847" s="12"/>
      <c r="BC847" s="12"/>
      <c r="BD847" s="12"/>
      <c r="BE847" s="12"/>
      <c r="BF847" s="12"/>
      <c r="BG847" s="12"/>
      <c r="BH847" s="12"/>
      <c r="BI847" s="12"/>
      <c r="BJ847" s="12"/>
      <c r="BK847" s="12"/>
      <c r="BL847" s="12"/>
      <c r="BM847" s="12"/>
      <c r="BN847" s="12"/>
      <c r="BO847" s="12"/>
      <c r="BP847" s="12"/>
      <c r="BQ847" s="12"/>
      <c r="BR847" s="12"/>
      <c r="BS847" s="12"/>
      <c r="BT847" s="12"/>
      <c r="BU847" s="12"/>
      <c r="BV847" s="12"/>
      <c r="BW847" s="12"/>
      <c r="BX847" s="12"/>
      <c r="BY847" s="12"/>
      <c r="BZ847" s="12"/>
      <c r="CA847" s="12"/>
      <c r="CB847" s="12"/>
      <c r="CC847" s="12"/>
      <c r="CD847" s="12"/>
      <c r="CE847" s="12"/>
      <c r="CF847" s="12"/>
      <c r="CG847" s="12"/>
      <c r="CH847" s="12"/>
    </row>
    <row r="848" spans="1:86">
      <c r="A848" s="14"/>
      <c r="B848" s="14"/>
      <c r="C848" s="14"/>
      <c r="D848" s="14"/>
      <c r="E848" s="14"/>
      <c r="F848" s="14"/>
      <c r="G848" s="14"/>
      <c r="H848" s="14"/>
      <c r="I848" s="14"/>
      <c r="J848" s="14"/>
      <c r="K848" s="14"/>
      <c r="L848" s="14"/>
      <c r="M848" s="14"/>
      <c r="N848" s="14"/>
      <c r="O848" s="14"/>
      <c r="P848" s="14"/>
      <c r="Q848" s="14"/>
      <c r="R848" s="14"/>
      <c r="S848" s="14"/>
      <c r="T848" s="14"/>
      <c r="U848" s="14"/>
      <c r="V848" s="14"/>
      <c r="W848" s="14"/>
      <c r="X848" s="14"/>
      <c r="Z848" s="14"/>
      <c r="AA848" s="14"/>
      <c r="AB848" s="14"/>
      <c r="AC848" s="14"/>
      <c r="AD848" s="14"/>
      <c r="AE848" s="14"/>
      <c r="AF848" s="14"/>
      <c r="AG848" s="14"/>
      <c r="AH848" s="14"/>
      <c r="AI848" s="14"/>
      <c r="AJ848" s="14"/>
      <c r="AK848" s="14"/>
      <c r="AL848" s="14"/>
      <c r="AM848" s="12"/>
      <c r="AN848" s="12"/>
      <c r="AO848" s="12"/>
      <c r="AP848" s="12"/>
      <c r="AQ848" s="12"/>
      <c r="AR848" s="12"/>
      <c r="AS848" s="12"/>
      <c r="AT848" s="12"/>
      <c r="AU848" s="12"/>
      <c r="AV848" s="12"/>
      <c r="AW848" s="12"/>
      <c r="AX848" s="12"/>
      <c r="AY848" s="12"/>
      <c r="AZ848" s="12"/>
      <c r="BA848" s="12"/>
      <c r="BB848" s="12"/>
      <c r="BC848" s="12"/>
      <c r="BD848" s="12"/>
      <c r="BE848" s="12"/>
      <c r="BF848" s="12"/>
      <c r="BG848" s="12"/>
      <c r="BH848" s="12"/>
      <c r="BI848" s="12"/>
      <c r="BJ848" s="12"/>
      <c r="BK848" s="12"/>
      <c r="BL848" s="12"/>
      <c r="BM848" s="12"/>
      <c r="BN848" s="12"/>
      <c r="BO848" s="12"/>
      <c r="BP848" s="12"/>
      <c r="BQ848" s="12"/>
      <c r="BR848" s="12"/>
      <c r="BS848" s="12"/>
      <c r="BT848" s="12"/>
      <c r="BU848" s="12"/>
      <c r="BV848" s="12"/>
      <c r="BW848" s="12"/>
      <c r="BX848" s="12"/>
      <c r="BY848" s="12"/>
      <c r="BZ848" s="12"/>
      <c r="CA848" s="12"/>
      <c r="CB848" s="12"/>
      <c r="CC848" s="12"/>
      <c r="CD848" s="12"/>
      <c r="CE848" s="12"/>
      <c r="CF848" s="12"/>
      <c r="CG848" s="12"/>
      <c r="CH848" s="12"/>
    </row>
    <row r="849" spans="1:86">
      <c r="A849" s="14"/>
      <c r="B849" s="14"/>
      <c r="C849" s="14"/>
      <c r="D849" s="14"/>
      <c r="E849" s="14"/>
      <c r="F849" s="14"/>
      <c r="G849" s="14"/>
      <c r="H849" s="14"/>
      <c r="I849" s="14"/>
      <c r="J849" s="14"/>
      <c r="K849" s="14"/>
      <c r="L849" s="14"/>
      <c r="M849" s="14"/>
      <c r="N849" s="14"/>
      <c r="O849" s="14"/>
      <c r="P849" s="14"/>
      <c r="Q849" s="14"/>
      <c r="R849" s="14"/>
      <c r="S849" s="14"/>
      <c r="T849" s="14"/>
      <c r="U849" s="14"/>
      <c r="V849" s="14"/>
      <c r="W849" s="14"/>
      <c r="X849" s="14"/>
      <c r="Z849" s="14"/>
      <c r="AA849" s="14"/>
      <c r="AB849" s="14"/>
      <c r="AC849" s="14"/>
      <c r="AD849" s="14"/>
      <c r="AE849" s="14"/>
      <c r="AF849" s="14"/>
      <c r="AG849" s="14"/>
      <c r="AH849" s="14"/>
      <c r="AI849" s="14"/>
      <c r="AJ849" s="14"/>
      <c r="AK849" s="14"/>
      <c r="AL849" s="14"/>
      <c r="AM849" s="12"/>
      <c r="AN849" s="12"/>
      <c r="AO849" s="12"/>
      <c r="AP849" s="12"/>
      <c r="AQ849" s="12"/>
      <c r="AR849" s="12"/>
      <c r="AS849" s="12"/>
      <c r="AT849" s="12"/>
      <c r="AU849" s="12"/>
      <c r="AV849" s="12"/>
      <c r="AW849" s="12"/>
      <c r="AX849" s="12"/>
      <c r="AY849" s="12"/>
      <c r="AZ849" s="12"/>
      <c r="BA849" s="12"/>
      <c r="BB849" s="12"/>
      <c r="BC849" s="12"/>
      <c r="BD849" s="12"/>
      <c r="BE849" s="12"/>
      <c r="BF849" s="12"/>
      <c r="BG849" s="12"/>
      <c r="BH849" s="12"/>
      <c r="BI849" s="12"/>
      <c r="BJ849" s="12"/>
      <c r="BK849" s="12"/>
      <c r="BL849" s="12"/>
      <c r="BM849" s="12"/>
      <c r="BN849" s="12"/>
      <c r="BO849" s="12"/>
      <c r="BP849" s="12"/>
      <c r="BQ849" s="12"/>
      <c r="BR849" s="12"/>
      <c r="BS849" s="12"/>
      <c r="BT849" s="12"/>
      <c r="BU849" s="12"/>
      <c r="BV849" s="12"/>
      <c r="BW849" s="12"/>
      <c r="BX849" s="12"/>
      <c r="BY849" s="12"/>
      <c r="BZ849" s="12"/>
      <c r="CA849" s="12"/>
      <c r="CB849" s="12"/>
      <c r="CC849" s="12"/>
      <c r="CD849" s="12"/>
      <c r="CE849" s="12"/>
      <c r="CF849" s="12"/>
      <c r="CG849" s="12"/>
      <c r="CH849" s="12"/>
    </row>
    <row r="850" spans="1:86">
      <c r="A850" s="14"/>
      <c r="B850" s="14"/>
      <c r="C850" s="14"/>
      <c r="D850" s="14"/>
      <c r="E850" s="14"/>
      <c r="F850" s="14"/>
      <c r="G850" s="14"/>
      <c r="H850" s="14"/>
      <c r="I850" s="14"/>
      <c r="J850" s="14"/>
      <c r="K850" s="14"/>
      <c r="L850" s="14"/>
      <c r="M850" s="14"/>
      <c r="N850" s="14"/>
      <c r="O850" s="14"/>
      <c r="P850" s="14"/>
      <c r="Q850" s="14"/>
      <c r="R850" s="14"/>
      <c r="S850" s="14"/>
      <c r="T850" s="14"/>
      <c r="U850" s="14"/>
      <c r="V850" s="14"/>
      <c r="W850" s="14"/>
      <c r="X850" s="14"/>
      <c r="Z850" s="14"/>
      <c r="AA850" s="14"/>
      <c r="AB850" s="14"/>
      <c r="AC850" s="14"/>
      <c r="AD850" s="14"/>
      <c r="AE850" s="14"/>
      <c r="AF850" s="14"/>
      <c r="AG850" s="14"/>
      <c r="AH850" s="14"/>
      <c r="AI850" s="14"/>
      <c r="AJ850" s="14"/>
      <c r="AK850" s="14"/>
      <c r="AL850" s="14"/>
      <c r="AM850" s="12"/>
      <c r="AN850" s="12"/>
      <c r="AO850" s="12"/>
      <c r="AP850" s="12"/>
      <c r="AQ850" s="12"/>
      <c r="AR850" s="12"/>
      <c r="AS850" s="12"/>
      <c r="AT850" s="12"/>
      <c r="AU850" s="12"/>
      <c r="AV850" s="12"/>
      <c r="AW850" s="12"/>
      <c r="AX850" s="12"/>
      <c r="AY850" s="12"/>
      <c r="AZ850" s="12"/>
      <c r="BA850" s="12"/>
      <c r="BB850" s="12"/>
      <c r="BC850" s="12"/>
      <c r="BD850" s="12"/>
      <c r="BE850" s="12"/>
      <c r="BF850" s="12"/>
      <c r="BG850" s="12"/>
      <c r="BH850" s="12"/>
      <c r="BI850" s="12"/>
      <c r="BJ850" s="12"/>
      <c r="BK850" s="12"/>
      <c r="BL850" s="12"/>
      <c r="BM850" s="12"/>
      <c r="BN850" s="12"/>
      <c r="BO850" s="12"/>
      <c r="BP850" s="12"/>
      <c r="BQ850" s="12"/>
      <c r="BR850" s="12"/>
      <c r="BS850" s="12"/>
      <c r="BT850" s="12"/>
      <c r="BU850" s="12"/>
      <c r="BV850" s="12"/>
      <c r="BW850" s="12"/>
      <c r="BX850" s="12"/>
      <c r="BY850" s="12"/>
      <c r="BZ850" s="12"/>
      <c r="CA850" s="12"/>
      <c r="CB850" s="12"/>
      <c r="CC850" s="12"/>
      <c r="CD850" s="12"/>
      <c r="CE850" s="12"/>
      <c r="CF850" s="12"/>
      <c r="CG850" s="12"/>
      <c r="CH850" s="12"/>
    </row>
    <row r="851" spans="1:86">
      <c r="A851" s="14"/>
      <c r="B851" s="14"/>
      <c r="C851" s="14"/>
      <c r="D851" s="14"/>
      <c r="E851" s="14"/>
      <c r="F851" s="14"/>
      <c r="G851" s="14"/>
      <c r="H851" s="14"/>
      <c r="I851" s="14"/>
      <c r="J851" s="14"/>
      <c r="K851" s="14"/>
      <c r="L851" s="14"/>
      <c r="M851" s="14"/>
      <c r="N851" s="14"/>
      <c r="O851" s="14"/>
      <c r="P851" s="14"/>
      <c r="Q851" s="14"/>
      <c r="R851" s="14"/>
      <c r="S851" s="14"/>
      <c r="T851" s="14"/>
      <c r="U851" s="14"/>
      <c r="V851" s="14"/>
      <c r="W851" s="14"/>
      <c r="X851" s="14"/>
      <c r="Z851" s="14"/>
      <c r="AA851" s="14"/>
      <c r="AB851" s="14"/>
      <c r="AC851" s="14"/>
      <c r="AD851" s="14"/>
      <c r="AE851" s="14"/>
      <c r="AF851" s="14"/>
      <c r="AG851" s="14"/>
      <c r="AH851" s="14"/>
      <c r="AI851" s="14"/>
      <c r="AJ851" s="14"/>
      <c r="AK851" s="14"/>
      <c r="AL851" s="14"/>
      <c r="AM851" s="12"/>
      <c r="AN851" s="12"/>
      <c r="AO851" s="12"/>
      <c r="AP851" s="12"/>
      <c r="AQ851" s="12"/>
      <c r="AR851" s="12"/>
      <c r="AS851" s="12"/>
      <c r="AT851" s="12"/>
      <c r="AU851" s="12"/>
      <c r="AV851" s="12"/>
      <c r="AW851" s="12"/>
      <c r="AX851" s="12"/>
      <c r="AY851" s="12"/>
      <c r="AZ851" s="12"/>
      <c r="BA851" s="12"/>
      <c r="BB851" s="12"/>
      <c r="BC851" s="12"/>
      <c r="BD851" s="12"/>
      <c r="BE851" s="12"/>
      <c r="BF851" s="12"/>
      <c r="BG851" s="12"/>
      <c r="BH851" s="12"/>
      <c r="BI851" s="12"/>
      <c r="BJ851" s="12"/>
      <c r="BK851" s="12"/>
      <c r="BL851" s="12"/>
      <c r="BM851" s="12"/>
      <c r="BN851" s="12"/>
      <c r="BO851" s="12"/>
      <c r="BP851" s="12"/>
      <c r="BQ851" s="12"/>
      <c r="BR851" s="12"/>
      <c r="BS851" s="12"/>
      <c r="BT851" s="12"/>
      <c r="BU851" s="12"/>
      <c r="BV851" s="12"/>
      <c r="BW851" s="12"/>
      <c r="BX851" s="12"/>
      <c r="BY851" s="12"/>
      <c r="BZ851" s="12"/>
      <c r="CA851" s="12"/>
      <c r="CB851" s="12"/>
      <c r="CC851" s="12"/>
      <c r="CD851" s="12"/>
      <c r="CE851" s="12"/>
      <c r="CF851" s="12"/>
      <c r="CG851" s="12"/>
      <c r="CH851" s="12"/>
    </row>
    <row r="852" spans="1:86">
      <c r="A852" s="14"/>
      <c r="B852" s="14"/>
      <c r="C852" s="14"/>
      <c r="D852" s="14"/>
      <c r="E852" s="14"/>
      <c r="F852" s="14"/>
      <c r="G852" s="14"/>
      <c r="H852" s="14"/>
      <c r="I852" s="14"/>
      <c r="J852" s="14"/>
      <c r="K852" s="14"/>
      <c r="L852" s="14"/>
      <c r="M852" s="14"/>
      <c r="N852" s="14"/>
      <c r="O852" s="14"/>
      <c r="P852" s="14"/>
      <c r="Q852" s="14"/>
      <c r="R852" s="14"/>
      <c r="S852" s="14"/>
      <c r="T852" s="14"/>
      <c r="U852" s="14"/>
      <c r="V852" s="14"/>
      <c r="W852" s="14"/>
      <c r="X852" s="14"/>
      <c r="Z852" s="14"/>
      <c r="AA852" s="14"/>
      <c r="AB852" s="14"/>
      <c r="AC852" s="14"/>
      <c r="AD852" s="14"/>
      <c r="AE852" s="14"/>
      <c r="AF852" s="14"/>
      <c r="AG852" s="14"/>
      <c r="AH852" s="14"/>
      <c r="AI852" s="14"/>
      <c r="AJ852" s="14"/>
      <c r="AK852" s="14"/>
      <c r="AL852" s="14"/>
      <c r="AM852" s="12"/>
      <c r="AN852" s="12"/>
      <c r="AO852" s="12"/>
      <c r="AP852" s="12"/>
      <c r="AQ852" s="12"/>
      <c r="AR852" s="12"/>
      <c r="AS852" s="12"/>
      <c r="AT852" s="12"/>
      <c r="AU852" s="12"/>
      <c r="AV852" s="12"/>
      <c r="AW852" s="12"/>
      <c r="AX852" s="12"/>
      <c r="AY852" s="12"/>
      <c r="AZ852" s="12"/>
      <c r="BA852" s="12"/>
      <c r="BB852" s="12"/>
      <c r="BC852" s="12"/>
      <c r="BD852" s="12"/>
      <c r="BE852" s="12"/>
      <c r="BF852" s="12"/>
      <c r="BG852" s="12"/>
      <c r="BH852" s="12"/>
      <c r="BI852" s="12"/>
      <c r="BJ852" s="12"/>
      <c r="BK852" s="12"/>
      <c r="BL852" s="12"/>
      <c r="BM852" s="12"/>
      <c r="BN852" s="12"/>
      <c r="BO852" s="12"/>
      <c r="BP852" s="12"/>
      <c r="BQ852" s="12"/>
      <c r="BR852" s="12"/>
      <c r="BS852" s="12"/>
      <c r="BT852" s="12"/>
      <c r="BU852" s="12"/>
      <c r="BV852" s="12"/>
      <c r="BW852" s="12"/>
      <c r="BX852" s="12"/>
      <c r="BY852" s="12"/>
      <c r="BZ852" s="12"/>
      <c r="CA852" s="12"/>
      <c r="CB852" s="12"/>
      <c r="CC852" s="12"/>
      <c r="CD852" s="12"/>
      <c r="CE852" s="12"/>
      <c r="CF852" s="12"/>
      <c r="CG852" s="12"/>
      <c r="CH852" s="12"/>
    </row>
    <row r="853" spans="1:86">
      <c r="A853" s="14"/>
      <c r="B853" s="14"/>
      <c r="C853" s="14"/>
      <c r="D853" s="14"/>
      <c r="E853" s="14"/>
      <c r="F853" s="14"/>
      <c r="G853" s="14"/>
      <c r="H853" s="14"/>
      <c r="I853" s="14"/>
      <c r="J853" s="14"/>
      <c r="K853" s="14"/>
      <c r="L853" s="14"/>
      <c r="M853" s="14"/>
      <c r="N853" s="14"/>
      <c r="O853" s="14"/>
      <c r="P853" s="14"/>
      <c r="Q853" s="14"/>
      <c r="R853" s="14"/>
      <c r="S853" s="14"/>
      <c r="T853" s="14"/>
      <c r="U853" s="14"/>
      <c r="V853" s="14"/>
      <c r="W853" s="14"/>
      <c r="X853" s="14"/>
      <c r="Z853" s="14"/>
      <c r="AA853" s="14"/>
      <c r="AB853" s="14"/>
      <c r="AC853" s="14"/>
      <c r="AD853" s="14"/>
      <c r="AE853" s="14"/>
      <c r="AF853" s="14"/>
      <c r="AG853" s="14"/>
      <c r="AH853" s="14"/>
      <c r="AI853" s="14"/>
      <c r="AJ853" s="14"/>
      <c r="AK853" s="14"/>
      <c r="AL853" s="14"/>
      <c r="AM853" s="12"/>
      <c r="AN853" s="12"/>
      <c r="AO853" s="12"/>
      <c r="AP853" s="12"/>
      <c r="AQ853" s="12"/>
      <c r="AR853" s="12"/>
      <c r="AS853" s="12"/>
      <c r="AT853" s="12"/>
      <c r="AU853" s="12"/>
      <c r="AV853" s="12"/>
      <c r="AW853" s="12"/>
      <c r="AX853" s="12"/>
      <c r="AY853" s="12"/>
      <c r="AZ853" s="12"/>
      <c r="BA853" s="12"/>
      <c r="BB853" s="12"/>
      <c r="BC853" s="12"/>
      <c r="BD853" s="12"/>
      <c r="BE853" s="12"/>
      <c r="BF853" s="12"/>
      <c r="BG853" s="12"/>
      <c r="BH853" s="12"/>
      <c r="BI853" s="12"/>
      <c r="BJ853" s="12"/>
      <c r="BK853" s="12"/>
      <c r="BL853" s="12"/>
      <c r="BM853" s="12"/>
      <c r="BN853" s="12"/>
      <c r="BO853" s="12"/>
      <c r="BP853" s="12"/>
      <c r="BQ853" s="12"/>
      <c r="BR853" s="12"/>
      <c r="BS853" s="12"/>
      <c r="BT853" s="12"/>
      <c r="BU853" s="12"/>
      <c r="BV853" s="12"/>
      <c r="BW853" s="12"/>
      <c r="BX853" s="12"/>
      <c r="BY853" s="12"/>
      <c r="BZ853" s="12"/>
      <c r="CA853" s="12"/>
      <c r="CB853" s="12"/>
      <c r="CC853" s="12"/>
      <c r="CD853" s="12"/>
      <c r="CE853" s="12"/>
      <c r="CF853" s="12"/>
      <c r="CG853" s="12"/>
      <c r="CH853" s="12"/>
    </row>
    <row r="854" spans="1:86">
      <c r="A854" s="14"/>
      <c r="B854" s="14"/>
      <c r="C854" s="14"/>
      <c r="D854" s="14"/>
      <c r="E854" s="14"/>
      <c r="F854" s="14"/>
      <c r="G854" s="14"/>
      <c r="H854" s="14"/>
      <c r="I854" s="14"/>
      <c r="J854" s="14"/>
      <c r="K854" s="14"/>
      <c r="L854" s="14"/>
      <c r="M854" s="14"/>
      <c r="N854" s="14"/>
      <c r="O854" s="14"/>
      <c r="P854" s="14"/>
      <c r="Q854" s="14"/>
      <c r="R854" s="14"/>
      <c r="S854" s="14"/>
      <c r="T854" s="14"/>
      <c r="U854" s="14"/>
      <c r="V854" s="14"/>
      <c r="W854" s="14"/>
      <c r="X854" s="14"/>
      <c r="Z854" s="14"/>
      <c r="AA854" s="14"/>
      <c r="AB854" s="14"/>
      <c r="AC854" s="14"/>
      <c r="AD854" s="14"/>
      <c r="AE854" s="14"/>
      <c r="AF854" s="14"/>
      <c r="AG854" s="14"/>
      <c r="AH854" s="14"/>
      <c r="AI854" s="14"/>
      <c r="AJ854" s="14"/>
      <c r="AK854" s="14"/>
      <c r="AL854" s="14"/>
      <c r="AM854" s="12"/>
      <c r="AN854" s="12"/>
      <c r="AO854" s="12"/>
      <c r="AP854" s="12"/>
      <c r="AQ854" s="12"/>
      <c r="AR854" s="12"/>
      <c r="AS854" s="12"/>
      <c r="AT854" s="12"/>
      <c r="AU854" s="12"/>
      <c r="AV854" s="12"/>
      <c r="AW854" s="12"/>
      <c r="AX854" s="12"/>
      <c r="AY854" s="12"/>
      <c r="AZ854" s="12"/>
      <c r="BA854" s="12"/>
      <c r="BB854" s="12"/>
      <c r="BC854" s="12"/>
      <c r="BD854" s="12"/>
      <c r="BE854" s="12"/>
      <c r="BF854" s="12"/>
      <c r="BG854" s="12"/>
      <c r="BH854" s="12"/>
      <c r="BI854" s="12"/>
      <c r="BJ854" s="12"/>
      <c r="BK854" s="12"/>
      <c r="BL854" s="12"/>
      <c r="BM854" s="12"/>
      <c r="BN854" s="12"/>
      <c r="BO854" s="12"/>
      <c r="BP854" s="12"/>
      <c r="BQ854" s="12"/>
      <c r="BR854" s="12"/>
      <c r="BS854" s="12"/>
      <c r="BT854" s="12"/>
      <c r="BU854" s="12"/>
      <c r="BV854" s="12"/>
      <c r="BW854" s="12"/>
      <c r="BX854" s="12"/>
      <c r="BY854" s="12"/>
      <c r="BZ854" s="12"/>
      <c r="CA854" s="12"/>
      <c r="CB854" s="12"/>
      <c r="CC854" s="12"/>
      <c r="CD854" s="12"/>
      <c r="CE854" s="12"/>
      <c r="CF854" s="12"/>
      <c r="CG854" s="12"/>
      <c r="CH854" s="12"/>
    </row>
    <row r="855" spans="1:86">
      <c r="A855" s="14"/>
      <c r="B855" s="14"/>
      <c r="C855" s="14"/>
      <c r="D855" s="14"/>
      <c r="E855" s="14"/>
      <c r="F855" s="14"/>
      <c r="G855" s="14"/>
      <c r="H855" s="14"/>
      <c r="I855" s="14"/>
      <c r="J855" s="14"/>
      <c r="K855" s="14"/>
      <c r="L855" s="14"/>
      <c r="M855" s="14"/>
      <c r="N855" s="14"/>
      <c r="O855" s="14"/>
      <c r="P855" s="14"/>
      <c r="Q855" s="14"/>
      <c r="R855" s="14"/>
      <c r="S855" s="14"/>
      <c r="T855" s="14"/>
      <c r="U855" s="14"/>
      <c r="V855" s="14"/>
      <c r="W855" s="14"/>
      <c r="X855" s="14"/>
      <c r="Z855" s="14"/>
      <c r="AA855" s="14"/>
      <c r="AB855" s="14"/>
      <c r="AC855" s="14"/>
      <c r="AD855" s="14"/>
      <c r="AE855" s="14"/>
      <c r="AF855" s="14"/>
      <c r="AG855" s="14"/>
      <c r="AH855" s="14"/>
      <c r="AI855" s="14"/>
      <c r="AJ855" s="14"/>
      <c r="AK855" s="14"/>
      <c r="AL855" s="14"/>
      <c r="AM855" s="12"/>
      <c r="AN855" s="12"/>
      <c r="AO855" s="12"/>
      <c r="AP855" s="12"/>
      <c r="AQ855" s="12"/>
      <c r="AR855" s="12"/>
      <c r="AS855" s="12"/>
      <c r="AT855" s="12"/>
      <c r="AU855" s="12"/>
      <c r="AV855" s="12"/>
      <c r="AW855" s="12"/>
      <c r="AX855" s="12"/>
      <c r="AY855" s="12"/>
      <c r="AZ855" s="12"/>
      <c r="BA855" s="12"/>
      <c r="BB855" s="12"/>
      <c r="BC855" s="12"/>
      <c r="BD855" s="12"/>
      <c r="BE855" s="12"/>
      <c r="BF855" s="12"/>
      <c r="BG855" s="12"/>
      <c r="BH855" s="12"/>
      <c r="BI855" s="12"/>
      <c r="BJ855" s="12"/>
      <c r="BK855" s="12"/>
      <c r="BL855" s="12"/>
      <c r="BM855" s="12"/>
      <c r="BN855" s="12"/>
      <c r="BO855" s="12"/>
      <c r="BP855" s="12"/>
      <c r="BQ855" s="12"/>
      <c r="BR855" s="12"/>
      <c r="BS855" s="12"/>
      <c r="BT855" s="12"/>
      <c r="BU855" s="12"/>
      <c r="BV855" s="12"/>
      <c r="BW855" s="12"/>
      <c r="BX855" s="12"/>
      <c r="BY855" s="12"/>
      <c r="BZ855" s="12"/>
      <c r="CA855" s="12"/>
      <c r="CB855" s="12"/>
      <c r="CC855" s="12"/>
      <c r="CD855" s="12"/>
      <c r="CE855" s="12"/>
      <c r="CF855" s="12"/>
      <c r="CG855" s="12"/>
      <c r="CH855" s="12"/>
    </row>
    <row r="856" spans="1:86">
      <c r="A856" s="14"/>
      <c r="B856" s="14"/>
      <c r="C856" s="14"/>
      <c r="D856" s="14"/>
      <c r="E856" s="14"/>
      <c r="F856" s="14"/>
      <c r="G856" s="14"/>
      <c r="H856" s="14"/>
      <c r="I856" s="14"/>
      <c r="J856" s="14"/>
      <c r="K856" s="14"/>
      <c r="L856" s="14"/>
      <c r="M856" s="14"/>
      <c r="N856" s="14"/>
      <c r="O856" s="14"/>
      <c r="P856" s="14"/>
      <c r="Q856" s="14"/>
      <c r="R856" s="14"/>
      <c r="S856" s="14"/>
      <c r="T856" s="14"/>
      <c r="U856" s="14"/>
      <c r="V856" s="14"/>
      <c r="W856" s="14"/>
      <c r="X856" s="14"/>
      <c r="Z856" s="14"/>
      <c r="AA856" s="14"/>
      <c r="AB856" s="14"/>
      <c r="AC856" s="14"/>
      <c r="AD856" s="14"/>
      <c r="AE856" s="14"/>
      <c r="AF856" s="14"/>
      <c r="AG856" s="14"/>
      <c r="AH856" s="14"/>
      <c r="AI856" s="14"/>
      <c r="AJ856" s="14"/>
      <c r="AK856" s="14"/>
      <c r="AL856" s="14"/>
      <c r="AM856" s="12"/>
      <c r="AN856" s="12"/>
      <c r="AO856" s="12"/>
      <c r="AP856" s="12"/>
      <c r="AQ856" s="12"/>
      <c r="AR856" s="12"/>
      <c r="AS856" s="12"/>
      <c r="AT856" s="12"/>
      <c r="AU856" s="12"/>
      <c r="AV856" s="12"/>
      <c r="AW856" s="12"/>
      <c r="AX856" s="12"/>
      <c r="AY856" s="12"/>
      <c r="AZ856" s="12"/>
      <c r="BA856" s="12"/>
      <c r="BB856" s="12"/>
      <c r="BC856" s="12"/>
      <c r="BD856" s="12"/>
      <c r="BE856" s="12"/>
      <c r="BF856" s="12"/>
      <c r="BG856" s="12"/>
      <c r="BH856" s="12"/>
      <c r="BI856" s="12"/>
      <c r="BJ856" s="12"/>
      <c r="BK856" s="12"/>
      <c r="BL856" s="12"/>
      <c r="BM856" s="12"/>
      <c r="BN856" s="12"/>
      <c r="BO856" s="12"/>
      <c r="BP856" s="12"/>
      <c r="BQ856" s="12"/>
      <c r="BR856" s="12"/>
      <c r="BS856" s="12"/>
      <c r="BT856" s="12"/>
      <c r="BU856" s="12"/>
      <c r="BV856" s="12"/>
      <c r="BW856" s="12"/>
      <c r="BX856" s="12"/>
      <c r="BY856" s="12"/>
      <c r="BZ856" s="12"/>
      <c r="CA856" s="12"/>
      <c r="CB856" s="12"/>
      <c r="CC856" s="12"/>
      <c r="CD856" s="12"/>
      <c r="CE856" s="12"/>
      <c r="CF856" s="12"/>
      <c r="CG856" s="12"/>
      <c r="CH856" s="12"/>
    </row>
    <row r="857" spans="1:86">
      <c r="A857" s="14"/>
      <c r="B857" s="14"/>
      <c r="C857" s="14"/>
      <c r="D857" s="14"/>
      <c r="E857" s="14"/>
      <c r="F857" s="14"/>
      <c r="G857" s="14"/>
      <c r="H857" s="14"/>
      <c r="I857" s="14"/>
      <c r="J857" s="14"/>
      <c r="K857" s="14"/>
      <c r="L857" s="14"/>
      <c r="M857" s="14"/>
      <c r="N857" s="14"/>
      <c r="O857" s="14"/>
      <c r="P857" s="14"/>
      <c r="Q857" s="14"/>
      <c r="R857" s="14"/>
      <c r="S857" s="14"/>
      <c r="T857" s="14"/>
      <c r="U857" s="14"/>
      <c r="V857" s="14"/>
      <c r="W857" s="14"/>
      <c r="X857" s="14"/>
      <c r="Z857" s="14"/>
      <c r="AA857" s="14"/>
      <c r="AB857" s="14"/>
      <c r="AC857" s="14"/>
      <c r="AD857" s="14"/>
      <c r="AE857" s="14"/>
      <c r="AF857" s="14"/>
      <c r="AG857" s="14"/>
      <c r="AH857" s="14"/>
      <c r="AI857" s="14"/>
      <c r="AJ857" s="14"/>
      <c r="AK857" s="14"/>
      <c r="AL857" s="14"/>
      <c r="AM857" s="12"/>
      <c r="AN857" s="12"/>
      <c r="AO857" s="12"/>
      <c r="AP857" s="12"/>
      <c r="AQ857" s="12"/>
      <c r="AR857" s="12"/>
      <c r="AS857" s="12"/>
      <c r="AT857" s="12"/>
      <c r="AU857" s="12"/>
      <c r="AV857" s="12"/>
      <c r="AW857" s="12"/>
      <c r="AX857" s="12"/>
      <c r="AY857" s="12"/>
      <c r="AZ857" s="12"/>
      <c r="BA857" s="12"/>
      <c r="BB857" s="12"/>
      <c r="BC857" s="12"/>
      <c r="BD857" s="12"/>
      <c r="BE857" s="12"/>
      <c r="BF857" s="12"/>
      <c r="BG857" s="12"/>
      <c r="BH857" s="12"/>
      <c r="BI857" s="12"/>
      <c r="BJ857" s="12"/>
      <c r="BK857" s="12"/>
      <c r="BL857" s="12"/>
      <c r="BM857" s="12"/>
      <c r="BN857" s="12"/>
      <c r="BO857" s="12"/>
      <c r="BP857" s="12"/>
      <c r="BQ857" s="12"/>
      <c r="BR857" s="12"/>
      <c r="BS857" s="12"/>
      <c r="BT857" s="12"/>
      <c r="BU857" s="12"/>
      <c r="BV857" s="12"/>
      <c r="BW857" s="12"/>
      <c r="BX857" s="12"/>
      <c r="BY857" s="12"/>
      <c r="BZ857" s="12"/>
      <c r="CA857" s="12"/>
      <c r="CB857" s="12"/>
      <c r="CC857" s="12"/>
      <c r="CD857" s="12"/>
      <c r="CE857" s="12"/>
      <c r="CF857" s="12"/>
      <c r="CG857" s="12"/>
      <c r="CH857" s="12"/>
    </row>
    <row r="858" spans="1:86">
      <c r="A858" s="14"/>
      <c r="B858" s="14"/>
      <c r="C858" s="14"/>
      <c r="D858" s="14"/>
      <c r="E858" s="14"/>
      <c r="F858" s="14"/>
      <c r="G858" s="14"/>
      <c r="H858" s="14"/>
      <c r="I858" s="14"/>
      <c r="J858" s="14"/>
      <c r="K858" s="14"/>
      <c r="L858" s="14"/>
      <c r="M858" s="14"/>
      <c r="N858" s="14"/>
      <c r="O858" s="14"/>
      <c r="P858" s="14"/>
      <c r="Q858" s="14"/>
      <c r="R858" s="14"/>
      <c r="S858" s="14"/>
      <c r="T858" s="14"/>
      <c r="U858" s="14"/>
      <c r="V858" s="14"/>
      <c r="W858" s="14"/>
      <c r="X858" s="14"/>
      <c r="Z858" s="14"/>
      <c r="AA858" s="14"/>
      <c r="AB858" s="14"/>
      <c r="AC858" s="14"/>
      <c r="AD858" s="14"/>
      <c r="AE858" s="14"/>
      <c r="AF858" s="14"/>
      <c r="AG858" s="14"/>
      <c r="AH858" s="14"/>
      <c r="AI858" s="14"/>
      <c r="AJ858" s="14"/>
      <c r="AK858" s="14"/>
      <c r="AL858" s="14"/>
      <c r="AM858" s="12"/>
      <c r="AN858" s="12"/>
      <c r="AO858" s="12"/>
      <c r="AP858" s="12"/>
      <c r="AQ858" s="12"/>
      <c r="AR858" s="12"/>
      <c r="AS858" s="12"/>
      <c r="AT858" s="12"/>
      <c r="AU858" s="12"/>
      <c r="AV858" s="12"/>
      <c r="AW858" s="12"/>
      <c r="AX858" s="12"/>
      <c r="AY858" s="12"/>
      <c r="AZ858" s="12"/>
      <c r="BA858" s="12"/>
      <c r="BB858" s="12"/>
      <c r="BC858" s="12"/>
      <c r="BD858" s="12"/>
      <c r="BE858" s="12"/>
      <c r="BF858" s="12"/>
      <c r="BG858" s="12"/>
      <c r="BH858" s="12"/>
      <c r="BI858" s="12"/>
      <c r="BJ858" s="12"/>
      <c r="BK858" s="12"/>
      <c r="BL858" s="12"/>
      <c r="BM858" s="12"/>
      <c r="BN858" s="12"/>
      <c r="BO858" s="12"/>
      <c r="BP858" s="12"/>
      <c r="BQ858" s="12"/>
      <c r="BR858" s="12"/>
      <c r="BS858" s="12"/>
      <c r="BT858" s="12"/>
      <c r="BU858" s="12"/>
      <c r="BV858" s="12"/>
      <c r="BW858" s="12"/>
      <c r="BX858" s="12"/>
      <c r="BY858" s="12"/>
      <c r="BZ858" s="12"/>
      <c r="CA858" s="12"/>
      <c r="CB858" s="12"/>
      <c r="CC858" s="12"/>
      <c r="CD858" s="12"/>
      <c r="CE858" s="12"/>
      <c r="CF858" s="12"/>
      <c r="CG858" s="12"/>
      <c r="CH858" s="12"/>
    </row>
    <row r="859" spans="1:86">
      <c r="A859" s="14"/>
      <c r="B859" s="14"/>
      <c r="C859" s="14"/>
      <c r="D859" s="14"/>
      <c r="E859" s="14"/>
      <c r="F859" s="14"/>
      <c r="G859" s="14"/>
      <c r="H859" s="14"/>
      <c r="I859" s="14"/>
      <c r="J859" s="14"/>
      <c r="K859" s="14"/>
      <c r="L859" s="14"/>
      <c r="M859" s="14"/>
      <c r="N859" s="14"/>
      <c r="O859" s="14"/>
      <c r="P859" s="14"/>
      <c r="Q859" s="14"/>
      <c r="R859" s="14"/>
      <c r="S859" s="14"/>
      <c r="T859" s="14"/>
      <c r="U859" s="14"/>
      <c r="V859" s="14"/>
      <c r="W859" s="14"/>
      <c r="X859" s="14"/>
      <c r="Z859" s="14"/>
      <c r="AA859" s="14"/>
      <c r="AB859" s="14"/>
      <c r="AC859" s="14"/>
      <c r="AD859" s="14"/>
      <c r="AE859" s="14"/>
      <c r="AF859" s="14"/>
      <c r="AG859" s="14"/>
      <c r="AH859" s="14"/>
      <c r="AI859" s="14"/>
      <c r="AJ859" s="14"/>
      <c r="AK859" s="14"/>
      <c r="AL859" s="14"/>
      <c r="AM859" s="12"/>
      <c r="AN859" s="12"/>
      <c r="AO859" s="12"/>
      <c r="AP859" s="12"/>
      <c r="AQ859" s="12"/>
      <c r="AR859" s="12"/>
      <c r="AS859" s="12"/>
      <c r="AT859" s="12"/>
      <c r="AU859" s="12"/>
      <c r="AV859" s="12"/>
      <c r="AW859" s="12"/>
      <c r="AX859" s="12"/>
      <c r="AY859" s="12"/>
      <c r="AZ859" s="12"/>
      <c r="BA859" s="12"/>
      <c r="BB859" s="12"/>
      <c r="BC859" s="12"/>
      <c r="BD859" s="12"/>
      <c r="BE859" s="12"/>
      <c r="BF859" s="12"/>
      <c r="BG859" s="12"/>
      <c r="BH859" s="12"/>
      <c r="BI859" s="12"/>
      <c r="BJ859" s="12"/>
      <c r="BK859" s="12"/>
      <c r="BL859" s="12"/>
      <c r="BM859" s="12"/>
      <c r="BN859" s="12"/>
      <c r="BO859" s="12"/>
      <c r="BP859" s="12"/>
      <c r="BQ859" s="12"/>
      <c r="BR859" s="12"/>
      <c r="BS859" s="12"/>
      <c r="BT859" s="12"/>
      <c r="BU859" s="12"/>
      <c r="BV859" s="12"/>
      <c r="BW859" s="12"/>
      <c r="BX859" s="12"/>
      <c r="BY859" s="12"/>
      <c r="BZ859" s="12"/>
      <c r="CA859" s="12"/>
      <c r="CB859" s="12"/>
      <c r="CC859" s="12"/>
      <c r="CD859" s="12"/>
      <c r="CE859" s="12"/>
      <c r="CF859" s="12"/>
      <c r="CG859" s="12"/>
      <c r="CH859" s="12"/>
    </row>
    <row r="860" spans="1:86">
      <c r="A860" s="14"/>
      <c r="B860" s="14"/>
      <c r="C860" s="14"/>
      <c r="D860" s="14"/>
      <c r="E860" s="14"/>
      <c r="F860" s="14"/>
      <c r="G860" s="14"/>
      <c r="H860" s="14"/>
      <c r="I860" s="14"/>
      <c r="J860" s="14"/>
      <c r="K860" s="14"/>
      <c r="L860" s="14"/>
      <c r="M860" s="14"/>
      <c r="N860" s="14"/>
      <c r="O860" s="14"/>
      <c r="P860" s="14"/>
      <c r="Q860" s="14"/>
      <c r="R860" s="14"/>
      <c r="S860" s="14"/>
      <c r="T860" s="14"/>
      <c r="U860" s="14"/>
      <c r="V860" s="14"/>
      <c r="W860" s="14"/>
      <c r="X860" s="14"/>
      <c r="Z860" s="14"/>
      <c r="AA860" s="14"/>
      <c r="AB860" s="14"/>
      <c r="AC860" s="14"/>
      <c r="AD860" s="14"/>
      <c r="AE860" s="14"/>
      <c r="AF860" s="14"/>
      <c r="AG860" s="14"/>
      <c r="AH860" s="14"/>
      <c r="AI860" s="14"/>
      <c r="AJ860" s="14"/>
      <c r="AK860" s="14"/>
      <c r="AL860" s="14"/>
      <c r="AM860" s="12"/>
      <c r="AN860" s="12"/>
      <c r="AO860" s="12"/>
      <c r="AP860" s="12"/>
      <c r="AQ860" s="12"/>
      <c r="AR860" s="12"/>
      <c r="AS860" s="12"/>
      <c r="AT860" s="12"/>
      <c r="AU860" s="12"/>
      <c r="AV860" s="12"/>
      <c r="AW860" s="12"/>
      <c r="AX860" s="12"/>
      <c r="AY860" s="12"/>
      <c r="AZ860" s="12"/>
      <c r="BA860" s="12"/>
      <c r="BB860" s="12"/>
      <c r="BC860" s="12"/>
      <c r="BD860" s="12"/>
      <c r="BE860" s="12"/>
      <c r="BF860" s="12"/>
      <c r="BG860" s="12"/>
      <c r="BH860" s="12"/>
      <c r="BI860" s="12"/>
      <c r="BJ860" s="12"/>
      <c r="BK860" s="12"/>
      <c r="BL860" s="12"/>
      <c r="BM860" s="12"/>
      <c r="BN860" s="12"/>
      <c r="BO860" s="12"/>
      <c r="BP860" s="12"/>
      <c r="BQ860" s="12"/>
      <c r="BR860" s="12"/>
      <c r="BS860" s="12"/>
      <c r="BT860" s="12"/>
      <c r="BU860" s="12"/>
      <c r="BV860" s="12"/>
      <c r="BW860" s="12"/>
      <c r="BX860" s="12"/>
      <c r="BY860" s="12"/>
      <c r="BZ860" s="12"/>
      <c r="CA860" s="12"/>
      <c r="CB860" s="12"/>
      <c r="CC860" s="12"/>
      <c r="CD860" s="12"/>
      <c r="CE860" s="12"/>
      <c r="CF860" s="12"/>
      <c r="CG860" s="12"/>
      <c r="CH860" s="12"/>
    </row>
    <row r="861" spans="1:86">
      <c r="A861" s="14"/>
      <c r="B861" s="14"/>
      <c r="C861" s="14"/>
      <c r="D861" s="14"/>
      <c r="E861" s="14"/>
      <c r="F861" s="14"/>
      <c r="G861" s="14"/>
      <c r="H861" s="14"/>
      <c r="I861" s="14"/>
      <c r="J861" s="14"/>
      <c r="K861" s="14"/>
      <c r="L861" s="14"/>
      <c r="M861" s="14"/>
      <c r="N861" s="14"/>
      <c r="O861" s="14"/>
      <c r="P861" s="14"/>
      <c r="Q861" s="14"/>
      <c r="R861" s="14"/>
      <c r="S861" s="14"/>
      <c r="T861" s="14"/>
      <c r="U861" s="14"/>
      <c r="V861" s="14"/>
      <c r="W861" s="14"/>
      <c r="X861" s="14"/>
      <c r="Z861" s="14"/>
      <c r="AA861" s="14"/>
      <c r="AB861" s="14"/>
      <c r="AC861" s="14"/>
      <c r="AD861" s="14"/>
      <c r="AE861" s="14"/>
      <c r="AF861" s="14"/>
      <c r="AG861" s="14"/>
      <c r="AH861" s="14"/>
      <c r="AI861" s="14"/>
      <c r="AJ861" s="14"/>
      <c r="AK861" s="14"/>
      <c r="AL861" s="14"/>
      <c r="AM861" s="12"/>
      <c r="AN861" s="12"/>
      <c r="AO861" s="12"/>
      <c r="AP861" s="12"/>
      <c r="AQ861" s="12"/>
      <c r="AR861" s="12"/>
      <c r="AS861" s="12"/>
      <c r="AT861" s="12"/>
      <c r="AU861" s="12"/>
      <c r="AV861" s="12"/>
      <c r="AW861" s="12"/>
      <c r="AX861" s="12"/>
      <c r="AY861" s="12"/>
      <c r="AZ861" s="12"/>
      <c r="BA861" s="12"/>
      <c r="BB861" s="12"/>
      <c r="BC861" s="12"/>
      <c r="BD861" s="12"/>
      <c r="BE861" s="12"/>
      <c r="BF861" s="12"/>
      <c r="BG861" s="12"/>
      <c r="BH861" s="12"/>
      <c r="BI861" s="12"/>
      <c r="BJ861" s="12"/>
      <c r="BK861" s="12"/>
      <c r="BL861" s="12"/>
      <c r="BM861" s="12"/>
      <c r="BN861" s="12"/>
      <c r="BO861" s="12"/>
      <c r="BP861" s="12"/>
      <c r="BQ861" s="12"/>
      <c r="BR861" s="12"/>
      <c r="BS861" s="12"/>
      <c r="BT861" s="12"/>
      <c r="BU861" s="12"/>
      <c r="BV861" s="12"/>
      <c r="BW861" s="12"/>
      <c r="BX861" s="12"/>
      <c r="BY861" s="12"/>
      <c r="BZ861" s="12"/>
      <c r="CA861" s="12"/>
      <c r="CB861" s="12"/>
      <c r="CC861" s="12"/>
      <c r="CD861" s="12"/>
      <c r="CE861" s="12"/>
      <c r="CF861" s="12"/>
      <c r="CG861" s="12"/>
      <c r="CH861" s="12"/>
    </row>
    <row r="862" spans="1:86">
      <c r="A862" s="14"/>
      <c r="B862" s="14"/>
      <c r="C862" s="14"/>
      <c r="D862" s="14"/>
      <c r="E862" s="14"/>
      <c r="F862" s="14"/>
      <c r="G862" s="14"/>
      <c r="H862" s="14"/>
      <c r="I862" s="14"/>
      <c r="J862" s="14"/>
      <c r="K862" s="14"/>
      <c r="L862" s="14"/>
      <c r="M862" s="14"/>
      <c r="N862" s="14"/>
      <c r="O862" s="14"/>
      <c r="P862" s="14"/>
      <c r="Q862" s="14"/>
      <c r="R862" s="14"/>
      <c r="S862" s="14"/>
      <c r="T862" s="14"/>
      <c r="U862" s="14"/>
      <c r="V862" s="14"/>
      <c r="W862" s="14"/>
      <c r="X862" s="14"/>
      <c r="Z862" s="14"/>
      <c r="AA862" s="14"/>
      <c r="AB862" s="14"/>
      <c r="AC862" s="14"/>
      <c r="AD862" s="14"/>
      <c r="AE862" s="14"/>
      <c r="AF862" s="14"/>
      <c r="AG862" s="14"/>
      <c r="AH862" s="14"/>
      <c r="AI862" s="14"/>
      <c r="AJ862" s="14"/>
      <c r="AK862" s="14"/>
      <c r="AL862" s="14"/>
      <c r="AM862" s="12"/>
      <c r="AN862" s="12"/>
      <c r="AO862" s="12"/>
      <c r="AP862" s="12"/>
      <c r="AQ862" s="12"/>
      <c r="AR862" s="12"/>
      <c r="AS862" s="12"/>
      <c r="AT862" s="12"/>
      <c r="AU862" s="12"/>
      <c r="AV862" s="12"/>
      <c r="AW862" s="12"/>
      <c r="AX862" s="12"/>
      <c r="AY862" s="12"/>
      <c r="AZ862" s="12"/>
      <c r="BA862" s="12"/>
      <c r="BB862" s="12"/>
      <c r="BC862" s="12"/>
      <c r="BD862" s="12"/>
      <c r="BE862" s="12"/>
      <c r="BF862" s="12"/>
      <c r="BG862" s="12"/>
      <c r="BH862" s="12"/>
      <c r="BI862" s="12"/>
      <c r="BJ862" s="12"/>
      <c r="BK862" s="12"/>
      <c r="BL862" s="12"/>
      <c r="BM862" s="12"/>
      <c r="BN862" s="12"/>
      <c r="BO862" s="12"/>
      <c r="BP862" s="12"/>
      <c r="BQ862" s="12"/>
      <c r="BR862" s="12"/>
      <c r="BS862" s="12"/>
      <c r="BT862" s="12"/>
      <c r="BU862" s="12"/>
      <c r="BV862" s="12"/>
      <c r="BW862" s="12"/>
      <c r="BX862" s="12"/>
      <c r="BY862" s="12"/>
      <c r="BZ862" s="12"/>
      <c r="CA862" s="12"/>
      <c r="CB862" s="12"/>
      <c r="CC862" s="12"/>
      <c r="CD862" s="12"/>
      <c r="CE862" s="12"/>
      <c r="CF862" s="12"/>
      <c r="CG862" s="12"/>
      <c r="CH862" s="12"/>
    </row>
    <row r="863" spans="1:86">
      <c r="A863" s="14"/>
      <c r="B863" s="14"/>
      <c r="C863" s="14"/>
      <c r="D863" s="14"/>
      <c r="E863" s="14"/>
      <c r="F863" s="14"/>
      <c r="G863" s="14"/>
      <c r="H863" s="14"/>
      <c r="I863" s="14"/>
      <c r="J863" s="14"/>
      <c r="K863" s="14"/>
      <c r="L863" s="14"/>
      <c r="M863" s="14"/>
      <c r="N863" s="14"/>
      <c r="O863" s="14"/>
      <c r="P863" s="14"/>
      <c r="Q863" s="14"/>
      <c r="R863" s="14"/>
      <c r="S863" s="14"/>
      <c r="T863" s="14"/>
      <c r="U863" s="14"/>
      <c r="V863" s="14"/>
      <c r="W863" s="14"/>
      <c r="X863" s="14"/>
      <c r="Z863" s="14"/>
      <c r="AA863" s="14"/>
      <c r="AB863" s="14"/>
      <c r="AC863" s="14"/>
      <c r="AD863" s="14"/>
      <c r="AE863" s="14"/>
      <c r="AF863" s="14"/>
      <c r="AG863" s="14"/>
      <c r="AH863" s="14"/>
      <c r="AI863" s="14"/>
      <c r="AJ863" s="14"/>
      <c r="AK863" s="14"/>
      <c r="AL863" s="14"/>
      <c r="AM863" s="12"/>
      <c r="AN863" s="12"/>
      <c r="AO863" s="12"/>
      <c r="AP863" s="12"/>
      <c r="AQ863" s="12"/>
      <c r="AR863" s="12"/>
      <c r="AS863" s="12"/>
      <c r="AT863" s="12"/>
      <c r="AU863" s="12"/>
      <c r="AV863" s="12"/>
      <c r="AW863" s="12"/>
      <c r="AX863" s="12"/>
      <c r="AY863" s="12"/>
      <c r="AZ863" s="12"/>
      <c r="BA863" s="12"/>
      <c r="BB863" s="12"/>
      <c r="BC863" s="12"/>
      <c r="BD863" s="12"/>
      <c r="BE863" s="12"/>
      <c r="BF863" s="12"/>
      <c r="BG863" s="12"/>
      <c r="BH863" s="12"/>
      <c r="BI863" s="12"/>
      <c r="BJ863" s="12"/>
      <c r="BK863" s="12"/>
      <c r="BL863" s="12"/>
      <c r="BM863" s="12"/>
      <c r="BN863" s="12"/>
      <c r="BO863" s="12"/>
      <c r="BP863" s="12"/>
      <c r="BQ863" s="12"/>
      <c r="BR863" s="12"/>
      <c r="BS863" s="12"/>
      <c r="BT863" s="12"/>
      <c r="BU863" s="12"/>
      <c r="BV863" s="12"/>
      <c r="BW863" s="12"/>
      <c r="BX863" s="12"/>
      <c r="BY863" s="12"/>
      <c r="BZ863" s="12"/>
      <c r="CA863" s="12"/>
      <c r="CB863" s="12"/>
      <c r="CC863" s="12"/>
      <c r="CD863" s="12"/>
      <c r="CE863" s="12"/>
      <c r="CF863" s="12"/>
      <c r="CG863" s="12"/>
      <c r="CH863" s="12"/>
    </row>
    <row r="864" spans="1:86">
      <c r="A864" s="14"/>
      <c r="B864" s="14"/>
      <c r="C864" s="14"/>
      <c r="D864" s="14"/>
      <c r="E864" s="14"/>
      <c r="F864" s="14"/>
      <c r="G864" s="14"/>
      <c r="H864" s="14"/>
      <c r="I864" s="14"/>
      <c r="J864" s="14"/>
      <c r="K864" s="14"/>
      <c r="L864" s="14"/>
      <c r="M864" s="14"/>
      <c r="N864" s="14"/>
      <c r="O864" s="14"/>
      <c r="P864" s="14"/>
      <c r="Q864" s="14"/>
      <c r="R864" s="14"/>
      <c r="S864" s="14"/>
      <c r="T864" s="14"/>
      <c r="U864" s="14"/>
      <c r="V864" s="14"/>
      <c r="W864" s="14"/>
      <c r="X864" s="14"/>
      <c r="Z864" s="14"/>
      <c r="AA864" s="14"/>
      <c r="AB864" s="14"/>
      <c r="AC864" s="14"/>
      <c r="AD864" s="14"/>
      <c r="AE864" s="14"/>
      <c r="AF864" s="14"/>
      <c r="AG864" s="14"/>
      <c r="AH864" s="14"/>
      <c r="AI864" s="14"/>
      <c r="AJ864" s="14"/>
      <c r="AK864" s="14"/>
      <c r="AL864" s="14"/>
      <c r="AM864" s="12"/>
      <c r="AN864" s="12"/>
      <c r="AO864" s="12"/>
      <c r="AP864" s="12"/>
      <c r="AQ864" s="12"/>
      <c r="AR864" s="12"/>
      <c r="AS864" s="12"/>
      <c r="AT864" s="12"/>
      <c r="AU864" s="12"/>
      <c r="AV864" s="12"/>
      <c r="AW864" s="12"/>
      <c r="AX864" s="12"/>
      <c r="AY864" s="12"/>
      <c r="AZ864" s="12"/>
      <c r="BA864" s="12"/>
      <c r="BB864" s="12"/>
      <c r="BC864" s="12"/>
      <c r="BD864" s="12"/>
      <c r="BE864" s="12"/>
      <c r="BF864" s="12"/>
      <c r="BG864" s="12"/>
      <c r="BH864" s="12"/>
      <c r="BI864" s="12"/>
      <c r="BJ864" s="12"/>
      <c r="BK864" s="12"/>
      <c r="BL864" s="12"/>
      <c r="BM864" s="12"/>
      <c r="BN864" s="12"/>
      <c r="BO864" s="12"/>
      <c r="BP864" s="12"/>
      <c r="BQ864" s="12"/>
      <c r="BR864" s="12"/>
      <c r="BS864" s="12"/>
      <c r="BT864" s="12"/>
      <c r="BU864" s="12"/>
      <c r="BV864" s="12"/>
      <c r="BW864" s="12"/>
      <c r="BX864" s="12"/>
      <c r="BY864" s="12"/>
      <c r="BZ864" s="12"/>
      <c r="CA864" s="12"/>
      <c r="CB864" s="12"/>
      <c r="CC864" s="12"/>
      <c r="CD864" s="12"/>
      <c r="CE864" s="12"/>
      <c r="CF864" s="12"/>
      <c r="CG864" s="12"/>
      <c r="CH864" s="12"/>
    </row>
    <row r="865" spans="1:86">
      <c r="A865" s="14"/>
      <c r="B865" s="14"/>
      <c r="C865" s="14"/>
      <c r="D865" s="14"/>
      <c r="E865" s="14"/>
      <c r="F865" s="14"/>
      <c r="G865" s="14"/>
      <c r="H865" s="14"/>
      <c r="I865" s="14"/>
      <c r="J865" s="14"/>
      <c r="K865" s="14"/>
      <c r="L865" s="14"/>
      <c r="M865" s="14"/>
      <c r="N865" s="14"/>
      <c r="O865" s="14"/>
      <c r="P865" s="14"/>
      <c r="Q865" s="14"/>
      <c r="R865" s="14"/>
      <c r="S865" s="14"/>
      <c r="T865" s="14"/>
      <c r="U865" s="14"/>
      <c r="V865" s="14"/>
      <c r="W865" s="14"/>
      <c r="X865" s="14"/>
      <c r="Z865" s="14"/>
      <c r="AA865" s="14"/>
      <c r="AB865" s="14"/>
      <c r="AC865" s="14"/>
      <c r="AD865" s="14"/>
      <c r="AE865" s="14"/>
      <c r="AF865" s="14"/>
      <c r="AG865" s="14"/>
      <c r="AH865" s="14"/>
      <c r="AI865" s="14"/>
      <c r="AJ865" s="14"/>
      <c r="AK865" s="14"/>
      <c r="AL865" s="14"/>
      <c r="AM865" s="12"/>
      <c r="AN865" s="12"/>
      <c r="AO865" s="12"/>
      <c r="AP865" s="12"/>
      <c r="AQ865" s="12"/>
      <c r="AR865" s="12"/>
      <c r="AS865" s="12"/>
      <c r="AT865" s="12"/>
      <c r="AU865" s="12"/>
      <c r="AV865" s="12"/>
      <c r="AW865" s="12"/>
      <c r="AX865" s="12"/>
      <c r="AY865" s="12"/>
      <c r="AZ865" s="12"/>
      <c r="BA865" s="12"/>
      <c r="BB865" s="12"/>
      <c r="BC865" s="12"/>
      <c r="BD865" s="12"/>
      <c r="BE865" s="12"/>
      <c r="BF865" s="12"/>
      <c r="BG865" s="12"/>
      <c r="BH865" s="12"/>
      <c r="BI865" s="12"/>
      <c r="BJ865" s="12"/>
      <c r="BK865" s="12"/>
      <c r="BL865" s="12"/>
      <c r="BM865" s="12"/>
      <c r="BN865" s="12"/>
      <c r="BO865" s="12"/>
      <c r="BP865" s="12"/>
      <c r="BQ865" s="12"/>
      <c r="BR865" s="12"/>
      <c r="BS865" s="12"/>
      <c r="BT865" s="12"/>
      <c r="BU865" s="12"/>
      <c r="BV865" s="12"/>
      <c r="BW865" s="12"/>
      <c r="BX865" s="12"/>
      <c r="BY865" s="12"/>
      <c r="BZ865" s="12"/>
      <c r="CA865" s="12"/>
      <c r="CB865" s="12"/>
      <c r="CC865" s="12"/>
      <c r="CD865" s="12"/>
      <c r="CE865" s="12"/>
      <c r="CF865" s="12"/>
      <c r="CG865" s="12"/>
      <c r="CH865" s="12"/>
    </row>
    <row r="866" spans="1:86">
      <c r="A866" s="14"/>
      <c r="B866" s="14"/>
      <c r="C866" s="14"/>
      <c r="D866" s="14"/>
      <c r="E866" s="14"/>
      <c r="F866" s="14"/>
      <c r="G866" s="14"/>
      <c r="H866" s="14"/>
      <c r="I866" s="14"/>
      <c r="J866" s="14"/>
      <c r="K866" s="14"/>
      <c r="L866" s="14"/>
      <c r="M866" s="14"/>
      <c r="N866" s="14"/>
      <c r="O866" s="14"/>
      <c r="P866" s="14"/>
      <c r="Q866" s="14"/>
      <c r="R866" s="14"/>
      <c r="S866" s="14"/>
      <c r="T866" s="14"/>
      <c r="U866" s="14"/>
      <c r="V866" s="14"/>
      <c r="W866" s="14"/>
      <c r="X866" s="14"/>
      <c r="Z866" s="14"/>
      <c r="AA866" s="14"/>
      <c r="AB866" s="14"/>
      <c r="AC866" s="14"/>
      <c r="AD866" s="14"/>
      <c r="AE866" s="14"/>
      <c r="AF866" s="14"/>
      <c r="AG866" s="14"/>
      <c r="AH866" s="14"/>
      <c r="AI866" s="14"/>
      <c r="AJ866" s="14"/>
      <c r="AK866" s="14"/>
      <c r="AL866" s="14"/>
      <c r="AM866" s="12"/>
      <c r="AN866" s="12"/>
      <c r="AO866" s="12"/>
      <c r="AP866" s="12"/>
      <c r="AQ866" s="12"/>
      <c r="AR866" s="12"/>
      <c r="AS866" s="12"/>
      <c r="AT866" s="12"/>
      <c r="AU866" s="12"/>
      <c r="AV866" s="12"/>
      <c r="AW866" s="12"/>
      <c r="AX866" s="12"/>
      <c r="AY866" s="12"/>
      <c r="AZ866" s="12"/>
      <c r="BA866" s="12"/>
      <c r="BB866" s="12"/>
      <c r="BC866" s="12"/>
      <c r="BD866" s="12"/>
      <c r="BE866" s="12"/>
      <c r="BF866" s="12"/>
      <c r="BG866" s="12"/>
      <c r="BH866" s="12"/>
      <c r="BI866" s="12"/>
      <c r="BJ866" s="12"/>
      <c r="BK866" s="12"/>
      <c r="BL866" s="12"/>
      <c r="BM866" s="12"/>
      <c r="BN866" s="12"/>
      <c r="BO866" s="12"/>
      <c r="BP866" s="12"/>
      <c r="BQ866" s="12"/>
      <c r="BR866" s="12"/>
      <c r="BS866" s="12"/>
      <c r="BT866" s="12"/>
      <c r="BU866" s="12"/>
      <c r="BV866" s="12"/>
      <c r="BW866" s="12"/>
      <c r="BX866" s="12"/>
      <c r="BY866" s="12"/>
      <c r="BZ866" s="12"/>
      <c r="CA866" s="12"/>
      <c r="CB866" s="12"/>
      <c r="CC866" s="12"/>
      <c r="CD866" s="12"/>
      <c r="CE866" s="12"/>
      <c r="CF866" s="12"/>
      <c r="CG866" s="12"/>
      <c r="CH866" s="12"/>
    </row>
    <row r="867" spans="1:86">
      <c r="A867" s="14"/>
      <c r="B867" s="14"/>
      <c r="C867" s="14"/>
      <c r="D867" s="14"/>
      <c r="E867" s="14"/>
      <c r="F867" s="14"/>
      <c r="G867" s="14"/>
      <c r="H867" s="14"/>
      <c r="I867" s="14"/>
      <c r="J867" s="14"/>
      <c r="K867" s="14"/>
      <c r="L867" s="14"/>
      <c r="M867" s="14"/>
      <c r="N867" s="14"/>
      <c r="O867" s="14"/>
      <c r="P867" s="14"/>
      <c r="Q867" s="14"/>
      <c r="R867" s="14"/>
      <c r="S867" s="14"/>
      <c r="T867" s="14"/>
      <c r="U867" s="14"/>
      <c r="V867" s="14"/>
      <c r="W867" s="14"/>
      <c r="X867" s="14"/>
      <c r="Z867" s="14"/>
      <c r="AA867" s="14"/>
      <c r="AB867" s="14"/>
      <c r="AC867" s="14"/>
      <c r="AD867" s="14"/>
      <c r="AE867" s="14"/>
      <c r="AF867" s="14"/>
      <c r="AG867" s="14"/>
      <c r="AH867" s="14"/>
      <c r="AI867" s="14"/>
      <c r="AJ867" s="14"/>
      <c r="AK867" s="14"/>
      <c r="AL867" s="14"/>
      <c r="AM867" s="12"/>
      <c r="AN867" s="12"/>
      <c r="AO867" s="12"/>
      <c r="AP867" s="12"/>
      <c r="AQ867" s="12"/>
      <c r="AR867" s="12"/>
      <c r="AS867" s="12"/>
      <c r="AT867" s="12"/>
      <c r="AU867" s="12"/>
      <c r="AV867" s="12"/>
      <c r="AW867" s="12"/>
      <c r="AX867" s="12"/>
      <c r="AY867" s="12"/>
      <c r="AZ867" s="12"/>
      <c r="BA867" s="12"/>
      <c r="BB867" s="12"/>
      <c r="BC867" s="12"/>
      <c r="BD867" s="12"/>
      <c r="BE867" s="12"/>
      <c r="BF867" s="12"/>
      <c r="BG867" s="12"/>
      <c r="BH867" s="12"/>
      <c r="BI867" s="12"/>
      <c r="BJ867" s="12"/>
      <c r="BK867" s="12"/>
      <c r="BL867" s="12"/>
      <c r="BM867" s="12"/>
      <c r="BN867" s="12"/>
      <c r="BO867" s="12"/>
      <c r="BP867" s="12"/>
      <c r="BQ867" s="12"/>
      <c r="BR867" s="12"/>
      <c r="BS867" s="12"/>
      <c r="BT867" s="12"/>
      <c r="BU867" s="12"/>
      <c r="BV867" s="12"/>
      <c r="BW867" s="12"/>
      <c r="BX867" s="12"/>
      <c r="BY867" s="12"/>
      <c r="BZ867" s="12"/>
      <c r="CA867" s="12"/>
      <c r="CB867" s="12"/>
      <c r="CC867" s="12"/>
      <c r="CD867" s="12"/>
      <c r="CE867" s="12"/>
      <c r="CF867" s="12"/>
      <c r="CG867" s="12"/>
      <c r="CH867" s="12"/>
    </row>
    <row r="868" spans="1:86">
      <c r="A868" s="14"/>
      <c r="B868" s="14"/>
      <c r="C868" s="14"/>
      <c r="D868" s="14"/>
      <c r="E868" s="14"/>
      <c r="F868" s="14"/>
      <c r="G868" s="14"/>
      <c r="H868" s="14"/>
      <c r="I868" s="14"/>
      <c r="J868" s="14"/>
      <c r="K868" s="14"/>
      <c r="L868" s="14"/>
      <c r="M868" s="14"/>
      <c r="N868" s="14"/>
      <c r="O868" s="14"/>
      <c r="P868" s="14"/>
      <c r="Q868" s="14"/>
      <c r="R868" s="14"/>
      <c r="S868" s="14"/>
      <c r="T868" s="14"/>
      <c r="U868" s="14"/>
      <c r="V868" s="14"/>
      <c r="W868" s="14"/>
      <c r="X868" s="14"/>
      <c r="Z868" s="14"/>
      <c r="AA868" s="14"/>
      <c r="AB868" s="14"/>
      <c r="AC868" s="14"/>
      <c r="AD868" s="14"/>
      <c r="AE868" s="14"/>
      <c r="AF868" s="14"/>
      <c r="AG868" s="14"/>
      <c r="AH868" s="14"/>
      <c r="AI868" s="14"/>
      <c r="AJ868" s="14"/>
      <c r="AK868" s="14"/>
      <c r="AL868" s="14"/>
      <c r="AM868" s="12"/>
      <c r="AN868" s="12"/>
      <c r="AO868" s="12"/>
      <c r="AP868" s="12"/>
      <c r="AQ868" s="12"/>
      <c r="AR868" s="12"/>
      <c r="AS868" s="12"/>
      <c r="AT868" s="12"/>
      <c r="AU868" s="12"/>
      <c r="AV868" s="12"/>
      <c r="AW868" s="12"/>
      <c r="AX868" s="12"/>
      <c r="AY868" s="12"/>
      <c r="AZ868" s="12"/>
      <c r="BA868" s="12"/>
      <c r="BB868" s="12"/>
      <c r="BC868" s="12"/>
      <c r="BD868" s="12"/>
      <c r="BE868" s="12"/>
      <c r="BF868" s="12"/>
      <c r="BG868" s="12"/>
      <c r="BH868" s="12"/>
      <c r="BI868" s="12"/>
      <c r="BJ868" s="12"/>
      <c r="BK868" s="12"/>
      <c r="BL868" s="12"/>
      <c r="BM868" s="12"/>
      <c r="BN868" s="12"/>
      <c r="BO868" s="12"/>
      <c r="BP868" s="12"/>
      <c r="BQ868" s="12"/>
      <c r="BR868" s="12"/>
      <c r="BS868" s="12"/>
      <c r="BT868" s="12"/>
      <c r="BU868" s="12"/>
      <c r="BV868" s="12"/>
      <c r="BW868" s="12"/>
      <c r="BX868" s="12"/>
      <c r="BY868" s="12"/>
      <c r="BZ868" s="12"/>
      <c r="CA868" s="12"/>
      <c r="CB868" s="12"/>
      <c r="CC868" s="12"/>
      <c r="CD868" s="12"/>
      <c r="CE868" s="12"/>
      <c r="CF868" s="12"/>
      <c r="CG868" s="12"/>
      <c r="CH868" s="12"/>
    </row>
    <row r="869" spans="1:86">
      <c r="A869" s="14"/>
      <c r="B869" s="14"/>
      <c r="C869" s="14"/>
      <c r="D869" s="14"/>
      <c r="E869" s="14"/>
      <c r="F869" s="14"/>
      <c r="G869" s="14"/>
      <c r="H869" s="14"/>
      <c r="I869" s="14"/>
      <c r="J869" s="14"/>
      <c r="K869" s="14"/>
      <c r="L869" s="14"/>
      <c r="M869" s="14"/>
      <c r="N869" s="14"/>
      <c r="O869" s="14"/>
      <c r="P869" s="14"/>
      <c r="Q869" s="14"/>
      <c r="R869" s="14"/>
      <c r="S869" s="14"/>
      <c r="T869" s="14"/>
      <c r="U869" s="14"/>
      <c r="V869" s="14"/>
      <c r="W869" s="14"/>
      <c r="X869" s="14"/>
      <c r="Z869" s="14"/>
      <c r="AA869" s="14"/>
      <c r="AB869" s="14"/>
      <c r="AC869" s="14"/>
      <c r="AD869" s="14"/>
      <c r="AE869" s="14"/>
      <c r="AF869" s="14"/>
      <c r="AG869" s="14"/>
      <c r="AH869" s="14"/>
      <c r="AI869" s="14"/>
      <c r="AJ869" s="14"/>
      <c r="AK869" s="14"/>
      <c r="AL869" s="14"/>
      <c r="AM869" s="12"/>
      <c r="AN869" s="12"/>
      <c r="AO869" s="12"/>
      <c r="AP869" s="12"/>
      <c r="AQ869" s="12"/>
      <c r="AR869" s="12"/>
      <c r="AS869" s="12"/>
      <c r="AT869" s="12"/>
      <c r="AU869" s="12"/>
      <c r="AV869" s="12"/>
      <c r="AW869" s="12"/>
      <c r="AX869" s="12"/>
      <c r="AY869" s="12"/>
      <c r="AZ869" s="12"/>
      <c r="BA869" s="12"/>
      <c r="BB869" s="12"/>
      <c r="BC869" s="12"/>
      <c r="BD869" s="12"/>
      <c r="BE869" s="12"/>
      <c r="BF869" s="12"/>
      <c r="BG869" s="12"/>
      <c r="BH869" s="12"/>
      <c r="BI869" s="12"/>
      <c r="BJ869" s="12"/>
      <c r="BK869" s="12"/>
      <c r="BL869" s="12"/>
      <c r="BM869" s="12"/>
      <c r="BN869" s="12"/>
      <c r="BO869" s="12"/>
      <c r="BP869" s="12"/>
      <c r="BQ869" s="12"/>
      <c r="BR869" s="12"/>
      <c r="BS869" s="12"/>
      <c r="BT869" s="12"/>
      <c r="BU869" s="12"/>
      <c r="BV869" s="12"/>
      <c r="BW869" s="12"/>
      <c r="BX869" s="12"/>
      <c r="BY869" s="12"/>
      <c r="BZ869" s="12"/>
      <c r="CA869" s="12"/>
      <c r="CB869" s="12"/>
      <c r="CC869" s="12"/>
      <c r="CD869" s="12"/>
      <c r="CE869" s="12"/>
      <c r="CF869" s="12"/>
      <c r="CG869" s="12"/>
      <c r="CH869" s="12"/>
    </row>
    <row r="870" spans="1:86">
      <c r="A870" s="14"/>
      <c r="B870" s="14"/>
      <c r="C870" s="14"/>
      <c r="D870" s="14"/>
      <c r="E870" s="14"/>
      <c r="F870" s="14"/>
      <c r="G870" s="14"/>
      <c r="H870" s="14"/>
      <c r="I870" s="14"/>
      <c r="J870" s="14"/>
      <c r="K870" s="14"/>
      <c r="L870" s="14"/>
      <c r="M870" s="14"/>
      <c r="N870" s="14"/>
      <c r="O870" s="14"/>
      <c r="P870" s="14"/>
      <c r="Q870" s="14"/>
      <c r="R870" s="14"/>
      <c r="S870" s="14"/>
      <c r="T870" s="14"/>
      <c r="U870" s="14"/>
      <c r="V870" s="14"/>
      <c r="W870" s="14"/>
      <c r="X870" s="14"/>
      <c r="Z870" s="14"/>
      <c r="AA870" s="14"/>
      <c r="AB870" s="14"/>
      <c r="AC870" s="14"/>
      <c r="AD870" s="14"/>
      <c r="AE870" s="14"/>
      <c r="AF870" s="14"/>
      <c r="AG870" s="14"/>
      <c r="AH870" s="14"/>
      <c r="AI870" s="14"/>
      <c r="AJ870" s="14"/>
      <c r="AK870" s="14"/>
      <c r="AL870" s="14"/>
      <c r="AM870" s="12"/>
      <c r="AN870" s="12"/>
      <c r="AO870" s="12"/>
      <c r="AP870" s="12"/>
      <c r="AQ870" s="12"/>
      <c r="AR870" s="12"/>
      <c r="AS870" s="12"/>
      <c r="AT870" s="12"/>
      <c r="AU870" s="12"/>
      <c r="AV870" s="12"/>
      <c r="AW870" s="12"/>
      <c r="AX870" s="12"/>
      <c r="AY870" s="12"/>
      <c r="AZ870" s="12"/>
      <c r="BA870" s="12"/>
      <c r="BB870" s="12"/>
      <c r="BC870" s="12"/>
      <c r="BD870" s="12"/>
      <c r="BE870" s="12"/>
      <c r="BF870" s="12"/>
      <c r="BG870" s="12"/>
      <c r="BH870" s="12"/>
      <c r="BI870" s="12"/>
      <c r="BJ870" s="12"/>
      <c r="BK870" s="12"/>
      <c r="BL870" s="12"/>
      <c r="BM870" s="12"/>
      <c r="BN870" s="12"/>
      <c r="BO870" s="12"/>
      <c r="BP870" s="12"/>
      <c r="BQ870" s="12"/>
      <c r="BR870" s="12"/>
      <c r="BS870" s="12"/>
      <c r="BT870" s="12"/>
      <c r="BU870" s="12"/>
      <c r="BV870" s="12"/>
      <c r="BW870" s="12"/>
      <c r="BX870" s="12"/>
      <c r="BY870" s="12"/>
      <c r="BZ870" s="12"/>
      <c r="CA870" s="12"/>
      <c r="CB870" s="12"/>
      <c r="CC870" s="12"/>
      <c r="CD870" s="12"/>
      <c r="CE870" s="12"/>
      <c r="CF870" s="12"/>
      <c r="CG870" s="12"/>
      <c r="CH870" s="12"/>
    </row>
    <row r="871" spans="1:86">
      <c r="A871" s="14"/>
      <c r="B871" s="14"/>
      <c r="C871" s="14"/>
      <c r="D871" s="14"/>
      <c r="E871" s="14"/>
      <c r="F871" s="14"/>
      <c r="G871" s="14"/>
      <c r="H871" s="14"/>
      <c r="I871" s="14"/>
      <c r="J871" s="14"/>
      <c r="K871" s="14"/>
      <c r="L871" s="14"/>
      <c r="M871" s="14"/>
      <c r="N871" s="14"/>
      <c r="O871" s="14"/>
      <c r="P871" s="14"/>
      <c r="Q871" s="14"/>
      <c r="R871" s="14"/>
      <c r="S871" s="14"/>
      <c r="T871" s="14"/>
      <c r="U871" s="14"/>
      <c r="V871" s="14"/>
      <c r="W871" s="14"/>
      <c r="X871" s="14"/>
      <c r="Z871" s="14"/>
      <c r="AA871" s="14"/>
      <c r="AB871" s="14"/>
      <c r="AC871" s="14"/>
      <c r="AD871" s="14"/>
      <c r="AE871" s="14"/>
      <c r="AF871" s="14"/>
      <c r="AG871" s="14"/>
      <c r="AH871" s="14"/>
      <c r="AI871" s="14"/>
      <c r="AJ871" s="14"/>
      <c r="AK871" s="14"/>
      <c r="AL871" s="14"/>
      <c r="AM871" s="12"/>
      <c r="AN871" s="12"/>
      <c r="AO871" s="12"/>
      <c r="AP871" s="12"/>
      <c r="AQ871" s="12"/>
      <c r="AR871" s="12"/>
      <c r="AS871" s="12"/>
      <c r="AT871" s="12"/>
      <c r="AU871" s="12"/>
      <c r="AV871" s="12"/>
      <c r="AW871" s="12"/>
      <c r="AX871" s="12"/>
      <c r="AY871" s="12"/>
      <c r="AZ871" s="12"/>
      <c r="BA871" s="12"/>
      <c r="BB871" s="12"/>
      <c r="BC871" s="12"/>
      <c r="BD871" s="12"/>
      <c r="BE871" s="12"/>
      <c r="BF871" s="12"/>
      <c r="BG871" s="12"/>
      <c r="BH871" s="12"/>
      <c r="BI871" s="12"/>
      <c r="BJ871" s="12"/>
      <c r="BK871" s="12"/>
      <c r="BL871" s="12"/>
      <c r="BM871" s="12"/>
      <c r="BN871" s="12"/>
      <c r="BO871" s="12"/>
      <c r="BP871" s="12"/>
      <c r="BQ871" s="12"/>
      <c r="BR871" s="12"/>
      <c r="BS871" s="12"/>
      <c r="BT871" s="12"/>
      <c r="BU871" s="12"/>
      <c r="BV871" s="12"/>
      <c r="BW871" s="12"/>
      <c r="BX871" s="12"/>
      <c r="BY871" s="12"/>
      <c r="BZ871" s="12"/>
      <c r="CA871" s="12"/>
      <c r="CB871" s="12"/>
      <c r="CC871" s="12"/>
      <c r="CD871" s="12"/>
      <c r="CE871" s="12"/>
      <c r="CF871" s="12"/>
      <c r="CG871" s="12"/>
      <c r="CH871" s="12"/>
    </row>
    <row r="872" spans="1:86">
      <c r="A872" s="14"/>
      <c r="B872" s="14"/>
      <c r="C872" s="14"/>
      <c r="D872" s="14"/>
      <c r="E872" s="14"/>
      <c r="F872" s="14"/>
      <c r="G872" s="14"/>
      <c r="H872" s="14"/>
      <c r="I872" s="14"/>
      <c r="J872" s="14"/>
      <c r="K872" s="14"/>
      <c r="L872" s="14"/>
      <c r="M872" s="14"/>
      <c r="N872" s="14"/>
      <c r="O872" s="14"/>
      <c r="P872" s="14"/>
      <c r="Q872" s="14"/>
      <c r="R872" s="14"/>
      <c r="S872" s="14"/>
      <c r="T872" s="14"/>
      <c r="U872" s="14"/>
      <c r="V872" s="14"/>
      <c r="W872" s="14"/>
      <c r="X872" s="14"/>
      <c r="Z872" s="14"/>
      <c r="AA872" s="14"/>
      <c r="AB872" s="14"/>
      <c r="AC872" s="14"/>
      <c r="AD872" s="14"/>
      <c r="AE872" s="14"/>
      <c r="AF872" s="14"/>
      <c r="AG872" s="14"/>
      <c r="AH872" s="14"/>
      <c r="AI872" s="14"/>
      <c r="AJ872" s="14"/>
      <c r="AK872" s="14"/>
      <c r="AL872" s="14"/>
      <c r="AM872" s="12"/>
      <c r="AN872" s="12"/>
      <c r="AO872" s="12"/>
      <c r="AP872" s="12"/>
      <c r="AQ872" s="12"/>
      <c r="AR872" s="12"/>
      <c r="AS872" s="12"/>
      <c r="AT872" s="12"/>
      <c r="AU872" s="12"/>
      <c r="AV872" s="12"/>
      <c r="AW872" s="12"/>
      <c r="AX872" s="12"/>
      <c r="AY872" s="12"/>
      <c r="AZ872" s="12"/>
      <c r="BA872" s="12"/>
      <c r="BB872" s="12"/>
      <c r="BC872" s="12"/>
      <c r="BD872" s="12"/>
      <c r="BE872" s="12"/>
      <c r="BF872" s="12"/>
      <c r="BG872" s="12"/>
      <c r="BH872" s="12"/>
      <c r="BI872" s="12"/>
      <c r="BJ872" s="12"/>
      <c r="BK872" s="12"/>
      <c r="BL872" s="12"/>
      <c r="BM872" s="12"/>
      <c r="BN872" s="12"/>
      <c r="BO872" s="12"/>
      <c r="BP872" s="12"/>
      <c r="BQ872" s="12"/>
      <c r="BR872" s="12"/>
      <c r="BS872" s="12"/>
      <c r="BT872" s="12"/>
      <c r="BU872" s="12"/>
      <c r="BV872" s="12"/>
      <c r="BW872" s="12"/>
      <c r="BX872" s="12"/>
      <c r="BY872" s="12"/>
      <c r="BZ872" s="12"/>
      <c r="CA872" s="12"/>
      <c r="CB872" s="12"/>
      <c r="CC872" s="12"/>
      <c r="CD872" s="12"/>
      <c r="CE872" s="12"/>
      <c r="CF872" s="12"/>
      <c r="CG872" s="12"/>
      <c r="CH872" s="12"/>
    </row>
    <row r="873" spans="1:86">
      <c r="A873" s="14"/>
      <c r="B873" s="14"/>
      <c r="C873" s="14"/>
      <c r="D873" s="14"/>
      <c r="E873" s="14"/>
      <c r="F873" s="14"/>
      <c r="G873" s="14"/>
      <c r="H873" s="14"/>
      <c r="I873" s="14"/>
      <c r="J873" s="14"/>
      <c r="K873" s="14"/>
      <c r="L873" s="14"/>
      <c r="M873" s="14"/>
      <c r="N873" s="14"/>
      <c r="O873" s="14"/>
      <c r="P873" s="14"/>
      <c r="Q873" s="14"/>
      <c r="R873" s="14"/>
      <c r="S873" s="14"/>
      <c r="T873" s="14"/>
      <c r="U873" s="14"/>
      <c r="V873" s="14"/>
      <c r="W873" s="14"/>
      <c r="X873" s="14"/>
      <c r="Z873" s="14"/>
      <c r="AA873" s="14"/>
      <c r="AB873" s="14"/>
      <c r="AC873" s="14"/>
      <c r="AD873" s="14"/>
      <c r="AE873" s="14"/>
      <c r="AF873" s="14"/>
      <c r="AG873" s="14"/>
      <c r="AH873" s="14"/>
      <c r="AI873" s="14"/>
      <c r="AJ873" s="14"/>
      <c r="AK873" s="14"/>
      <c r="AL873" s="14"/>
      <c r="AM873" s="12"/>
      <c r="AN873" s="12"/>
      <c r="AO873" s="12"/>
      <c r="AP873" s="12"/>
      <c r="AQ873" s="12"/>
      <c r="AR873" s="12"/>
      <c r="AS873" s="12"/>
      <c r="AT873" s="12"/>
      <c r="AU873" s="12"/>
      <c r="AV873" s="12"/>
      <c r="AW873" s="12"/>
      <c r="AX873" s="12"/>
      <c r="AY873" s="12"/>
      <c r="AZ873" s="12"/>
      <c r="BA873" s="12"/>
      <c r="BB873" s="12"/>
      <c r="BC873" s="12"/>
      <c r="BD873" s="12"/>
      <c r="BE873" s="12"/>
      <c r="BF873" s="12"/>
      <c r="BG873" s="12"/>
      <c r="BH873" s="12"/>
      <c r="BI873" s="12"/>
      <c r="BJ873" s="12"/>
      <c r="BK873" s="12"/>
      <c r="BL873" s="12"/>
      <c r="BM873" s="12"/>
      <c r="BN873" s="12"/>
      <c r="BO873" s="12"/>
      <c r="BP873" s="12"/>
      <c r="BQ873" s="12"/>
      <c r="BR873" s="12"/>
      <c r="BS873" s="12"/>
      <c r="BT873" s="12"/>
      <c r="BU873" s="12"/>
      <c r="BV873" s="12"/>
      <c r="BW873" s="12"/>
      <c r="BX873" s="12"/>
      <c r="BY873" s="12"/>
      <c r="BZ873" s="12"/>
      <c r="CA873" s="12"/>
      <c r="CB873" s="12"/>
      <c r="CC873" s="12"/>
      <c r="CD873" s="12"/>
      <c r="CE873" s="12"/>
      <c r="CF873" s="12"/>
      <c r="CG873" s="12"/>
      <c r="CH873" s="12"/>
    </row>
    <row r="874" spans="1:86">
      <c r="A874" s="14"/>
      <c r="B874" s="14"/>
      <c r="C874" s="14"/>
      <c r="D874" s="14"/>
      <c r="E874" s="14"/>
      <c r="F874" s="14"/>
      <c r="G874" s="14"/>
      <c r="H874" s="14"/>
      <c r="I874" s="14"/>
      <c r="J874" s="14"/>
      <c r="K874" s="14"/>
      <c r="L874" s="14"/>
      <c r="M874" s="14"/>
      <c r="N874" s="14"/>
      <c r="O874" s="14"/>
      <c r="P874" s="14"/>
      <c r="Q874" s="14"/>
      <c r="R874" s="14"/>
      <c r="S874" s="14"/>
      <c r="T874" s="14"/>
      <c r="U874" s="14"/>
      <c r="V874" s="14"/>
      <c r="W874" s="14"/>
      <c r="X874" s="14"/>
      <c r="Z874" s="14"/>
      <c r="AA874" s="14"/>
      <c r="AB874" s="14"/>
      <c r="AC874" s="14"/>
      <c r="AD874" s="14"/>
      <c r="AE874" s="14"/>
      <c r="AF874" s="14"/>
      <c r="AG874" s="14"/>
      <c r="AH874" s="14"/>
      <c r="AI874" s="14"/>
      <c r="AJ874" s="14"/>
      <c r="AK874" s="14"/>
      <c r="AL874" s="14"/>
      <c r="AM874" s="12"/>
      <c r="AN874" s="12"/>
      <c r="AO874" s="12"/>
      <c r="AP874" s="12"/>
      <c r="AQ874" s="12"/>
      <c r="AR874" s="12"/>
      <c r="AS874" s="12"/>
      <c r="AT874" s="12"/>
      <c r="AU874" s="12"/>
      <c r="AV874" s="12"/>
      <c r="AW874" s="12"/>
      <c r="AX874" s="12"/>
      <c r="AY874" s="12"/>
      <c r="AZ874" s="12"/>
      <c r="BA874" s="12"/>
      <c r="BB874" s="12"/>
      <c r="BC874" s="12"/>
      <c r="BD874" s="12"/>
      <c r="BE874" s="12"/>
      <c r="BF874" s="12"/>
      <c r="BG874" s="12"/>
      <c r="BH874" s="12"/>
      <c r="BI874" s="12"/>
      <c r="BJ874" s="12"/>
      <c r="BK874" s="12"/>
      <c r="BL874" s="12"/>
      <c r="BM874" s="12"/>
      <c r="BN874" s="12"/>
      <c r="BO874" s="12"/>
      <c r="BP874" s="12"/>
      <c r="BQ874" s="12"/>
      <c r="BR874" s="12"/>
      <c r="BS874" s="12"/>
      <c r="BT874" s="12"/>
      <c r="BU874" s="12"/>
      <c r="BV874" s="12"/>
      <c r="BW874" s="12"/>
      <c r="BX874" s="12"/>
      <c r="BY874" s="12"/>
      <c r="BZ874" s="12"/>
      <c r="CA874" s="12"/>
      <c r="CB874" s="12"/>
      <c r="CC874" s="12"/>
      <c r="CD874" s="12"/>
      <c r="CE874" s="12"/>
      <c r="CF874" s="12"/>
      <c r="CG874" s="12"/>
      <c r="CH874" s="12"/>
    </row>
    <row r="875" spans="1:86">
      <c r="A875" s="14"/>
      <c r="B875" s="14"/>
      <c r="C875" s="14"/>
      <c r="D875" s="14"/>
      <c r="E875" s="14"/>
      <c r="F875" s="14"/>
      <c r="G875" s="14"/>
      <c r="H875" s="14"/>
      <c r="I875" s="14"/>
      <c r="J875" s="14"/>
      <c r="K875" s="14"/>
      <c r="L875" s="14"/>
      <c r="M875" s="14"/>
      <c r="N875" s="14"/>
      <c r="O875" s="14"/>
      <c r="P875" s="14"/>
      <c r="Q875" s="14"/>
      <c r="R875" s="14"/>
      <c r="S875" s="14"/>
      <c r="T875" s="14"/>
      <c r="U875" s="14"/>
      <c r="V875" s="14"/>
      <c r="W875" s="14"/>
      <c r="X875" s="14"/>
      <c r="Z875" s="14"/>
      <c r="AA875" s="14"/>
      <c r="AB875" s="14"/>
      <c r="AC875" s="14"/>
      <c r="AD875" s="14"/>
      <c r="AE875" s="14"/>
      <c r="AF875" s="14"/>
      <c r="AG875" s="14"/>
      <c r="AH875" s="14"/>
      <c r="AI875" s="14"/>
      <c r="AJ875" s="14"/>
      <c r="AK875" s="14"/>
      <c r="AL875" s="14"/>
      <c r="AM875" s="12"/>
      <c r="AN875" s="12"/>
      <c r="AO875" s="12"/>
      <c r="AP875" s="12"/>
      <c r="AQ875" s="12"/>
      <c r="AR875" s="12"/>
      <c r="AS875" s="12"/>
      <c r="AT875" s="12"/>
      <c r="AU875" s="12"/>
      <c r="AV875" s="12"/>
      <c r="AW875" s="12"/>
      <c r="AX875" s="12"/>
      <c r="AY875" s="12"/>
      <c r="AZ875" s="12"/>
      <c r="BA875" s="12"/>
      <c r="BB875" s="12"/>
      <c r="BC875" s="12"/>
      <c r="BD875" s="12"/>
      <c r="BE875" s="12"/>
      <c r="BF875" s="12"/>
      <c r="BG875" s="12"/>
      <c r="BH875" s="12"/>
      <c r="BI875" s="12"/>
      <c r="BJ875" s="12"/>
      <c r="BK875" s="12"/>
      <c r="BL875" s="12"/>
      <c r="BM875" s="12"/>
      <c r="BN875" s="12"/>
      <c r="BO875" s="12"/>
      <c r="BP875" s="12"/>
      <c r="BQ875" s="12"/>
      <c r="BR875" s="12"/>
      <c r="BS875" s="12"/>
      <c r="BT875" s="12"/>
      <c r="BU875" s="12"/>
      <c r="BV875" s="12"/>
      <c r="BW875" s="12"/>
      <c r="BX875" s="12"/>
      <c r="BY875" s="12"/>
      <c r="BZ875" s="12"/>
      <c r="CA875" s="12"/>
      <c r="CB875" s="12"/>
      <c r="CC875" s="12"/>
      <c r="CD875" s="12"/>
      <c r="CE875" s="12"/>
      <c r="CF875" s="12"/>
      <c r="CG875" s="12"/>
      <c r="CH875" s="12"/>
    </row>
    <row r="876" spans="1:86">
      <c r="A876" s="14"/>
      <c r="B876" s="14"/>
      <c r="C876" s="14"/>
      <c r="D876" s="14"/>
      <c r="E876" s="14"/>
      <c r="F876" s="14"/>
      <c r="G876" s="14"/>
      <c r="H876" s="14"/>
      <c r="I876" s="14"/>
      <c r="J876" s="14"/>
      <c r="K876" s="14"/>
      <c r="L876" s="14"/>
      <c r="M876" s="14"/>
      <c r="N876" s="14"/>
      <c r="O876" s="14"/>
      <c r="P876" s="14"/>
      <c r="Q876" s="14"/>
      <c r="R876" s="14"/>
      <c r="S876" s="14"/>
      <c r="T876" s="14"/>
      <c r="U876" s="14"/>
      <c r="V876" s="14"/>
      <c r="W876" s="14"/>
      <c r="X876" s="14"/>
      <c r="Z876" s="14"/>
      <c r="AA876" s="14"/>
      <c r="AB876" s="14"/>
      <c r="AC876" s="14"/>
      <c r="AD876" s="14"/>
      <c r="AE876" s="14"/>
      <c r="AF876" s="14"/>
      <c r="AG876" s="14"/>
      <c r="AH876" s="14"/>
      <c r="AI876" s="14"/>
      <c r="AJ876" s="14"/>
      <c r="AK876" s="14"/>
      <c r="AL876" s="14"/>
      <c r="AM876" s="12"/>
      <c r="AN876" s="12"/>
      <c r="AO876" s="12"/>
      <c r="AP876" s="12"/>
      <c r="AQ876" s="12"/>
      <c r="AR876" s="12"/>
      <c r="AS876" s="12"/>
      <c r="AT876" s="12"/>
      <c r="AU876" s="12"/>
      <c r="AV876" s="12"/>
      <c r="AW876" s="12"/>
      <c r="AX876" s="12"/>
      <c r="AY876" s="12"/>
      <c r="AZ876" s="12"/>
      <c r="BA876" s="12"/>
      <c r="BB876" s="12"/>
      <c r="BC876" s="12"/>
      <c r="BD876" s="12"/>
      <c r="BE876" s="12"/>
      <c r="BF876" s="12"/>
      <c r="BG876" s="12"/>
      <c r="BH876" s="12"/>
      <c r="BI876" s="12"/>
      <c r="BJ876" s="12"/>
      <c r="BK876" s="12"/>
      <c r="BL876" s="12"/>
      <c r="BM876" s="12"/>
      <c r="BN876" s="12"/>
      <c r="BO876" s="12"/>
      <c r="BP876" s="12"/>
      <c r="BQ876" s="12"/>
      <c r="BR876" s="12"/>
      <c r="BS876" s="12"/>
      <c r="BT876" s="12"/>
      <c r="BU876" s="12"/>
      <c r="BV876" s="12"/>
      <c r="BW876" s="12"/>
      <c r="BX876" s="12"/>
      <c r="BY876" s="12"/>
      <c r="BZ876" s="12"/>
      <c r="CA876" s="12"/>
      <c r="CB876" s="12"/>
      <c r="CC876" s="12"/>
      <c r="CD876" s="12"/>
      <c r="CE876" s="12"/>
      <c r="CF876" s="12"/>
      <c r="CG876" s="12"/>
      <c r="CH876" s="12"/>
    </row>
    <row r="877" spans="1:86">
      <c r="A877" s="14"/>
      <c r="B877" s="14"/>
      <c r="C877" s="14"/>
      <c r="D877" s="14"/>
      <c r="E877" s="14"/>
      <c r="F877" s="14"/>
      <c r="G877" s="14"/>
      <c r="H877" s="14"/>
      <c r="I877" s="14"/>
      <c r="J877" s="14"/>
      <c r="K877" s="14"/>
      <c r="L877" s="14"/>
      <c r="M877" s="14"/>
      <c r="N877" s="14"/>
      <c r="O877" s="14"/>
      <c r="P877" s="14"/>
      <c r="Q877" s="14"/>
      <c r="R877" s="14"/>
      <c r="S877" s="14"/>
      <c r="T877" s="14"/>
      <c r="U877" s="14"/>
      <c r="V877" s="14"/>
      <c r="W877" s="14"/>
      <c r="X877" s="14"/>
      <c r="Z877" s="14"/>
      <c r="AA877" s="14"/>
      <c r="AB877" s="14"/>
      <c r="AC877" s="14"/>
      <c r="AD877" s="14"/>
      <c r="AE877" s="14"/>
      <c r="AF877" s="14"/>
      <c r="AG877" s="14"/>
      <c r="AH877" s="14"/>
      <c r="AI877" s="14"/>
      <c r="AJ877" s="14"/>
      <c r="AK877" s="14"/>
      <c r="AL877" s="14"/>
      <c r="AM877" s="12"/>
      <c r="AN877" s="12"/>
      <c r="AO877" s="12"/>
      <c r="AP877" s="12"/>
      <c r="AQ877" s="12"/>
      <c r="AR877" s="12"/>
      <c r="AS877" s="12"/>
      <c r="AT877" s="12"/>
      <c r="AU877" s="12"/>
      <c r="AV877" s="12"/>
      <c r="AW877" s="12"/>
      <c r="AX877" s="12"/>
      <c r="AY877" s="12"/>
      <c r="AZ877" s="12"/>
      <c r="BA877" s="12"/>
      <c r="BB877" s="12"/>
      <c r="BC877" s="12"/>
      <c r="BD877" s="12"/>
      <c r="BE877" s="12"/>
      <c r="BF877" s="12"/>
      <c r="BG877" s="12"/>
      <c r="BH877" s="12"/>
      <c r="BI877" s="12"/>
      <c r="BJ877" s="12"/>
      <c r="BK877" s="12"/>
      <c r="BL877" s="12"/>
      <c r="BM877" s="12"/>
      <c r="BN877" s="12"/>
      <c r="BO877" s="12"/>
      <c r="BP877" s="12"/>
      <c r="BQ877" s="12"/>
      <c r="BR877" s="12"/>
      <c r="BS877" s="12"/>
      <c r="BT877" s="12"/>
      <c r="BU877" s="12"/>
      <c r="BV877" s="12"/>
      <c r="BW877" s="12"/>
      <c r="BX877" s="12"/>
      <c r="BY877" s="12"/>
      <c r="BZ877" s="12"/>
      <c r="CA877" s="12"/>
      <c r="CB877" s="12"/>
      <c r="CC877" s="12"/>
      <c r="CD877" s="12"/>
      <c r="CE877" s="12"/>
      <c r="CF877" s="12"/>
      <c r="CG877" s="12"/>
      <c r="CH877" s="12"/>
    </row>
    <row r="878" spans="1:86">
      <c r="A878" s="14"/>
      <c r="B878" s="14"/>
      <c r="C878" s="14"/>
      <c r="D878" s="14"/>
      <c r="E878" s="14"/>
      <c r="F878" s="14"/>
      <c r="G878" s="14"/>
      <c r="H878" s="14"/>
      <c r="I878" s="14"/>
      <c r="J878" s="14"/>
      <c r="K878" s="14"/>
      <c r="L878" s="14"/>
      <c r="M878" s="14"/>
      <c r="N878" s="14"/>
      <c r="O878" s="14"/>
      <c r="P878" s="14"/>
      <c r="Q878" s="14"/>
      <c r="R878" s="14"/>
      <c r="S878" s="14"/>
      <c r="T878" s="14"/>
      <c r="U878" s="14"/>
      <c r="V878" s="14"/>
      <c r="W878" s="14"/>
      <c r="X878" s="14"/>
      <c r="Z878" s="14"/>
      <c r="AA878" s="14"/>
      <c r="AB878" s="14"/>
      <c r="AC878" s="14"/>
      <c r="AD878" s="14"/>
      <c r="AE878" s="14"/>
      <c r="AF878" s="14"/>
      <c r="AG878" s="14"/>
      <c r="AH878" s="14"/>
      <c r="AI878" s="14"/>
      <c r="AJ878" s="14"/>
      <c r="AK878" s="14"/>
      <c r="AL878" s="14"/>
      <c r="AM878" s="12"/>
      <c r="AN878" s="12"/>
      <c r="AO878" s="12"/>
      <c r="AP878" s="12"/>
      <c r="AQ878" s="12"/>
      <c r="AR878" s="12"/>
      <c r="AS878" s="12"/>
      <c r="AT878" s="12"/>
      <c r="AU878" s="12"/>
      <c r="AV878" s="12"/>
      <c r="AW878" s="12"/>
      <c r="AX878" s="12"/>
      <c r="AY878" s="12"/>
      <c r="AZ878" s="12"/>
      <c r="BA878" s="12"/>
      <c r="BB878" s="12"/>
      <c r="BC878" s="12"/>
      <c r="BD878" s="12"/>
      <c r="BE878" s="12"/>
      <c r="BF878" s="12"/>
      <c r="BG878" s="12"/>
      <c r="BH878" s="12"/>
      <c r="BI878" s="12"/>
      <c r="BJ878" s="12"/>
      <c r="BK878" s="12"/>
      <c r="BL878" s="12"/>
      <c r="BM878" s="12"/>
      <c r="BN878" s="12"/>
      <c r="BO878" s="12"/>
      <c r="BP878" s="12"/>
      <c r="BQ878" s="12"/>
      <c r="BR878" s="12"/>
      <c r="BS878" s="12"/>
      <c r="BT878" s="12"/>
      <c r="BU878" s="12"/>
      <c r="BV878" s="12"/>
      <c r="BW878" s="12"/>
      <c r="BX878" s="12"/>
      <c r="BY878" s="12"/>
      <c r="BZ878" s="12"/>
      <c r="CA878" s="12"/>
      <c r="CB878" s="12"/>
      <c r="CC878" s="12"/>
      <c r="CD878" s="12"/>
      <c r="CE878" s="12"/>
      <c r="CF878" s="12"/>
      <c r="CG878" s="12"/>
      <c r="CH878" s="12"/>
    </row>
    <row r="879" spans="1:86">
      <c r="A879" s="14"/>
      <c r="B879" s="14"/>
      <c r="C879" s="14"/>
      <c r="D879" s="14"/>
      <c r="E879" s="14"/>
      <c r="F879" s="14"/>
      <c r="G879" s="14"/>
      <c r="H879" s="14"/>
      <c r="I879" s="14"/>
      <c r="J879" s="14"/>
      <c r="K879" s="14"/>
      <c r="L879" s="14"/>
      <c r="M879" s="14"/>
      <c r="N879" s="14"/>
      <c r="O879" s="14"/>
      <c r="P879" s="14"/>
      <c r="Q879" s="14"/>
      <c r="R879" s="14"/>
      <c r="S879" s="14"/>
      <c r="T879" s="14"/>
      <c r="U879" s="14"/>
      <c r="V879" s="14"/>
      <c r="W879" s="14"/>
      <c r="X879" s="14"/>
      <c r="Z879" s="14"/>
      <c r="AA879" s="14"/>
      <c r="AB879" s="14"/>
      <c r="AC879" s="14"/>
      <c r="AD879" s="14"/>
      <c r="AE879" s="14"/>
      <c r="AF879" s="14"/>
      <c r="AG879" s="14"/>
      <c r="AH879" s="14"/>
      <c r="AI879" s="14"/>
      <c r="AJ879" s="14"/>
      <c r="AK879" s="14"/>
      <c r="AL879" s="14"/>
      <c r="AM879" s="12"/>
      <c r="AN879" s="12"/>
      <c r="AO879" s="12"/>
      <c r="AP879" s="12"/>
      <c r="AQ879" s="12"/>
      <c r="AR879" s="12"/>
      <c r="AS879" s="12"/>
      <c r="AT879" s="12"/>
      <c r="AU879" s="12"/>
      <c r="AV879" s="12"/>
      <c r="AW879" s="12"/>
      <c r="AX879" s="12"/>
      <c r="AY879" s="12"/>
      <c r="AZ879" s="12"/>
      <c r="BA879" s="12"/>
      <c r="BB879" s="12"/>
      <c r="BC879" s="12"/>
      <c r="BD879" s="12"/>
      <c r="BE879" s="12"/>
      <c r="BF879" s="12"/>
      <c r="BG879" s="12"/>
      <c r="BH879" s="12"/>
      <c r="BI879" s="12"/>
      <c r="BJ879" s="12"/>
      <c r="BK879" s="12"/>
      <c r="BL879" s="12"/>
      <c r="BM879" s="12"/>
      <c r="BN879" s="12"/>
      <c r="BO879" s="12"/>
      <c r="BP879" s="12"/>
      <c r="BQ879" s="12"/>
      <c r="BR879" s="12"/>
      <c r="BS879" s="12"/>
      <c r="BT879" s="12"/>
      <c r="BU879" s="12"/>
      <c r="BV879" s="12"/>
      <c r="BW879" s="12"/>
      <c r="BX879" s="12"/>
      <c r="BY879" s="12"/>
      <c r="BZ879" s="12"/>
      <c r="CA879" s="12"/>
      <c r="CB879" s="12"/>
      <c r="CC879" s="12"/>
      <c r="CD879" s="12"/>
      <c r="CE879" s="12"/>
      <c r="CF879" s="12"/>
      <c r="CG879" s="12"/>
      <c r="CH879" s="12"/>
    </row>
    <row r="880" spans="1:86">
      <c r="A880" s="14"/>
      <c r="B880" s="14"/>
      <c r="C880" s="14"/>
      <c r="D880" s="14"/>
      <c r="E880" s="14"/>
      <c r="F880" s="14"/>
      <c r="G880" s="14"/>
      <c r="H880" s="14"/>
      <c r="I880" s="14"/>
      <c r="J880" s="14"/>
      <c r="K880" s="14"/>
      <c r="L880" s="14"/>
      <c r="M880" s="14"/>
      <c r="N880" s="14"/>
      <c r="O880" s="14"/>
      <c r="P880" s="14"/>
      <c r="Q880" s="14"/>
      <c r="R880" s="14"/>
      <c r="S880" s="14"/>
      <c r="T880" s="14"/>
      <c r="U880" s="14"/>
      <c r="V880" s="14"/>
      <c r="W880" s="14"/>
      <c r="X880" s="14"/>
      <c r="Z880" s="14"/>
      <c r="AA880" s="14"/>
      <c r="AB880" s="14"/>
      <c r="AC880" s="14"/>
      <c r="AD880" s="14"/>
      <c r="AE880" s="14"/>
      <c r="AF880" s="14"/>
      <c r="AG880" s="14"/>
      <c r="AH880" s="14"/>
      <c r="AI880" s="14"/>
      <c r="AJ880" s="14"/>
      <c r="AK880" s="14"/>
      <c r="AL880" s="14"/>
      <c r="AM880" s="12"/>
      <c r="AN880" s="12"/>
      <c r="AO880" s="12"/>
      <c r="AP880" s="12"/>
      <c r="AQ880" s="12"/>
      <c r="AR880" s="12"/>
      <c r="AS880" s="12"/>
      <c r="AT880" s="12"/>
      <c r="AU880" s="12"/>
      <c r="AV880" s="12"/>
      <c r="AW880" s="12"/>
      <c r="AX880" s="12"/>
      <c r="AY880" s="12"/>
      <c r="AZ880" s="12"/>
      <c r="BA880" s="12"/>
      <c r="BB880" s="12"/>
      <c r="BC880" s="12"/>
      <c r="BD880" s="12"/>
      <c r="BE880" s="12"/>
      <c r="BF880" s="12"/>
      <c r="BG880" s="12"/>
      <c r="BH880" s="12"/>
      <c r="BI880" s="12"/>
      <c r="BJ880" s="12"/>
      <c r="BK880" s="12"/>
      <c r="BL880" s="12"/>
      <c r="BM880" s="12"/>
      <c r="BN880" s="12"/>
      <c r="BO880" s="12"/>
      <c r="BP880" s="12"/>
      <c r="BQ880" s="12"/>
      <c r="BR880" s="12"/>
      <c r="BS880" s="12"/>
      <c r="BT880" s="12"/>
      <c r="BU880" s="12"/>
      <c r="BV880" s="12"/>
      <c r="BW880" s="12"/>
      <c r="BX880" s="12"/>
      <c r="BY880" s="12"/>
      <c r="BZ880" s="12"/>
      <c r="CA880" s="12"/>
      <c r="CB880" s="12"/>
      <c r="CC880" s="12"/>
      <c r="CD880" s="12"/>
      <c r="CE880" s="12"/>
      <c r="CF880" s="12"/>
      <c r="CG880" s="12"/>
      <c r="CH880" s="12"/>
    </row>
    <row r="881" spans="1:86">
      <c r="A881" s="14"/>
      <c r="B881" s="14"/>
      <c r="C881" s="14"/>
      <c r="D881" s="14"/>
      <c r="E881" s="14"/>
      <c r="F881" s="14"/>
      <c r="G881" s="14"/>
      <c r="H881" s="14"/>
      <c r="I881" s="14"/>
      <c r="J881" s="14"/>
      <c r="K881" s="14"/>
      <c r="L881" s="14"/>
      <c r="M881" s="14"/>
      <c r="N881" s="14"/>
      <c r="O881" s="14"/>
      <c r="P881" s="14"/>
      <c r="Q881" s="14"/>
      <c r="R881" s="14"/>
      <c r="S881" s="14"/>
      <c r="T881" s="14"/>
      <c r="U881" s="14"/>
      <c r="V881" s="14"/>
      <c r="W881" s="14"/>
      <c r="X881" s="14"/>
      <c r="Z881" s="14"/>
      <c r="AA881" s="14"/>
      <c r="AB881" s="14"/>
      <c r="AC881" s="14"/>
      <c r="AD881" s="14"/>
      <c r="AE881" s="14"/>
      <c r="AF881" s="14"/>
      <c r="AG881" s="14"/>
      <c r="AH881" s="14"/>
      <c r="AI881" s="14"/>
      <c r="AJ881" s="14"/>
      <c r="AK881" s="14"/>
      <c r="AL881" s="14"/>
      <c r="AM881" s="12"/>
      <c r="AN881" s="12"/>
      <c r="AO881" s="12"/>
      <c r="AP881" s="12"/>
      <c r="AQ881" s="12"/>
      <c r="AR881" s="12"/>
      <c r="AS881" s="12"/>
      <c r="AT881" s="12"/>
      <c r="AU881" s="12"/>
      <c r="AV881" s="12"/>
      <c r="AW881" s="12"/>
      <c r="AX881" s="12"/>
      <c r="AY881" s="12"/>
      <c r="AZ881" s="12"/>
      <c r="BA881" s="12"/>
      <c r="BB881" s="12"/>
      <c r="BC881" s="12"/>
      <c r="BD881" s="12"/>
      <c r="BE881" s="12"/>
      <c r="BF881" s="12"/>
      <c r="BG881" s="12"/>
      <c r="BH881" s="12"/>
      <c r="BI881" s="12"/>
      <c r="BJ881" s="12"/>
      <c r="BK881" s="12"/>
      <c r="BL881" s="12"/>
      <c r="BM881" s="12"/>
      <c r="BN881" s="12"/>
      <c r="BO881" s="12"/>
      <c r="BP881" s="12"/>
      <c r="BQ881" s="12"/>
      <c r="BR881" s="12"/>
      <c r="BS881" s="12"/>
      <c r="BT881" s="12"/>
      <c r="BU881" s="12"/>
      <c r="BV881" s="12"/>
      <c r="BW881" s="12"/>
      <c r="BX881" s="12"/>
      <c r="BY881" s="12"/>
      <c r="BZ881" s="12"/>
      <c r="CA881" s="12"/>
      <c r="CB881" s="12"/>
      <c r="CC881" s="12"/>
      <c r="CD881" s="12"/>
      <c r="CE881" s="12"/>
      <c r="CF881" s="12"/>
      <c r="CG881" s="12"/>
      <c r="CH881" s="12"/>
    </row>
    <row r="882" spans="1:86">
      <c r="A882" s="14"/>
      <c r="B882" s="14"/>
      <c r="C882" s="14"/>
      <c r="D882" s="14"/>
      <c r="E882" s="14"/>
      <c r="F882" s="14"/>
      <c r="G882" s="14"/>
      <c r="H882" s="14"/>
      <c r="I882" s="14"/>
      <c r="J882" s="14"/>
      <c r="K882" s="14"/>
      <c r="L882" s="14"/>
      <c r="M882" s="14"/>
      <c r="N882" s="14"/>
      <c r="O882" s="14"/>
      <c r="P882" s="14"/>
      <c r="Q882" s="14"/>
      <c r="R882" s="14"/>
      <c r="S882" s="14"/>
      <c r="T882" s="14"/>
      <c r="U882" s="14"/>
      <c r="V882" s="14"/>
      <c r="W882" s="14"/>
      <c r="X882" s="14"/>
      <c r="Z882" s="14"/>
      <c r="AA882" s="14"/>
      <c r="AB882" s="14"/>
      <c r="AC882" s="14"/>
      <c r="AD882" s="14"/>
      <c r="AE882" s="14"/>
      <c r="AF882" s="14"/>
      <c r="AG882" s="14"/>
      <c r="AH882" s="14"/>
      <c r="AI882" s="14"/>
      <c r="AJ882" s="14"/>
      <c r="AK882" s="14"/>
      <c r="AL882" s="14"/>
      <c r="AM882" s="12"/>
      <c r="AN882" s="12"/>
      <c r="AO882" s="12"/>
      <c r="AP882" s="12"/>
      <c r="AQ882" s="12"/>
      <c r="AR882" s="12"/>
      <c r="AS882" s="12"/>
      <c r="AT882" s="12"/>
      <c r="AU882" s="12"/>
      <c r="AV882" s="12"/>
      <c r="AW882" s="12"/>
      <c r="AX882" s="12"/>
      <c r="AY882" s="12"/>
      <c r="AZ882" s="12"/>
      <c r="BA882" s="12"/>
      <c r="BB882" s="12"/>
      <c r="BC882" s="12"/>
      <c r="BD882" s="12"/>
      <c r="BE882" s="12"/>
      <c r="BF882" s="12"/>
      <c r="BG882" s="12"/>
      <c r="BH882" s="12"/>
      <c r="BI882" s="12"/>
      <c r="BJ882" s="12"/>
      <c r="BK882" s="12"/>
      <c r="BL882" s="12"/>
      <c r="BM882" s="12"/>
      <c r="BN882" s="12"/>
      <c r="BO882" s="12"/>
      <c r="BP882" s="12"/>
      <c r="BQ882" s="12"/>
      <c r="BR882" s="12"/>
      <c r="BS882" s="12"/>
      <c r="BT882" s="12"/>
      <c r="BU882" s="12"/>
      <c r="BV882" s="12"/>
      <c r="BW882" s="12"/>
      <c r="BX882" s="12"/>
      <c r="BY882" s="12"/>
      <c r="BZ882" s="12"/>
      <c r="CA882" s="12"/>
      <c r="CB882" s="12"/>
      <c r="CC882" s="12"/>
      <c r="CD882" s="12"/>
      <c r="CE882" s="12"/>
      <c r="CF882" s="12"/>
      <c r="CG882" s="12"/>
      <c r="CH882" s="12"/>
    </row>
    <row r="883" spans="1:86">
      <c r="A883" s="14"/>
      <c r="B883" s="14"/>
      <c r="C883" s="14"/>
      <c r="D883" s="14"/>
      <c r="E883" s="14"/>
      <c r="F883" s="14"/>
      <c r="G883" s="14"/>
      <c r="H883" s="14"/>
      <c r="I883" s="14"/>
      <c r="J883" s="14"/>
      <c r="K883" s="14"/>
      <c r="L883" s="14"/>
      <c r="M883" s="14"/>
      <c r="N883" s="14"/>
      <c r="O883" s="14"/>
      <c r="P883" s="14"/>
      <c r="Q883" s="14"/>
      <c r="R883" s="14"/>
      <c r="S883" s="14"/>
      <c r="T883" s="14"/>
      <c r="U883" s="14"/>
      <c r="V883" s="14"/>
      <c r="W883" s="14"/>
      <c r="X883" s="14"/>
      <c r="Z883" s="14"/>
      <c r="AA883" s="14"/>
      <c r="AB883" s="14"/>
      <c r="AC883" s="14"/>
      <c r="AD883" s="14"/>
      <c r="AE883" s="14"/>
      <c r="AF883" s="14"/>
      <c r="AG883" s="14"/>
      <c r="AH883" s="14"/>
      <c r="AI883" s="14"/>
      <c r="AJ883" s="14"/>
      <c r="AK883" s="14"/>
      <c r="AL883" s="14"/>
      <c r="AM883" s="12"/>
      <c r="AN883" s="12"/>
      <c r="AO883" s="12"/>
      <c r="AP883" s="12"/>
      <c r="AQ883" s="12"/>
      <c r="AR883" s="12"/>
      <c r="AS883" s="12"/>
      <c r="AT883" s="12"/>
      <c r="AU883" s="12"/>
      <c r="AV883" s="12"/>
      <c r="AW883" s="12"/>
      <c r="AX883" s="12"/>
      <c r="AY883" s="12"/>
      <c r="AZ883" s="12"/>
      <c r="BA883" s="12"/>
      <c r="BB883" s="12"/>
      <c r="BC883" s="12"/>
      <c r="BD883" s="12"/>
      <c r="BE883" s="12"/>
      <c r="BF883" s="12"/>
      <c r="BG883" s="12"/>
      <c r="BH883" s="12"/>
      <c r="BI883" s="12"/>
      <c r="BJ883" s="12"/>
      <c r="BK883" s="12"/>
      <c r="BL883" s="12"/>
      <c r="BM883" s="12"/>
      <c r="BN883" s="12"/>
      <c r="BO883" s="12"/>
      <c r="BP883" s="12"/>
      <c r="BQ883" s="12"/>
      <c r="BR883" s="12"/>
      <c r="BS883" s="12"/>
      <c r="BT883" s="12"/>
      <c r="BU883" s="12"/>
      <c r="BV883" s="12"/>
      <c r="BW883" s="12"/>
      <c r="BX883" s="12"/>
      <c r="BY883" s="12"/>
      <c r="BZ883" s="12"/>
      <c r="CA883" s="12"/>
      <c r="CB883" s="12"/>
      <c r="CC883" s="12"/>
      <c r="CD883" s="12"/>
      <c r="CE883" s="12"/>
      <c r="CF883" s="12"/>
      <c r="CG883" s="12"/>
      <c r="CH883" s="12"/>
    </row>
    <row r="884" spans="1:86">
      <c r="A884" s="14"/>
      <c r="B884" s="14"/>
      <c r="C884" s="14"/>
      <c r="D884" s="14"/>
      <c r="E884" s="14"/>
      <c r="F884" s="14"/>
      <c r="G884" s="14"/>
      <c r="H884" s="14"/>
      <c r="I884" s="14"/>
      <c r="J884" s="14"/>
      <c r="K884" s="14"/>
      <c r="L884" s="14"/>
      <c r="M884" s="14"/>
      <c r="N884" s="14"/>
      <c r="O884" s="14"/>
      <c r="P884" s="14"/>
      <c r="Q884" s="14"/>
      <c r="R884" s="14"/>
      <c r="S884" s="14"/>
      <c r="T884" s="14"/>
      <c r="U884" s="14"/>
      <c r="V884" s="14"/>
      <c r="W884" s="14"/>
      <c r="X884" s="14"/>
      <c r="Z884" s="14"/>
      <c r="AA884" s="14"/>
      <c r="AB884" s="14"/>
      <c r="AC884" s="14"/>
      <c r="AD884" s="14"/>
      <c r="AE884" s="14"/>
      <c r="AF884" s="14"/>
      <c r="AG884" s="14"/>
      <c r="AH884" s="14"/>
      <c r="AI884" s="14"/>
      <c r="AJ884" s="14"/>
      <c r="AK884" s="14"/>
      <c r="AL884" s="14"/>
      <c r="AM884" s="12"/>
      <c r="AN884" s="12"/>
      <c r="AO884" s="12"/>
      <c r="AP884" s="12"/>
      <c r="AQ884" s="12"/>
      <c r="AR884" s="12"/>
      <c r="AS884" s="12"/>
      <c r="AT884" s="12"/>
      <c r="AU884" s="12"/>
      <c r="AV884" s="12"/>
      <c r="AW884" s="12"/>
      <c r="AX884" s="12"/>
      <c r="AY884" s="12"/>
      <c r="AZ884" s="12"/>
      <c r="BA884" s="12"/>
      <c r="BB884" s="12"/>
      <c r="BC884" s="12"/>
      <c r="BD884" s="12"/>
      <c r="BE884" s="12"/>
      <c r="BF884" s="12"/>
      <c r="BG884" s="12"/>
      <c r="BH884" s="12"/>
      <c r="BI884" s="12"/>
      <c r="BJ884" s="12"/>
      <c r="BK884" s="12"/>
      <c r="BL884" s="12"/>
      <c r="BM884" s="12"/>
      <c r="BN884" s="12"/>
      <c r="BO884" s="12"/>
      <c r="BP884" s="12"/>
      <c r="BQ884" s="12"/>
      <c r="BR884" s="12"/>
      <c r="BS884" s="12"/>
      <c r="BT884" s="12"/>
      <c r="BU884" s="12"/>
      <c r="BV884" s="12"/>
      <c r="BW884" s="12"/>
      <c r="BX884" s="12"/>
      <c r="BY884" s="12"/>
      <c r="BZ884" s="12"/>
      <c r="CA884" s="12"/>
      <c r="CB884" s="12"/>
      <c r="CC884" s="12"/>
      <c r="CD884" s="12"/>
      <c r="CE884" s="12"/>
      <c r="CF884" s="12"/>
      <c r="CG884" s="12"/>
      <c r="CH884" s="12"/>
    </row>
    <row r="885" spans="1:86">
      <c r="A885" s="14"/>
      <c r="B885" s="14"/>
      <c r="C885" s="14"/>
      <c r="D885" s="14"/>
      <c r="E885" s="14"/>
      <c r="F885" s="14"/>
      <c r="G885" s="14"/>
      <c r="H885" s="14"/>
      <c r="I885" s="14"/>
      <c r="J885" s="14"/>
      <c r="K885" s="14"/>
      <c r="L885" s="14"/>
      <c r="M885" s="14"/>
      <c r="N885" s="14"/>
      <c r="O885" s="14"/>
      <c r="P885" s="14"/>
      <c r="Q885" s="14"/>
      <c r="R885" s="14"/>
      <c r="S885" s="14"/>
      <c r="T885" s="14"/>
      <c r="U885" s="14"/>
      <c r="V885" s="14"/>
      <c r="W885" s="14"/>
      <c r="X885" s="14"/>
      <c r="Z885" s="14"/>
      <c r="AA885" s="14"/>
      <c r="AB885" s="14"/>
      <c r="AC885" s="14"/>
      <c r="AD885" s="14"/>
      <c r="AE885" s="14"/>
      <c r="AF885" s="14"/>
      <c r="AG885" s="14"/>
      <c r="AH885" s="14"/>
      <c r="AI885" s="14"/>
      <c r="AJ885" s="14"/>
      <c r="AK885" s="14"/>
      <c r="AL885" s="14"/>
      <c r="AM885" s="12"/>
      <c r="AN885" s="12"/>
      <c r="AO885" s="12"/>
      <c r="AP885" s="12"/>
      <c r="AQ885" s="12"/>
      <c r="AR885" s="12"/>
      <c r="AS885" s="12"/>
      <c r="AT885" s="12"/>
      <c r="AU885" s="12"/>
      <c r="AV885" s="12"/>
      <c r="AW885" s="12"/>
      <c r="AX885" s="12"/>
      <c r="AY885" s="12"/>
      <c r="AZ885" s="12"/>
      <c r="BA885" s="12"/>
      <c r="BB885" s="12"/>
      <c r="BC885" s="12"/>
      <c r="BD885" s="12"/>
      <c r="BE885" s="12"/>
      <c r="BF885" s="12"/>
      <c r="BG885" s="12"/>
      <c r="BH885" s="12"/>
      <c r="BI885" s="12"/>
      <c r="BJ885" s="12"/>
      <c r="BK885" s="12"/>
      <c r="BL885" s="12"/>
      <c r="BM885" s="12"/>
      <c r="BN885" s="12"/>
      <c r="BO885" s="12"/>
      <c r="BP885" s="12"/>
      <c r="BQ885" s="12"/>
      <c r="BR885" s="12"/>
      <c r="BS885" s="12"/>
      <c r="BT885" s="12"/>
      <c r="BU885" s="12"/>
      <c r="BV885" s="12"/>
      <c r="BW885" s="12"/>
      <c r="BX885" s="12"/>
      <c r="BY885" s="12"/>
      <c r="BZ885" s="12"/>
      <c r="CA885" s="12"/>
      <c r="CB885" s="12"/>
      <c r="CC885" s="12"/>
      <c r="CD885" s="12"/>
      <c r="CE885" s="12"/>
      <c r="CF885" s="12"/>
      <c r="CG885" s="12"/>
      <c r="CH885" s="12"/>
    </row>
    <row r="886" spans="1:86">
      <c r="A886" s="14"/>
      <c r="B886" s="14"/>
      <c r="C886" s="14"/>
      <c r="D886" s="14"/>
      <c r="E886" s="14"/>
      <c r="F886" s="14"/>
      <c r="G886" s="14"/>
      <c r="H886" s="14"/>
      <c r="I886" s="14"/>
      <c r="J886" s="14"/>
      <c r="K886" s="14"/>
      <c r="L886" s="14"/>
      <c r="M886" s="14"/>
      <c r="N886" s="14"/>
      <c r="O886" s="14"/>
      <c r="P886" s="14"/>
      <c r="Q886" s="14"/>
      <c r="R886" s="14"/>
      <c r="S886" s="14"/>
      <c r="T886" s="14"/>
      <c r="U886" s="14"/>
      <c r="V886" s="14"/>
      <c r="W886" s="14"/>
      <c r="X886" s="14"/>
      <c r="Z886" s="14"/>
      <c r="AA886" s="14"/>
      <c r="AB886" s="14"/>
      <c r="AC886" s="14"/>
      <c r="AD886" s="14"/>
      <c r="AE886" s="14"/>
      <c r="AF886" s="14"/>
      <c r="AG886" s="14"/>
      <c r="AH886" s="14"/>
      <c r="AI886" s="14"/>
      <c r="AJ886" s="14"/>
      <c r="AK886" s="14"/>
      <c r="AL886" s="14"/>
      <c r="AM886" s="12"/>
      <c r="AN886" s="12"/>
      <c r="AO886" s="12"/>
      <c r="AP886" s="12"/>
      <c r="AQ886" s="12"/>
      <c r="AR886" s="12"/>
      <c r="AS886" s="12"/>
      <c r="AT886" s="12"/>
      <c r="AU886" s="12"/>
      <c r="AV886" s="12"/>
      <c r="AW886" s="12"/>
      <c r="AX886" s="12"/>
      <c r="AY886" s="12"/>
      <c r="AZ886" s="12"/>
      <c r="BA886" s="12"/>
      <c r="BB886" s="12"/>
      <c r="BC886" s="12"/>
      <c r="BD886" s="12"/>
      <c r="BE886" s="12"/>
      <c r="BF886" s="12"/>
      <c r="BG886" s="12"/>
      <c r="BH886" s="12"/>
      <c r="BI886" s="12"/>
      <c r="BJ886" s="12"/>
      <c r="BK886" s="12"/>
      <c r="BL886" s="12"/>
      <c r="BM886" s="12"/>
      <c r="BN886" s="12"/>
      <c r="BO886" s="12"/>
      <c r="BP886" s="12"/>
      <c r="BQ886" s="12"/>
      <c r="BR886" s="12"/>
      <c r="BS886" s="12"/>
      <c r="BT886" s="12"/>
      <c r="BU886" s="12"/>
      <c r="BV886" s="12"/>
      <c r="BW886" s="12"/>
      <c r="BX886" s="12"/>
      <c r="BY886" s="12"/>
      <c r="BZ886" s="12"/>
      <c r="CA886" s="12"/>
      <c r="CB886" s="12"/>
      <c r="CC886" s="12"/>
      <c r="CD886" s="12"/>
      <c r="CE886" s="12"/>
      <c r="CF886" s="12"/>
      <c r="CG886" s="12"/>
      <c r="CH886" s="12"/>
    </row>
    <row r="887" spans="1:86">
      <c r="A887" s="14"/>
      <c r="B887" s="14"/>
      <c r="C887" s="14"/>
      <c r="D887" s="14"/>
      <c r="E887" s="14"/>
      <c r="F887" s="14"/>
      <c r="G887" s="14"/>
      <c r="H887" s="14"/>
      <c r="I887" s="14"/>
      <c r="J887" s="14"/>
      <c r="K887" s="14"/>
      <c r="L887" s="14"/>
      <c r="M887" s="14"/>
      <c r="N887" s="14"/>
      <c r="O887" s="14"/>
      <c r="P887" s="14"/>
      <c r="Q887" s="14"/>
      <c r="R887" s="14"/>
      <c r="S887" s="14"/>
      <c r="T887" s="14"/>
      <c r="U887" s="14"/>
      <c r="V887" s="14"/>
      <c r="W887" s="14"/>
      <c r="X887" s="14"/>
      <c r="Z887" s="14"/>
      <c r="AA887" s="14"/>
      <c r="AB887" s="14"/>
      <c r="AC887" s="14"/>
      <c r="AD887" s="14"/>
      <c r="AE887" s="14"/>
      <c r="AF887" s="14"/>
      <c r="AG887" s="14"/>
      <c r="AH887" s="14"/>
      <c r="AI887" s="14"/>
      <c r="AJ887" s="14"/>
      <c r="AK887" s="14"/>
      <c r="AL887" s="14"/>
      <c r="AM887" s="12"/>
      <c r="AN887" s="12"/>
      <c r="AO887" s="12"/>
      <c r="AP887" s="12"/>
      <c r="AQ887" s="12"/>
      <c r="AR887" s="12"/>
      <c r="AS887" s="12"/>
      <c r="AT887" s="12"/>
      <c r="AU887" s="12"/>
      <c r="AV887" s="12"/>
      <c r="AW887" s="12"/>
      <c r="AX887" s="12"/>
      <c r="AY887" s="12"/>
      <c r="AZ887" s="12"/>
      <c r="BA887" s="12"/>
      <c r="BB887" s="12"/>
      <c r="BC887" s="12"/>
      <c r="BD887" s="12"/>
      <c r="BE887" s="12"/>
      <c r="BF887" s="12"/>
      <c r="BG887" s="12"/>
      <c r="BH887" s="12"/>
      <c r="BI887" s="12"/>
      <c r="BJ887" s="12"/>
      <c r="BK887" s="12"/>
      <c r="BL887" s="12"/>
      <c r="BM887" s="12"/>
      <c r="BN887" s="12"/>
      <c r="BO887" s="12"/>
      <c r="BP887" s="12"/>
      <c r="BQ887" s="12"/>
      <c r="BR887" s="12"/>
      <c r="BS887" s="12"/>
      <c r="BT887" s="12"/>
      <c r="BU887" s="12"/>
      <c r="BV887" s="12"/>
      <c r="BW887" s="12"/>
      <c r="BX887" s="12"/>
      <c r="BY887" s="12"/>
      <c r="BZ887" s="12"/>
      <c r="CA887" s="12"/>
      <c r="CB887" s="12"/>
      <c r="CC887" s="12"/>
      <c r="CD887" s="12"/>
      <c r="CE887" s="12"/>
      <c r="CF887" s="12"/>
      <c r="CG887" s="12"/>
      <c r="CH887" s="12"/>
    </row>
    <row r="888" spans="1:86">
      <c r="A888" s="14"/>
      <c r="B888" s="14"/>
      <c r="C888" s="14"/>
      <c r="D888" s="14"/>
      <c r="E888" s="14"/>
      <c r="F888" s="14"/>
      <c r="G888" s="14"/>
      <c r="H888" s="14"/>
      <c r="I888" s="14"/>
      <c r="J888" s="14"/>
      <c r="K888" s="14"/>
      <c r="L888" s="14"/>
      <c r="M888" s="14"/>
      <c r="N888" s="14"/>
      <c r="O888" s="14"/>
      <c r="P888" s="14"/>
      <c r="Q888" s="14"/>
      <c r="R888" s="14"/>
      <c r="S888" s="14"/>
      <c r="T888" s="14"/>
      <c r="U888" s="14"/>
      <c r="V888" s="14"/>
      <c r="W888" s="14"/>
      <c r="X888" s="14"/>
      <c r="Z888" s="14"/>
      <c r="AA888" s="14"/>
      <c r="AB888" s="14"/>
      <c r="AC888" s="14"/>
      <c r="AD888" s="14"/>
      <c r="AE888" s="14"/>
      <c r="AF888" s="14"/>
      <c r="AG888" s="14"/>
      <c r="AH888" s="14"/>
      <c r="AI888" s="14"/>
      <c r="AJ888" s="14"/>
      <c r="AK888" s="14"/>
      <c r="AL888" s="14"/>
      <c r="AM888" s="12"/>
      <c r="AN888" s="12"/>
      <c r="AO888" s="12"/>
      <c r="AP888" s="12"/>
      <c r="AQ888" s="12"/>
      <c r="AR888" s="12"/>
      <c r="AS888" s="12"/>
      <c r="AT888" s="12"/>
      <c r="AU888" s="12"/>
      <c r="AV888" s="12"/>
      <c r="AW888" s="12"/>
      <c r="AX888" s="12"/>
      <c r="AY888" s="12"/>
      <c r="AZ888" s="12"/>
      <c r="BA888" s="12"/>
      <c r="BB888" s="12"/>
      <c r="BC888" s="12"/>
      <c r="BD888" s="12"/>
      <c r="BE888" s="12"/>
      <c r="BF888" s="12"/>
      <c r="BG888" s="12"/>
      <c r="BH888" s="12"/>
      <c r="BI888" s="12"/>
      <c r="BJ888" s="12"/>
      <c r="BK888" s="12"/>
      <c r="BL888" s="12"/>
      <c r="BM888" s="12"/>
      <c r="BN888" s="12"/>
      <c r="BO888" s="12"/>
      <c r="BP888" s="12"/>
      <c r="BQ888" s="12"/>
      <c r="BR888" s="12"/>
      <c r="BS888" s="12"/>
      <c r="BT888" s="12"/>
      <c r="BU888" s="12"/>
      <c r="BV888" s="12"/>
      <c r="BW888" s="12"/>
      <c r="BX888" s="12"/>
      <c r="BY888" s="12"/>
      <c r="BZ888" s="12"/>
      <c r="CA888" s="12"/>
      <c r="CB888" s="12"/>
      <c r="CC888" s="12"/>
      <c r="CD888" s="12"/>
      <c r="CE888" s="12"/>
      <c r="CF888" s="12"/>
      <c r="CG888" s="12"/>
      <c r="CH888" s="12"/>
    </row>
    <row r="889" spans="1:86">
      <c r="A889" s="14"/>
      <c r="B889" s="14"/>
      <c r="C889" s="14"/>
      <c r="D889" s="14"/>
      <c r="E889" s="14"/>
      <c r="F889" s="14"/>
      <c r="G889" s="14"/>
      <c r="H889" s="14"/>
      <c r="I889" s="14"/>
      <c r="J889" s="14"/>
      <c r="K889" s="14"/>
      <c r="L889" s="14"/>
      <c r="M889" s="14"/>
      <c r="N889" s="14"/>
      <c r="O889" s="14"/>
      <c r="P889" s="14"/>
      <c r="Q889" s="14"/>
      <c r="R889" s="14"/>
      <c r="S889" s="14"/>
      <c r="T889" s="14"/>
      <c r="U889" s="14"/>
      <c r="V889" s="14"/>
      <c r="W889" s="14"/>
      <c r="X889" s="14"/>
      <c r="Z889" s="14"/>
      <c r="AA889" s="14"/>
      <c r="AB889" s="14"/>
      <c r="AC889" s="14"/>
      <c r="AD889" s="14"/>
      <c r="AE889" s="14"/>
      <c r="AF889" s="14"/>
      <c r="AG889" s="14"/>
      <c r="AH889" s="14"/>
      <c r="AI889" s="14"/>
      <c r="AJ889" s="14"/>
      <c r="AK889" s="14"/>
      <c r="AL889" s="14"/>
      <c r="AM889" s="12"/>
      <c r="AN889" s="12"/>
      <c r="AO889" s="12"/>
      <c r="AP889" s="12"/>
      <c r="AQ889" s="12"/>
      <c r="AR889" s="12"/>
      <c r="AS889" s="12"/>
      <c r="AT889" s="12"/>
      <c r="AU889" s="12"/>
      <c r="AV889" s="12"/>
      <c r="AW889" s="12"/>
      <c r="AX889" s="12"/>
      <c r="AY889" s="12"/>
      <c r="AZ889" s="12"/>
      <c r="BA889" s="12"/>
      <c r="BB889" s="12"/>
      <c r="BC889" s="12"/>
      <c r="BD889" s="12"/>
      <c r="BE889" s="12"/>
      <c r="BF889" s="12"/>
      <c r="BG889" s="12"/>
      <c r="BH889" s="12"/>
      <c r="BI889" s="12"/>
      <c r="BJ889" s="12"/>
      <c r="BK889" s="12"/>
      <c r="BL889" s="12"/>
      <c r="BM889" s="12"/>
      <c r="BN889" s="12"/>
      <c r="BO889" s="12"/>
      <c r="BP889" s="12"/>
      <c r="BQ889" s="12"/>
      <c r="BR889" s="12"/>
      <c r="BS889" s="12"/>
      <c r="BT889" s="12"/>
      <c r="BU889" s="12"/>
      <c r="BV889" s="12"/>
      <c r="BW889" s="12"/>
      <c r="BX889" s="12"/>
      <c r="BY889" s="12"/>
      <c r="BZ889" s="12"/>
      <c r="CA889" s="12"/>
      <c r="CB889" s="12"/>
      <c r="CC889" s="12"/>
      <c r="CD889" s="12"/>
      <c r="CE889" s="12"/>
      <c r="CF889" s="12"/>
      <c r="CG889" s="12"/>
      <c r="CH889" s="12"/>
    </row>
    <row r="890" spans="1:86">
      <c r="A890" s="14"/>
      <c r="B890" s="14"/>
      <c r="C890" s="14"/>
      <c r="D890" s="14"/>
      <c r="E890" s="14"/>
      <c r="F890" s="14"/>
      <c r="G890" s="14"/>
      <c r="H890" s="14"/>
      <c r="I890" s="14"/>
      <c r="J890" s="14"/>
      <c r="K890" s="14"/>
      <c r="L890" s="14"/>
      <c r="M890" s="14"/>
      <c r="N890" s="14"/>
      <c r="O890" s="14"/>
      <c r="P890" s="14"/>
      <c r="Q890" s="14"/>
      <c r="R890" s="14"/>
      <c r="S890" s="14"/>
      <c r="T890" s="14"/>
      <c r="U890" s="14"/>
      <c r="V890" s="14"/>
      <c r="W890" s="14"/>
      <c r="X890" s="14"/>
      <c r="Z890" s="14"/>
      <c r="AA890" s="14"/>
      <c r="AB890" s="14"/>
      <c r="AC890" s="14"/>
      <c r="AD890" s="14"/>
      <c r="AE890" s="14"/>
      <c r="AF890" s="14"/>
      <c r="AG890" s="14"/>
      <c r="AH890" s="14"/>
      <c r="AI890" s="14"/>
      <c r="AJ890" s="14"/>
      <c r="AK890" s="14"/>
      <c r="AL890" s="14"/>
      <c r="AM890" s="12"/>
      <c r="AN890" s="12"/>
      <c r="AO890" s="12"/>
      <c r="AP890" s="12"/>
      <c r="AQ890" s="12"/>
      <c r="AR890" s="12"/>
      <c r="AS890" s="12"/>
      <c r="AT890" s="12"/>
      <c r="AU890" s="12"/>
      <c r="AV890" s="12"/>
      <c r="AW890" s="12"/>
      <c r="AX890" s="12"/>
      <c r="AY890" s="12"/>
      <c r="AZ890" s="12"/>
      <c r="BA890" s="12"/>
      <c r="BB890" s="12"/>
      <c r="BC890" s="12"/>
      <c r="BD890" s="12"/>
      <c r="BE890" s="12"/>
      <c r="BF890" s="12"/>
      <c r="BG890" s="12"/>
      <c r="BH890" s="12"/>
      <c r="BI890" s="12"/>
      <c r="BJ890" s="12"/>
      <c r="BK890" s="12"/>
      <c r="BL890" s="12"/>
      <c r="BM890" s="12"/>
      <c r="BN890" s="12"/>
      <c r="BO890" s="12"/>
      <c r="BP890" s="12"/>
      <c r="BQ890" s="12"/>
      <c r="BR890" s="12"/>
      <c r="BS890" s="12"/>
      <c r="BT890" s="12"/>
      <c r="BU890" s="12"/>
      <c r="BV890" s="12"/>
      <c r="BW890" s="12"/>
      <c r="BX890" s="12"/>
      <c r="BY890" s="12"/>
      <c r="BZ890" s="12"/>
      <c r="CA890" s="12"/>
      <c r="CB890" s="12"/>
      <c r="CC890" s="12"/>
      <c r="CD890" s="12"/>
      <c r="CE890" s="12"/>
      <c r="CF890" s="12"/>
      <c r="CG890" s="12"/>
      <c r="CH890" s="12"/>
    </row>
    <row r="891" spans="1:86">
      <c r="A891" s="14"/>
      <c r="B891" s="14"/>
      <c r="C891" s="14"/>
      <c r="D891" s="14"/>
      <c r="E891" s="14"/>
      <c r="F891" s="14"/>
      <c r="G891" s="14"/>
      <c r="H891" s="14"/>
      <c r="I891" s="14"/>
      <c r="J891" s="14"/>
      <c r="K891" s="14"/>
      <c r="L891" s="14"/>
      <c r="M891" s="14"/>
      <c r="N891" s="14"/>
      <c r="O891" s="14"/>
      <c r="P891" s="14"/>
      <c r="Q891" s="14"/>
      <c r="R891" s="14"/>
      <c r="S891" s="14"/>
      <c r="T891" s="14"/>
      <c r="U891" s="14"/>
      <c r="V891" s="14"/>
      <c r="W891" s="14"/>
      <c r="X891" s="14"/>
      <c r="Z891" s="14"/>
      <c r="AA891" s="14"/>
      <c r="AB891" s="14"/>
      <c r="AC891" s="14"/>
      <c r="AD891" s="14"/>
      <c r="AE891" s="14"/>
      <c r="AF891" s="14"/>
      <c r="AG891" s="14"/>
      <c r="AH891" s="14"/>
      <c r="AI891" s="14"/>
      <c r="AJ891" s="14"/>
      <c r="AK891" s="14"/>
      <c r="AL891" s="14"/>
      <c r="AM891" s="12"/>
      <c r="AN891" s="12"/>
      <c r="AO891" s="12"/>
      <c r="AP891" s="12"/>
      <c r="AQ891" s="12"/>
      <c r="AR891" s="12"/>
      <c r="AS891" s="12"/>
      <c r="AT891" s="12"/>
      <c r="AU891" s="12"/>
      <c r="AV891" s="12"/>
      <c r="AW891" s="12"/>
      <c r="AX891" s="12"/>
      <c r="AY891" s="12"/>
      <c r="AZ891" s="12"/>
      <c r="BA891" s="12"/>
      <c r="BB891" s="12"/>
      <c r="BC891" s="12"/>
      <c r="BD891" s="12"/>
      <c r="BE891" s="12"/>
      <c r="BF891" s="12"/>
      <c r="BG891" s="12"/>
      <c r="BH891" s="12"/>
      <c r="BI891" s="12"/>
      <c r="BJ891" s="12"/>
      <c r="BK891" s="12"/>
      <c r="BL891" s="12"/>
      <c r="BM891" s="12"/>
      <c r="BN891" s="12"/>
      <c r="BO891" s="12"/>
      <c r="BP891" s="12"/>
      <c r="BQ891" s="12"/>
      <c r="BR891" s="12"/>
      <c r="BS891" s="12"/>
      <c r="BT891" s="12"/>
      <c r="BU891" s="12"/>
      <c r="BV891" s="12"/>
      <c r="BW891" s="12"/>
      <c r="BX891" s="12"/>
      <c r="BY891" s="12"/>
      <c r="BZ891" s="12"/>
      <c r="CA891" s="12"/>
      <c r="CB891" s="12"/>
      <c r="CC891" s="12"/>
      <c r="CD891" s="12"/>
      <c r="CE891" s="12"/>
      <c r="CF891" s="12"/>
      <c r="CG891" s="12"/>
      <c r="CH891" s="12"/>
    </row>
    <row r="892" spans="1:86">
      <c r="A892" s="14"/>
      <c r="B892" s="14"/>
      <c r="C892" s="14"/>
      <c r="D892" s="14"/>
      <c r="E892" s="14"/>
      <c r="F892" s="14"/>
      <c r="G892" s="14"/>
      <c r="H892" s="14"/>
      <c r="I892" s="14"/>
      <c r="J892" s="14"/>
      <c r="K892" s="14"/>
      <c r="L892" s="14"/>
      <c r="M892" s="14"/>
      <c r="N892" s="14"/>
      <c r="O892" s="14"/>
      <c r="P892" s="14"/>
      <c r="Q892" s="14"/>
      <c r="R892" s="14"/>
      <c r="S892" s="14"/>
      <c r="T892" s="14"/>
      <c r="U892" s="14"/>
      <c r="V892" s="14"/>
      <c r="W892" s="14"/>
      <c r="X892" s="14"/>
      <c r="Z892" s="14"/>
      <c r="AA892" s="14"/>
      <c r="AB892" s="14"/>
      <c r="AC892" s="14"/>
      <c r="AD892" s="14"/>
      <c r="AE892" s="14"/>
      <c r="AF892" s="14"/>
      <c r="AG892" s="14"/>
      <c r="AH892" s="14"/>
      <c r="AI892" s="14"/>
      <c r="AJ892" s="14"/>
      <c r="AK892" s="14"/>
      <c r="AL892" s="14"/>
      <c r="AM892" s="12"/>
      <c r="AN892" s="12"/>
      <c r="AO892" s="12"/>
      <c r="AP892" s="12"/>
      <c r="AQ892" s="12"/>
      <c r="AR892" s="12"/>
      <c r="AS892" s="12"/>
      <c r="AT892" s="12"/>
      <c r="AU892" s="12"/>
      <c r="AV892" s="12"/>
      <c r="AW892" s="12"/>
      <c r="AX892" s="12"/>
      <c r="AY892" s="12"/>
      <c r="AZ892" s="12"/>
      <c r="BA892" s="12"/>
      <c r="BB892" s="12"/>
      <c r="BC892" s="12"/>
      <c r="BD892" s="12"/>
      <c r="BE892" s="12"/>
      <c r="BF892" s="12"/>
      <c r="BG892" s="12"/>
      <c r="BH892" s="12"/>
      <c r="BI892" s="12"/>
      <c r="BJ892" s="12"/>
      <c r="BK892" s="12"/>
      <c r="BL892" s="12"/>
      <c r="BM892" s="12"/>
      <c r="BN892" s="12"/>
      <c r="BO892" s="12"/>
      <c r="BP892" s="12"/>
      <c r="BQ892" s="12"/>
      <c r="BR892" s="12"/>
      <c r="BS892" s="12"/>
      <c r="BT892" s="12"/>
      <c r="BU892" s="12"/>
      <c r="BV892" s="12"/>
      <c r="BW892" s="12"/>
      <c r="BX892" s="12"/>
      <c r="BY892" s="12"/>
      <c r="BZ892" s="12"/>
      <c r="CA892" s="12"/>
      <c r="CB892" s="12"/>
      <c r="CC892" s="12"/>
      <c r="CD892" s="12"/>
      <c r="CE892" s="12"/>
      <c r="CF892" s="12"/>
      <c r="CG892" s="12"/>
      <c r="CH892" s="12"/>
    </row>
    <row r="893" spans="1:86">
      <c r="A893" s="14"/>
      <c r="B893" s="14"/>
      <c r="C893" s="14"/>
      <c r="D893" s="14"/>
      <c r="E893" s="14"/>
      <c r="F893" s="14"/>
      <c r="G893" s="14"/>
      <c r="H893" s="14"/>
      <c r="I893" s="14"/>
      <c r="J893" s="14"/>
      <c r="K893" s="14"/>
      <c r="L893" s="14"/>
      <c r="M893" s="14"/>
      <c r="N893" s="14"/>
      <c r="O893" s="14"/>
      <c r="P893" s="14"/>
      <c r="Q893" s="14"/>
      <c r="R893" s="14"/>
      <c r="S893" s="14"/>
      <c r="T893" s="14"/>
      <c r="U893" s="14"/>
      <c r="V893" s="14"/>
      <c r="W893" s="14"/>
      <c r="X893" s="14"/>
      <c r="Z893" s="14"/>
      <c r="AA893" s="14"/>
      <c r="AB893" s="14"/>
      <c r="AC893" s="14"/>
      <c r="AD893" s="14"/>
      <c r="AE893" s="14"/>
      <c r="AF893" s="14"/>
      <c r="AG893" s="14"/>
      <c r="AH893" s="14"/>
      <c r="AI893" s="14"/>
      <c r="AJ893" s="14"/>
      <c r="AK893" s="14"/>
      <c r="AL893" s="14"/>
      <c r="AM893" s="12"/>
      <c r="AN893" s="12"/>
      <c r="AO893" s="12"/>
      <c r="AP893" s="12"/>
      <c r="AQ893" s="12"/>
      <c r="AR893" s="12"/>
      <c r="AS893" s="12"/>
      <c r="AT893" s="12"/>
      <c r="AU893" s="12"/>
      <c r="AV893" s="12"/>
      <c r="AW893" s="12"/>
      <c r="AX893" s="12"/>
      <c r="AY893" s="12"/>
      <c r="AZ893" s="12"/>
      <c r="BA893" s="12"/>
      <c r="BB893" s="12"/>
      <c r="BC893" s="12"/>
      <c r="BD893" s="12"/>
      <c r="BE893" s="12"/>
      <c r="BF893" s="12"/>
      <c r="BG893" s="12"/>
      <c r="BH893" s="12"/>
      <c r="BI893" s="12"/>
      <c r="BJ893" s="12"/>
      <c r="BK893" s="12"/>
      <c r="BL893" s="12"/>
      <c r="BM893" s="12"/>
      <c r="BN893" s="12"/>
      <c r="BO893" s="12"/>
      <c r="BP893" s="12"/>
      <c r="BQ893" s="12"/>
      <c r="BR893" s="12"/>
      <c r="BS893" s="12"/>
      <c r="BT893" s="12"/>
      <c r="BU893" s="12"/>
      <c r="BV893" s="12"/>
      <c r="BW893" s="12"/>
      <c r="BX893" s="12"/>
      <c r="BY893" s="12"/>
      <c r="BZ893" s="12"/>
      <c r="CA893" s="12"/>
      <c r="CB893" s="12"/>
      <c r="CC893" s="12"/>
      <c r="CD893" s="12"/>
      <c r="CE893" s="12"/>
      <c r="CF893" s="12"/>
      <c r="CG893" s="12"/>
      <c r="CH893" s="12"/>
    </row>
    <row r="894" spans="1:86">
      <c r="A894" s="14"/>
      <c r="B894" s="14"/>
      <c r="C894" s="14"/>
      <c r="D894" s="14"/>
      <c r="E894" s="14"/>
      <c r="F894" s="14"/>
      <c r="G894" s="14"/>
      <c r="H894" s="14"/>
      <c r="I894" s="14"/>
      <c r="J894" s="14"/>
      <c r="K894" s="14"/>
      <c r="L894" s="14"/>
      <c r="M894" s="14"/>
      <c r="N894" s="14"/>
      <c r="O894" s="14"/>
      <c r="P894" s="14"/>
      <c r="Q894" s="14"/>
      <c r="R894" s="14"/>
      <c r="S894" s="14"/>
      <c r="T894" s="14"/>
      <c r="U894" s="14"/>
      <c r="V894" s="14"/>
      <c r="W894" s="14"/>
      <c r="X894" s="14"/>
      <c r="Z894" s="14"/>
      <c r="AA894" s="14"/>
      <c r="AB894" s="14"/>
      <c r="AC894" s="14"/>
      <c r="AD894" s="14"/>
      <c r="AE894" s="14"/>
      <c r="AF894" s="14"/>
      <c r="AG894" s="14"/>
      <c r="AH894" s="14"/>
      <c r="AI894" s="14"/>
      <c r="AJ894" s="14"/>
      <c r="AK894" s="14"/>
      <c r="AL894" s="14"/>
      <c r="AM894" s="12"/>
      <c r="AN894" s="12"/>
      <c r="AO894" s="12"/>
      <c r="AP894" s="12"/>
      <c r="AQ894" s="12"/>
      <c r="AR894" s="12"/>
      <c r="AS894" s="12"/>
      <c r="AT894" s="12"/>
      <c r="AU894" s="12"/>
      <c r="AV894" s="12"/>
      <c r="AW894" s="12"/>
      <c r="AX894" s="12"/>
      <c r="AY894" s="12"/>
      <c r="AZ894" s="12"/>
      <c r="BA894" s="12"/>
      <c r="BB894" s="12"/>
      <c r="BC894" s="12"/>
      <c r="BD894" s="12"/>
      <c r="BE894" s="12"/>
      <c r="BF894" s="12"/>
      <c r="BG894" s="12"/>
      <c r="BH894" s="12"/>
      <c r="BI894" s="12"/>
      <c r="BJ894" s="12"/>
      <c r="BK894" s="12"/>
      <c r="BL894" s="12"/>
      <c r="BM894" s="12"/>
      <c r="BN894" s="12"/>
      <c r="BO894" s="12"/>
      <c r="BP894" s="12"/>
      <c r="BQ894" s="12"/>
      <c r="BR894" s="12"/>
      <c r="BS894" s="12"/>
      <c r="BT894" s="12"/>
      <c r="BU894" s="12"/>
      <c r="BV894" s="12"/>
      <c r="BW894" s="12"/>
      <c r="BX894" s="12"/>
      <c r="BY894" s="12"/>
      <c r="BZ894" s="12"/>
      <c r="CA894" s="12"/>
      <c r="CB894" s="12"/>
      <c r="CC894" s="12"/>
      <c r="CD894" s="12"/>
      <c r="CE894" s="12"/>
      <c r="CF894" s="12"/>
      <c r="CG894" s="12"/>
      <c r="CH894" s="12"/>
    </row>
    <row r="895" spans="1:86">
      <c r="A895" s="14"/>
      <c r="B895" s="14"/>
      <c r="C895" s="14"/>
      <c r="D895" s="14"/>
      <c r="E895" s="14"/>
      <c r="F895" s="14"/>
      <c r="G895" s="14"/>
      <c r="H895" s="14"/>
      <c r="I895" s="14"/>
      <c r="J895" s="14"/>
      <c r="K895" s="14"/>
      <c r="L895" s="14"/>
      <c r="M895" s="14"/>
      <c r="N895" s="14"/>
      <c r="O895" s="14"/>
      <c r="P895" s="14"/>
      <c r="Q895" s="14"/>
      <c r="R895" s="14"/>
      <c r="S895" s="14"/>
      <c r="T895" s="14"/>
      <c r="U895" s="14"/>
      <c r="V895" s="14"/>
      <c r="W895" s="14"/>
      <c r="X895" s="14"/>
      <c r="Z895" s="14"/>
      <c r="AA895" s="14"/>
      <c r="AB895" s="14"/>
      <c r="AC895" s="14"/>
      <c r="AD895" s="14"/>
      <c r="AE895" s="14"/>
      <c r="AF895" s="14"/>
      <c r="AG895" s="14"/>
      <c r="AH895" s="14"/>
      <c r="AI895" s="14"/>
      <c r="AJ895" s="14"/>
      <c r="AK895" s="14"/>
      <c r="AL895" s="14"/>
      <c r="AM895" s="12"/>
      <c r="AN895" s="12"/>
      <c r="AO895" s="12"/>
      <c r="AP895" s="12"/>
      <c r="AQ895" s="12"/>
      <c r="AR895" s="12"/>
      <c r="AS895" s="12"/>
      <c r="AT895" s="12"/>
      <c r="AU895" s="12"/>
      <c r="AV895" s="12"/>
      <c r="AW895" s="12"/>
      <c r="AX895" s="12"/>
      <c r="AY895" s="12"/>
      <c r="AZ895" s="12"/>
      <c r="BA895" s="12"/>
      <c r="BB895" s="12"/>
      <c r="BC895" s="12"/>
      <c r="BD895" s="12"/>
      <c r="BE895" s="12"/>
      <c r="BF895" s="12"/>
      <c r="BG895" s="12"/>
      <c r="BH895" s="12"/>
      <c r="BI895" s="12"/>
      <c r="BJ895" s="12"/>
      <c r="BK895" s="12"/>
      <c r="BL895" s="12"/>
      <c r="BM895" s="12"/>
      <c r="BN895" s="12"/>
      <c r="BO895" s="12"/>
      <c r="BP895" s="12"/>
      <c r="BQ895" s="12"/>
      <c r="BR895" s="12"/>
      <c r="BS895" s="12"/>
      <c r="BT895" s="12"/>
      <c r="BU895" s="12"/>
      <c r="BV895" s="12"/>
      <c r="BW895" s="12"/>
      <c r="BX895" s="12"/>
      <c r="BY895" s="12"/>
      <c r="BZ895" s="12"/>
      <c r="CA895" s="12"/>
      <c r="CB895" s="12"/>
      <c r="CC895" s="12"/>
      <c r="CD895" s="12"/>
      <c r="CE895" s="12"/>
      <c r="CF895" s="12"/>
      <c r="CG895" s="12"/>
      <c r="CH895" s="12"/>
    </row>
    <row r="896" spans="1:86">
      <c r="A896" s="14"/>
      <c r="B896" s="14"/>
      <c r="C896" s="14"/>
      <c r="D896" s="14"/>
      <c r="E896" s="14"/>
      <c r="F896" s="14"/>
      <c r="G896" s="14"/>
      <c r="H896" s="14"/>
      <c r="I896" s="14"/>
      <c r="J896" s="14"/>
      <c r="K896" s="14"/>
      <c r="L896" s="14"/>
      <c r="M896" s="14"/>
      <c r="N896" s="14"/>
      <c r="O896" s="14"/>
      <c r="P896" s="14"/>
      <c r="Q896" s="14"/>
      <c r="R896" s="14"/>
      <c r="S896" s="14"/>
      <c r="T896" s="14"/>
      <c r="U896" s="14"/>
      <c r="V896" s="14"/>
      <c r="W896" s="14"/>
      <c r="X896" s="14"/>
      <c r="Z896" s="14"/>
      <c r="AA896" s="14"/>
      <c r="AB896" s="14"/>
      <c r="AC896" s="14"/>
      <c r="AD896" s="14"/>
      <c r="AE896" s="14"/>
      <c r="AF896" s="14"/>
      <c r="AG896" s="14"/>
      <c r="AH896" s="14"/>
      <c r="AI896" s="14"/>
      <c r="AJ896" s="14"/>
      <c r="AK896" s="14"/>
      <c r="AL896" s="14"/>
      <c r="AM896" s="12"/>
      <c r="AN896" s="12"/>
      <c r="AO896" s="12"/>
      <c r="AP896" s="12"/>
      <c r="AQ896" s="12"/>
      <c r="AR896" s="12"/>
      <c r="AS896" s="12"/>
      <c r="AT896" s="12"/>
      <c r="AU896" s="12"/>
      <c r="AV896" s="12"/>
      <c r="AW896" s="12"/>
      <c r="AX896" s="12"/>
      <c r="AY896" s="12"/>
      <c r="AZ896" s="12"/>
      <c r="BA896" s="12"/>
      <c r="BB896" s="12"/>
      <c r="BC896" s="12"/>
      <c r="BD896" s="12"/>
      <c r="BE896" s="12"/>
      <c r="BF896" s="12"/>
      <c r="BG896" s="12"/>
      <c r="BH896" s="12"/>
      <c r="BI896" s="12"/>
      <c r="BJ896" s="12"/>
      <c r="BK896" s="12"/>
      <c r="BL896" s="12"/>
      <c r="BM896" s="12"/>
      <c r="BN896" s="12"/>
      <c r="BO896" s="12"/>
      <c r="BP896" s="12"/>
      <c r="BQ896" s="12"/>
      <c r="BR896" s="12"/>
      <c r="BS896" s="12"/>
      <c r="BT896" s="12"/>
      <c r="BU896" s="12"/>
      <c r="BV896" s="12"/>
      <c r="BW896" s="12"/>
      <c r="BX896" s="12"/>
      <c r="BY896" s="12"/>
      <c r="BZ896" s="12"/>
      <c r="CA896" s="12"/>
      <c r="CB896" s="12"/>
      <c r="CC896" s="12"/>
      <c r="CD896" s="12"/>
      <c r="CE896" s="12"/>
      <c r="CF896" s="12"/>
      <c r="CG896" s="12"/>
      <c r="CH896" s="12"/>
    </row>
    <row r="897" spans="1:86">
      <c r="A897" s="14"/>
      <c r="B897" s="14"/>
      <c r="C897" s="14"/>
      <c r="D897" s="14"/>
      <c r="E897" s="14"/>
      <c r="F897" s="14"/>
      <c r="G897" s="14"/>
      <c r="H897" s="14"/>
      <c r="I897" s="14"/>
      <c r="J897" s="14"/>
      <c r="K897" s="14"/>
      <c r="L897" s="14"/>
      <c r="M897" s="14"/>
      <c r="N897" s="14"/>
      <c r="O897" s="14"/>
      <c r="P897" s="14"/>
      <c r="Q897" s="14"/>
      <c r="R897" s="14"/>
      <c r="S897" s="14"/>
      <c r="T897" s="14"/>
      <c r="U897" s="14"/>
      <c r="V897" s="14"/>
      <c r="W897" s="14"/>
      <c r="X897" s="14"/>
      <c r="Z897" s="14"/>
      <c r="AA897" s="14"/>
      <c r="AB897" s="14"/>
      <c r="AC897" s="14"/>
      <c r="AD897" s="14"/>
      <c r="AE897" s="14"/>
      <c r="AF897" s="14"/>
      <c r="AG897" s="14"/>
      <c r="AH897" s="14"/>
      <c r="AI897" s="14"/>
      <c r="AJ897" s="14"/>
      <c r="AK897" s="14"/>
      <c r="AL897" s="14"/>
      <c r="AM897" s="12"/>
      <c r="AN897" s="12"/>
      <c r="AO897" s="12"/>
      <c r="AP897" s="12"/>
      <c r="AQ897" s="12"/>
      <c r="AR897" s="12"/>
      <c r="AS897" s="12"/>
      <c r="AT897" s="12"/>
      <c r="AU897" s="12"/>
      <c r="AV897" s="12"/>
      <c r="AW897" s="12"/>
      <c r="AX897" s="12"/>
      <c r="AY897" s="12"/>
      <c r="AZ897" s="12"/>
      <c r="BA897" s="12"/>
      <c r="BB897" s="12"/>
      <c r="BC897" s="12"/>
      <c r="BD897" s="12"/>
      <c r="BE897" s="12"/>
      <c r="BF897" s="12"/>
      <c r="BG897" s="12"/>
      <c r="BH897" s="12"/>
      <c r="BI897" s="12"/>
      <c r="BJ897" s="12"/>
      <c r="BK897" s="12"/>
      <c r="BL897" s="12"/>
      <c r="BM897" s="12"/>
      <c r="BN897" s="12"/>
      <c r="BO897" s="12"/>
      <c r="BP897" s="12"/>
      <c r="BQ897" s="12"/>
      <c r="BR897" s="12"/>
      <c r="BS897" s="12"/>
      <c r="BT897" s="12"/>
      <c r="BU897" s="12"/>
      <c r="BV897" s="12"/>
      <c r="BW897" s="12"/>
      <c r="BX897" s="12"/>
      <c r="BY897" s="12"/>
      <c r="BZ897" s="12"/>
      <c r="CA897" s="12"/>
      <c r="CB897" s="12"/>
      <c r="CC897" s="12"/>
      <c r="CD897" s="12"/>
      <c r="CE897" s="12"/>
      <c r="CF897" s="12"/>
      <c r="CG897" s="12"/>
      <c r="CH897" s="12"/>
    </row>
    <row r="898" spans="1:86">
      <c r="A898" s="14"/>
      <c r="B898" s="14"/>
      <c r="C898" s="14"/>
      <c r="D898" s="14"/>
      <c r="E898" s="14"/>
      <c r="F898" s="14"/>
      <c r="G898" s="14"/>
      <c r="H898" s="14"/>
      <c r="I898" s="14"/>
      <c r="J898" s="14"/>
      <c r="K898" s="14"/>
      <c r="L898" s="14"/>
      <c r="M898" s="14"/>
      <c r="N898" s="14"/>
      <c r="O898" s="14"/>
      <c r="P898" s="14"/>
      <c r="Q898" s="14"/>
      <c r="R898" s="14"/>
      <c r="S898" s="14"/>
      <c r="T898" s="14"/>
      <c r="U898" s="14"/>
      <c r="V898" s="14"/>
      <c r="W898" s="14"/>
      <c r="X898" s="14"/>
      <c r="Z898" s="14"/>
      <c r="AA898" s="14"/>
      <c r="AB898" s="14"/>
      <c r="AC898" s="14"/>
      <c r="AD898" s="14"/>
      <c r="AE898" s="14"/>
      <c r="AF898" s="14"/>
      <c r="AG898" s="14"/>
      <c r="AH898" s="14"/>
      <c r="AI898" s="14"/>
      <c r="AJ898" s="14"/>
      <c r="AK898" s="14"/>
      <c r="AL898" s="14"/>
      <c r="AM898" s="12"/>
      <c r="AN898" s="12"/>
      <c r="AO898" s="12"/>
      <c r="AP898" s="12"/>
      <c r="AQ898" s="12"/>
      <c r="AR898" s="12"/>
      <c r="AS898" s="12"/>
      <c r="AT898" s="12"/>
      <c r="AU898" s="12"/>
      <c r="AV898" s="12"/>
      <c r="AW898" s="12"/>
      <c r="AX898" s="12"/>
      <c r="AY898" s="12"/>
      <c r="AZ898" s="12"/>
      <c r="BA898" s="12"/>
      <c r="BB898" s="12"/>
      <c r="BC898" s="12"/>
      <c r="BD898" s="12"/>
      <c r="BE898" s="12"/>
      <c r="BF898" s="12"/>
      <c r="BG898" s="12"/>
      <c r="BH898" s="12"/>
      <c r="BI898" s="12"/>
      <c r="BJ898" s="12"/>
      <c r="BK898" s="12"/>
      <c r="BL898" s="12"/>
      <c r="BM898" s="12"/>
      <c r="BN898" s="12"/>
      <c r="BO898" s="12"/>
      <c r="BP898" s="12"/>
      <c r="BQ898" s="12"/>
      <c r="BR898" s="12"/>
      <c r="BS898" s="12"/>
      <c r="BT898" s="12"/>
      <c r="BU898" s="12"/>
      <c r="BV898" s="12"/>
      <c r="BW898" s="12"/>
      <c r="BX898" s="12"/>
      <c r="BY898" s="12"/>
      <c r="BZ898" s="12"/>
      <c r="CA898" s="12"/>
      <c r="CB898" s="12"/>
      <c r="CC898" s="12"/>
      <c r="CD898" s="12"/>
      <c r="CE898" s="12"/>
      <c r="CF898" s="12"/>
      <c r="CG898" s="12"/>
      <c r="CH898" s="12"/>
    </row>
    <row r="899" spans="1:86">
      <c r="A899" s="14"/>
      <c r="B899" s="14"/>
      <c r="C899" s="14"/>
      <c r="D899" s="14"/>
      <c r="E899" s="14"/>
      <c r="F899" s="14"/>
      <c r="G899" s="14"/>
      <c r="H899" s="14"/>
      <c r="I899" s="14"/>
      <c r="J899" s="14"/>
      <c r="K899" s="14"/>
      <c r="L899" s="14"/>
      <c r="M899" s="14"/>
      <c r="N899" s="14"/>
      <c r="O899" s="14"/>
      <c r="P899" s="14"/>
      <c r="Q899" s="14"/>
      <c r="R899" s="14"/>
      <c r="S899" s="14"/>
      <c r="T899" s="14"/>
      <c r="U899" s="14"/>
      <c r="V899" s="14"/>
      <c r="W899" s="14"/>
      <c r="X899" s="14"/>
      <c r="Z899" s="14"/>
      <c r="AA899" s="14"/>
      <c r="AB899" s="14"/>
      <c r="AC899" s="14"/>
      <c r="AD899" s="14"/>
      <c r="AE899" s="14"/>
      <c r="AF899" s="14"/>
      <c r="AG899" s="14"/>
      <c r="AH899" s="14"/>
      <c r="AI899" s="14"/>
      <c r="AJ899" s="14"/>
      <c r="AK899" s="14"/>
      <c r="AL899" s="14"/>
      <c r="AM899" s="12"/>
      <c r="AN899" s="12"/>
      <c r="AO899" s="12"/>
      <c r="AP899" s="12"/>
      <c r="AQ899" s="12"/>
      <c r="AR899" s="12"/>
      <c r="AS899" s="12"/>
      <c r="AT899" s="12"/>
      <c r="AU899" s="12"/>
      <c r="AV899" s="12"/>
      <c r="AW899" s="12"/>
      <c r="AX899" s="12"/>
      <c r="AY899" s="12"/>
      <c r="AZ899" s="12"/>
      <c r="BA899" s="12"/>
      <c r="BB899" s="12"/>
      <c r="BC899" s="12"/>
      <c r="BD899" s="12"/>
      <c r="BE899" s="12"/>
      <c r="BF899" s="12"/>
      <c r="BG899" s="12"/>
      <c r="BH899" s="12"/>
      <c r="BI899" s="12"/>
      <c r="BJ899" s="12"/>
      <c r="BK899" s="12"/>
      <c r="BL899" s="12"/>
      <c r="BM899" s="12"/>
      <c r="BN899" s="12"/>
      <c r="BO899" s="12"/>
      <c r="BP899" s="12"/>
      <c r="BQ899" s="12"/>
      <c r="BR899" s="12"/>
      <c r="BS899" s="12"/>
      <c r="BT899" s="12"/>
      <c r="BU899" s="12"/>
      <c r="BV899" s="12"/>
      <c r="BW899" s="12"/>
      <c r="BX899" s="12"/>
      <c r="BY899" s="12"/>
      <c r="BZ899" s="12"/>
      <c r="CA899" s="12"/>
      <c r="CB899" s="12"/>
      <c r="CC899" s="12"/>
      <c r="CD899" s="12"/>
      <c r="CE899" s="12"/>
      <c r="CF899" s="12"/>
      <c r="CG899" s="12"/>
      <c r="CH899" s="12"/>
    </row>
    <row r="900" spans="1:86">
      <c r="A900" s="14"/>
      <c r="B900" s="14"/>
      <c r="C900" s="14"/>
      <c r="D900" s="14"/>
      <c r="E900" s="14"/>
      <c r="F900" s="14"/>
      <c r="G900" s="14"/>
      <c r="H900" s="14"/>
      <c r="I900" s="14"/>
      <c r="J900" s="14"/>
      <c r="K900" s="14"/>
      <c r="L900" s="14"/>
      <c r="M900" s="14"/>
      <c r="N900" s="14"/>
      <c r="O900" s="14"/>
      <c r="P900" s="14"/>
      <c r="Q900" s="14"/>
      <c r="R900" s="14"/>
      <c r="S900" s="14"/>
      <c r="T900" s="14"/>
      <c r="U900" s="14"/>
      <c r="V900" s="14"/>
      <c r="W900" s="14"/>
      <c r="X900" s="14"/>
      <c r="Z900" s="14"/>
      <c r="AA900" s="14"/>
      <c r="AB900" s="14"/>
      <c r="AC900" s="14"/>
      <c r="AD900" s="14"/>
      <c r="AE900" s="14"/>
      <c r="AF900" s="14"/>
      <c r="AG900" s="14"/>
      <c r="AH900" s="14"/>
      <c r="AI900" s="14"/>
      <c r="AJ900" s="14"/>
      <c r="AK900" s="14"/>
      <c r="AL900" s="14"/>
      <c r="AM900" s="12"/>
      <c r="AN900" s="12"/>
      <c r="AO900" s="12"/>
      <c r="AP900" s="12"/>
      <c r="AQ900" s="12"/>
      <c r="AR900" s="12"/>
      <c r="AS900" s="12"/>
      <c r="AT900" s="12"/>
      <c r="AU900" s="12"/>
      <c r="AV900" s="12"/>
      <c r="AW900" s="12"/>
      <c r="AX900" s="12"/>
      <c r="AY900" s="12"/>
      <c r="AZ900" s="12"/>
      <c r="BA900" s="12"/>
      <c r="BB900" s="12"/>
      <c r="BC900" s="12"/>
      <c r="BD900" s="12"/>
      <c r="BE900" s="12"/>
      <c r="BF900" s="12"/>
      <c r="BG900" s="12"/>
      <c r="BH900" s="12"/>
      <c r="BI900" s="12"/>
      <c r="BJ900" s="12"/>
      <c r="BK900" s="12"/>
      <c r="BL900" s="12"/>
      <c r="BM900" s="12"/>
      <c r="BN900" s="12"/>
      <c r="BO900" s="12"/>
      <c r="BP900" s="12"/>
      <c r="BQ900" s="12"/>
      <c r="BR900" s="12"/>
      <c r="BS900" s="12"/>
      <c r="BT900" s="12"/>
      <c r="BU900" s="12"/>
      <c r="BV900" s="12"/>
      <c r="BW900" s="12"/>
      <c r="BX900" s="12"/>
      <c r="BY900" s="12"/>
      <c r="BZ900" s="12"/>
      <c r="CA900" s="12"/>
      <c r="CB900" s="12"/>
      <c r="CC900" s="12"/>
      <c r="CD900" s="12"/>
      <c r="CE900" s="12"/>
      <c r="CF900" s="12"/>
      <c r="CG900" s="12"/>
      <c r="CH900" s="12"/>
    </row>
    <row r="901" spans="1:86">
      <c r="A901" s="14"/>
      <c r="B901" s="14"/>
      <c r="C901" s="14"/>
      <c r="D901" s="14"/>
      <c r="E901" s="14"/>
      <c r="F901" s="14"/>
      <c r="G901" s="14"/>
      <c r="H901" s="14"/>
      <c r="I901" s="14"/>
      <c r="J901" s="14"/>
      <c r="K901" s="14"/>
      <c r="L901" s="14"/>
      <c r="M901" s="14"/>
      <c r="N901" s="14"/>
      <c r="O901" s="14"/>
      <c r="P901" s="14"/>
      <c r="Q901" s="14"/>
      <c r="R901" s="14"/>
      <c r="S901" s="14"/>
      <c r="T901" s="14"/>
      <c r="U901" s="14"/>
      <c r="V901" s="14"/>
      <c r="W901" s="14"/>
      <c r="X901" s="14"/>
      <c r="Z901" s="14"/>
      <c r="AA901" s="14"/>
      <c r="AB901" s="14"/>
      <c r="AC901" s="14"/>
      <c r="AD901" s="14"/>
      <c r="AE901" s="14"/>
      <c r="AF901" s="14"/>
      <c r="AG901" s="14"/>
      <c r="AH901" s="14"/>
      <c r="AI901" s="14"/>
      <c r="AJ901" s="14"/>
      <c r="AK901" s="14"/>
      <c r="AL901" s="14"/>
      <c r="AM901" s="12"/>
      <c r="AN901" s="12"/>
      <c r="AO901" s="12"/>
      <c r="AP901" s="12"/>
      <c r="AQ901" s="12"/>
      <c r="AR901" s="12"/>
      <c r="AS901" s="12"/>
      <c r="AT901" s="12"/>
      <c r="AU901" s="12"/>
      <c r="AV901" s="12"/>
      <c r="AW901" s="12"/>
      <c r="AX901" s="12"/>
      <c r="AY901" s="12"/>
      <c r="AZ901" s="12"/>
      <c r="BA901" s="12"/>
      <c r="BB901" s="12"/>
      <c r="BC901" s="12"/>
      <c r="BD901" s="12"/>
      <c r="BE901" s="12"/>
      <c r="BF901" s="12"/>
      <c r="BG901" s="12"/>
      <c r="BH901" s="12"/>
      <c r="BI901" s="12"/>
      <c r="BJ901" s="12"/>
      <c r="BK901" s="12"/>
      <c r="BL901" s="12"/>
      <c r="BM901" s="12"/>
      <c r="BN901" s="12"/>
      <c r="BO901" s="12"/>
      <c r="BP901" s="12"/>
      <c r="BQ901" s="12"/>
      <c r="BR901" s="12"/>
      <c r="BS901" s="12"/>
      <c r="BT901" s="12"/>
      <c r="BU901" s="12"/>
      <c r="BV901" s="12"/>
      <c r="BW901" s="12"/>
      <c r="BX901" s="12"/>
      <c r="BY901" s="12"/>
      <c r="BZ901" s="12"/>
      <c r="CA901" s="12"/>
      <c r="CB901" s="12"/>
      <c r="CC901" s="12"/>
      <c r="CD901" s="12"/>
      <c r="CE901" s="12"/>
      <c r="CF901" s="12"/>
      <c r="CG901" s="12"/>
      <c r="CH901" s="12"/>
    </row>
    <row r="902" spans="1:86">
      <c r="A902" s="14"/>
      <c r="B902" s="14"/>
      <c r="C902" s="14"/>
      <c r="D902" s="14"/>
      <c r="E902" s="14"/>
      <c r="F902" s="14"/>
      <c r="G902" s="14"/>
      <c r="H902" s="14"/>
      <c r="I902" s="14"/>
      <c r="J902" s="14"/>
      <c r="K902" s="14"/>
      <c r="L902" s="14"/>
      <c r="M902" s="14"/>
      <c r="N902" s="14"/>
      <c r="O902" s="14"/>
      <c r="P902" s="14"/>
      <c r="Q902" s="14"/>
      <c r="R902" s="14"/>
      <c r="S902" s="14"/>
      <c r="T902" s="14"/>
      <c r="U902" s="14"/>
      <c r="V902" s="14"/>
      <c r="W902" s="14"/>
      <c r="X902" s="14"/>
      <c r="Z902" s="14"/>
      <c r="AA902" s="14"/>
      <c r="AB902" s="14"/>
      <c r="AC902" s="14"/>
      <c r="AD902" s="14"/>
      <c r="AE902" s="14"/>
      <c r="AF902" s="14"/>
      <c r="AG902" s="14"/>
      <c r="AH902" s="14"/>
      <c r="AI902" s="14"/>
      <c r="AJ902" s="14"/>
      <c r="AK902" s="14"/>
      <c r="AL902" s="14"/>
      <c r="AM902" s="12"/>
      <c r="AN902" s="12"/>
      <c r="AO902" s="12"/>
      <c r="AP902" s="12"/>
      <c r="AQ902" s="12"/>
      <c r="AR902" s="12"/>
      <c r="AS902" s="12"/>
      <c r="AT902" s="12"/>
      <c r="AU902" s="12"/>
      <c r="AV902" s="12"/>
      <c r="AW902" s="12"/>
      <c r="AX902" s="12"/>
      <c r="AY902" s="12"/>
      <c r="AZ902" s="12"/>
      <c r="BA902" s="12"/>
      <c r="BB902" s="12"/>
      <c r="BC902" s="12"/>
      <c r="BD902" s="12"/>
      <c r="BE902" s="12"/>
      <c r="BF902" s="12"/>
      <c r="BG902" s="12"/>
      <c r="BH902" s="12"/>
      <c r="BI902" s="12"/>
      <c r="BJ902" s="12"/>
      <c r="BK902" s="12"/>
      <c r="BL902" s="12"/>
      <c r="BM902" s="12"/>
      <c r="BN902" s="12"/>
      <c r="BO902" s="12"/>
      <c r="BP902" s="12"/>
      <c r="BQ902" s="12"/>
      <c r="BR902" s="12"/>
      <c r="BS902" s="12"/>
      <c r="BT902" s="12"/>
      <c r="BU902" s="12"/>
      <c r="BV902" s="12"/>
      <c r="BW902" s="12"/>
      <c r="BX902" s="12"/>
      <c r="BY902" s="12"/>
      <c r="BZ902" s="12"/>
      <c r="CA902" s="12"/>
      <c r="CB902" s="12"/>
      <c r="CC902" s="12"/>
      <c r="CD902" s="12"/>
      <c r="CE902" s="12"/>
      <c r="CF902" s="12"/>
      <c r="CG902" s="12"/>
      <c r="CH902" s="12"/>
    </row>
    <row r="903" spans="1:86">
      <c r="A903" s="14"/>
      <c r="B903" s="14"/>
      <c r="C903" s="14"/>
      <c r="D903" s="14"/>
      <c r="E903" s="14"/>
      <c r="F903" s="14"/>
      <c r="G903" s="14"/>
      <c r="H903" s="14"/>
      <c r="I903" s="14"/>
      <c r="J903" s="14"/>
      <c r="K903" s="14"/>
      <c r="L903" s="14"/>
      <c r="M903" s="14"/>
      <c r="N903" s="14"/>
      <c r="O903" s="14"/>
      <c r="P903" s="14"/>
      <c r="Q903" s="14"/>
      <c r="R903" s="14"/>
      <c r="S903" s="14"/>
      <c r="T903" s="14"/>
      <c r="U903" s="14"/>
      <c r="V903" s="14"/>
      <c r="W903" s="14"/>
      <c r="X903" s="14"/>
      <c r="Z903" s="14"/>
      <c r="AA903" s="14"/>
      <c r="AB903" s="14"/>
      <c r="AC903" s="14"/>
      <c r="AD903" s="14"/>
      <c r="AE903" s="14"/>
      <c r="AF903" s="14"/>
      <c r="AG903" s="14"/>
      <c r="AH903" s="14"/>
      <c r="AI903" s="14"/>
      <c r="AJ903" s="14"/>
      <c r="AK903" s="14"/>
      <c r="AL903" s="14"/>
      <c r="AM903" s="12"/>
      <c r="AN903" s="12"/>
      <c r="AO903" s="12"/>
      <c r="AP903" s="12"/>
      <c r="AQ903" s="12"/>
      <c r="AR903" s="12"/>
      <c r="AS903" s="12"/>
      <c r="AT903" s="12"/>
      <c r="AU903" s="12"/>
      <c r="AV903" s="12"/>
      <c r="AW903" s="12"/>
      <c r="AX903" s="12"/>
      <c r="AY903" s="12"/>
      <c r="AZ903" s="12"/>
      <c r="BA903" s="12"/>
      <c r="BB903" s="12"/>
      <c r="BC903" s="12"/>
      <c r="BD903" s="12"/>
      <c r="BE903" s="12"/>
      <c r="BF903" s="12"/>
      <c r="BG903" s="12"/>
      <c r="BH903" s="12"/>
      <c r="BI903" s="12"/>
      <c r="BJ903" s="12"/>
      <c r="BK903" s="12"/>
      <c r="BL903" s="12"/>
      <c r="BM903" s="12"/>
      <c r="BN903" s="12"/>
      <c r="BO903" s="12"/>
      <c r="BP903" s="12"/>
      <c r="BQ903" s="12"/>
      <c r="BR903" s="12"/>
      <c r="BS903" s="12"/>
      <c r="BT903" s="12"/>
      <c r="BU903" s="12"/>
      <c r="BV903" s="12"/>
      <c r="BW903" s="12"/>
      <c r="BX903" s="12"/>
      <c r="BY903" s="12"/>
      <c r="BZ903" s="12"/>
      <c r="CA903" s="12"/>
      <c r="CB903" s="12"/>
      <c r="CC903" s="12"/>
      <c r="CD903" s="12"/>
      <c r="CE903" s="12"/>
      <c r="CF903" s="12"/>
      <c r="CG903" s="12"/>
      <c r="CH903" s="12"/>
    </row>
    <row r="904" spans="1:86">
      <c r="A904" s="14"/>
      <c r="B904" s="14"/>
      <c r="C904" s="14"/>
      <c r="D904" s="14"/>
      <c r="E904" s="14"/>
      <c r="F904" s="14"/>
      <c r="G904" s="14"/>
      <c r="H904" s="14"/>
      <c r="I904" s="14"/>
      <c r="J904" s="14"/>
      <c r="K904" s="14"/>
      <c r="L904" s="14"/>
      <c r="M904" s="14"/>
      <c r="N904" s="14"/>
      <c r="O904" s="14"/>
      <c r="P904" s="14"/>
      <c r="Q904" s="14"/>
      <c r="R904" s="14"/>
      <c r="S904" s="14"/>
      <c r="T904" s="14"/>
      <c r="U904" s="14"/>
      <c r="V904" s="14"/>
      <c r="W904" s="14"/>
      <c r="X904" s="14"/>
      <c r="Z904" s="14"/>
      <c r="AA904" s="14"/>
      <c r="AB904" s="14"/>
      <c r="AC904" s="14"/>
      <c r="AD904" s="14"/>
      <c r="AE904" s="14"/>
      <c r="AF904" s="14"/>
      <c r="AG904" s="14"/>
      <c r="AH904" s="14"/>
      <c r="AI904" s="14"/>
      <c r="AJ904" s="14"/>
      <c r="AK904" s="14"/>
      <c r="AL904" s="14"/>
      <c r="AM904" s="12"/>
      <c r="AN904" s="12"/>
      <c r="AO904" s="12"/>
      <c r="AP904" s="12"/>
      <c r="AQ904" s="12"/>
      <c r="AR904" s="12"/>
      <c r="AS904" s="12"/>
      <c r="AT904" s="12"/>
      <c r="AU904" s="12"/>
      <c r="AV904" s="12"/>
      <c r="AW904" s="12"/>
      <c r="AX904" s="12"/>
      <c r="AY904" s="12"/>
      <c r="AZ904" s="12"/>
      <c r="BA904" s="12"/>
      <c r="BB904" s="12"/>
      <c r="BC904" s="12"/>
      <c r="BD904" s="12"/>
      <c r="BE904" s="12"/>
      <c r="BF904" s="12"/>
      <c r="BG904" s="12"/>
      <c r="BH904" s="12"/>
      <c r="BI904" s="12"/>
      <c r="BJ904" s="12"/>
      <c r="BK904" s="12"/>
      <c r="BL904" s="12"/>
      <c r="BM904" s="12"/>
      <c r="BN904" s="12"/>
      <c r="BO904" s="12"/>
      <c r="BP904" s="12"/>
      <c r="BQ904" s="12"/>
      <c r="BR904" s="12"/>
      <c r="BS904" s="12"/>
      <c r="BT904" s="12"/>
      <c r="BU904" s="12"/>
      <c r="BV904" s="12"/>
      <c r="BW904" s="12"/>
      <c r="BX904" s="12"/>
      <c r="BY904" s="12"/>
      <c r="BZ904" s="12"/>
      <c r="CA904" s="12"/>
      <c r="CB904" s="12"/>
      <c r="CC904" s="12"/>
      <c r="CD904" s="12"/>
      <c r="CE904" s="12"/>
      <c r="CF904" s="12"/>
      <c r="CG904" s="12"/>
      <c r="CH904" s="12"/>
    </row>
    <row r="905" spans="1:86">
      <c r="A905" s="14"/>
      <c r="B905" s="14"/>
      <c r="C905" s="14"/>
      <c r="D905" s="14"/>
      <c r="E905" s="14"/>
      <c r="F905" s="14"/>
      <c r="G905" s="14"/>
      <c r="H905" s="14"/>
      <c r="I905" s="14"/>
      <c r="J905" s="14"/>
      <c r="K905" s="14"/>
      <c r="L905" s="14"/>
      <c r="M905" s="14"/>
      <c r="N905" s="14"/>
      <c r="O905" s="14"/>
      <c r="P905" s="14"/>
      <c r="Q905" s="14"/>
      <c r="R905" s="14"/>
      <c r="S905" s="14"/>
      <c r="T905" s="14"/>
      <c r="U905" s="14"/>
      <c r="V905" s="14"/>
      <c r="W905" s="14"/>
      <c r="X905" s="14"/>
      <c r="Z905" s="14"/>
      <c r="AA905" s="14"/>
      <c r="AB905" s="14"/>
      <c r="AC905" s="14"/>
      <c r="AD905" s="14"/>
      <c r="AE905" s="14"/>
      <c r="AF905" s="14"/>
      <c r="AG905" s="14"/>
      <c r="AH905" s="14"/>
      <c r="AI905" s="14"/>
      <c r="AJ905" s="14"/>
      <c r="AK905" s="14"/>
      <c r="AL905" s="14"/>
      <c r="AM905" s="12"/>
      <c r="AN905" s="12"/>
      <c r="AO905" s="12"/>
      <c r="AP905" s="12"/>
      <c r="AQ905" s="12"/>
      <c r="AR905" s="12"/>
      <c r="AS905" s="12"/>
      <c r="AT905" s="12"/>
      <c r="AU905" s="12"/>
      <c r="AV905" s="12"/>
      <c r="AW905" s="12"/>
      <c r="AX905" s="12"/>
      <c r="AY905" s="12"/>
      <c r="AZ905" s="12"/>
      <c r="BA905" s="12"/>
      <c r="BB905" s="12"/>
      <c r="BC905" s="12"/>
      <c r="BD905" s="12"/>
      <c r="BE905" s="12"/>
      <c r="BF905" s="12"/>
      <c r="BG905" s="12"/>
      <c r="BH905" s="12"/>
      <c r="BI905" s="12"/>
      <c r="BJ905" s="12"/>
      <c r="BK905" s="12"/>
      <c r="BL905" s="12"/>
      <c r="BM905" s="12"/>
      <c r="BN905" s="12"/>
      <c r="BO905" s="12"/>
      <c r="BP905" s="12"/>
      <c r="BQ905" s="12"/>
      <c r="BR905" s="12"/>
      <c r="BS905" s="12"/>
      <c r="BT905" s="12"/>
      <c r="BU905" s="12"/>
      <c r="BV905" s="12"/>
      <c r="BW905" s="12"/>
      <c r="BX905" s="12"/>
      <c r="BY905" s="12"/>
      <c r="BZ905" s="12"/>
      <c r="CA905" s="12"/>
      <c r="CB905" s="12"/>
      <c r="CC905" s="12"/>
      <c r="CD905" s="12"/>
      <c r="CE905" s="12"/>
      <c r="CF905" s="12"/>
      <c r="CG905" s="12"/>
      <c r="CH905" s="12"/>
    </row>
    <row r="906" spans="1:86">
      <c r="A906" s="14"/>
      <c r="B906" s="14"/>
      <c r="C906" s="14"/>
      <c r="D906" s="14"/>
      <c r="E906" s="14"/>
      <c r="F906" s="14"/>
      <c r="G906" s="14"/>
      <c r="H906" s="14"/>
      <c r="I906" s="14"/>
      <c r="J906" s="14"/>
      <c r="K906" s="14"/>
      <c r="L906" s="14"/>
      <c r="M906" s="14"/>
      <c r="N906" s="14"/>
      <c r="O906" s="14"/>
      <c r="P906" s="14"/>
      <c r="Q906" s="14"/>
      <c r="R906" s="14"/>
      <c r="S906" s="14"/>
      <c r="T906" s="14"/>
      <c r="U906" s="14"/>
      <c r="V906" s="14"/>
      <c r="W906" s="14"/>
      <c r="X906" s="14"/>
      <c r="Z906" s="14"/>
      <c r="AA906" s="14"/>
      <c r="AB906" s="14"/>
      <c r="AC906" s="14"/>
      <c r="AD906" s="14"/>
      <c r="AE906" s="14"/>
      <c r="AF906" s="14"/>
      <c r="AG906" s="14"/>
      <c r="AH906" s="14"/>
      <c r="AI906" s="14"/>
      <c r="AJ906" s="14"/>
      <c r="AK906" s="14"/>
      <c r="AL906" s="14"/>
      <c r="AM906" s="12"/>
      <c r="AN906" s="12"/>
      <c r="AO906" s="12"/>
      <c r="AP906" s="12"/>
      <c r="AQ906" s="12"/>
      <c r="AR906" s="12"/>
      <c r="AS906" s="12"/>
      <c r="AT906" s="12"/>
      <c r="AU906" s="12"/>
      <c r="AV906" s="12"/>
      <c r="AW906" s="12"/>
      <c r="AX906" s="12"/>
      <c r="AY906" s="12"/>
      <c r="AZ906" s="12"/>
      <c r="BA906" s="12"/>
      <c r="BB906" s="12"/>
      <c r="BC906" s="12"/>
      <c r="BD906" s="12"/>
      <c r="BE906" s="12"/>
      <c r="BF906" s="12"/>
      <c r="BG906" s="12"/>
      <c r="BH906" s="12"/>
      <c r="BI906" s="12"/>
      <c r="BJ906" s="12"/>
      <c r="BK906" s="12"/>
      <c r="BL906" s="12"/>
      <c r="BM906" s="12"/>
      <c r="BN906" s="12"/>
      <c r="BO906" s="12"/>
      <c r="BP906" s="12"/>
      <c r="BQ906" s="12"/>
      <c r="BR906" s="12"/>
      <c r="BS906" s="12"/>
      <c r="BT906" s="12"/>
      <c r="BU906" s="12"/>
      <c r="BV906" s="12"/>
      <c r="BW906" s="12"/>
      <c r="BX906" s="12"/>
      <c r="BY906" s="12"/>
      <c r="BZ906" s="12"/>
      <c r="CA906" s="12"/>
      <c r="CB906" s="12"/>
      <c r="CC906" s="12"/>
      <c r="CD906" s="12"/>
      <c r="CE906" s="12"/>
      <c r="CF906" s="12"/>
      <c r="CG906" s="12"/>
      <c r="CH906" s="12"/>
    </row>
    <row r="907" spans="1:86">
      <c r="A907" s="14"/>
      <c r="B907" s="14"/>
      <c r="C907" s="14"/>
      <c r="D907" s="14"/>
      <c r="E907" s="14"/>
      <c r="F907" s="14"/>
      <c r="G907" s="14"/>
      <c r="H907" s="14"/>
      <c r="I907" s="14"/>
      <c r="J907" s="14"/>
      <c r="K907" s="14"/>
      <c r="L907" s="14"/>
      <c r="M907" s="14"/>
      <c r="N907" s="14"/>
      <c r="O907" s="14"/>
      <c r="P907" s="14"/>
      <c r="Q907" s="14"/>
      <c r="R907" s="14"/>
      <c r="S907" s="14"/>
      <c r="T907" s="14"/>
      <c r="U907" s="14"/>
      <c r="V907" s="14"/>
      <c r="W907" s="14"/>
      <c r="X907" s="14"/>
      <c r="Z907" s="14"/>
      <c r="AA907" s="14"/>
      <c r="AB907" s="14"/>
      <c r="AC907" s="14"/>
      <c r="AD907" s="14"/>
      <c r="AE907" s="14"/>
      <c r="AF907" s="14"/>
      <c r="AG907" s="14"/>
      <c r="AH907" s="14"/>
      <c r="AI907" s="14"/>
      <c r="AJ907" s="14"/>
      <c r="AK907" s="14"/>
      <c r="AL907" s="14"/>
      <c r="AM907" s="12"/>
      <c r="AN907" s="12"/>
      <c r="AO907" s="12"/>
      <c r="AP907" s="12"/>
      <c r="AQ907" s="12"/>
      <c r="AR907" s="12"/>
      <c r="AS907" s="12"/>
      <c r="AT907" s="12"/>
      <c r="AU907" s="12"/>
      <c r="AV907" s="12"/>
      <c r="AW907" s="12"/>
      <c r="AX907" s="12"/>
      <c r="AY907" s="12"/>
      <c r="AZ907" s="12"/>
      <c r="BA907" s="12"/>
      <c r="BB907" s="12"/>
      <c r="BC907" s="12"/>
      <c r="BD907" s="12"/>
      <c r="BE907" s="12"/>
      <c r="BF907" s="12"/>
      <c r="BG907" s="12"/>
      <c r="BH907" s="12"/>
      <c r="BI907" s="12"/>
      <c r="BJ907" s="12"/>
      <c r="BK907" s="12"/>
      <c r="BL907" s="12"/>
      <c r="BM907" s="12"/>
      <c r="BN907" s="12"/>
      <c r="BO907" s="12"/>
      <c r="BP907" s="12"/>
      <c r="BQ907" s="12"/>
      <c r="BR907" s="12"/>
      <c r="BS907" s="12"/>
      <c r="BT907" s="12"/>
      <c r="BU907" s="12"/>
      <c r="BV907" s="12"/>
      <c r="BW907" s="12"/>
      <c r="BX907" s="12"/>
      <c r="BY907" s="12"/>
      <c r="BZ907" s="12"/>
      <c r="CA907" s="12"/>
      <c r="CB907" s="12"/>
      <c r="CC907" s="12"/>
      <c r="CD907" s="12"/>
      <c r="CE907" s="12"/>
      <c r="CF907" s="12"/>
      <c r="CG907" s="12"/>
      <c r="CH907" s="12"/>
    </row>
    <row r="908" spans="1:86">
      <c r="A908" s="14"/>
      <c r="B908" s="14"/>
      <c r="C908" s="14"/>
      <c r="D908" s="14"/>
      <c r="E908" s="14"/>
      <c r="F908" s="14"/>
      <c r="G908" s="14"/>
      <c r="H908" s="14"/>
      <c r="I908" s="14"/>
      <c r="J908" s="14"/>
      <c r="K908" s="14"/>
      <c r="L908" s="14"/>
      <c r="M908" s="14"/>
      <c r="N908" s="14"/>
      <c r="O908" s="14"/>
      <c r="P908" s="14"/>
      <c r="Q908" s="14"/>
      <c r="R908" s="14"/>
      <c r="S908" s="14"/>
      <c r="T908" s="14"/>
      <c r="U908" s="14"/>
      <c r="V908" s="14"/>
      <c r="W908" s="14"/>
      <c r="X908" s="14"/>
      <c r="Z908" s="14"/>
      <c r="AA908" s="14"/>
      <c r="AB908" s="14"/>
      <c r="AC908" s="14"/>
      <c r="AD908" s="14"/>
      <c r="AE908" s="14"/>
      <c r="AF908" s="14"/>
      <c r="AG908" s="14"/>
      <c r="AH908" s="14"/>
      <c r="AI908" s="14"/>
      <c r="AJ908" s="14"/>
      <c r="AK908" s="14"/>
      <c r="AL908" s="14"/>
      <c r="AM908" s="12"/>
      <c r="AN908" s="12"/>
      <c r="AO908" s="12"/>
      <c r="AP908" s="12"/>
      <c r="AQ908" s="12"/>
      <c r="AR908" s="12"/>
      <c r="AS908" s="12"/>
      <c r="AT908" s="12"/>
      <c r="AU908" s="12"/>
      <c r="AV908" s="12"/>
      <c r="AW908" s="12"/>
      <c r="AX908" s="12"/>
      <c r="AY908" s="12"/>
      <c r="AZ908" s="12"/>
      <c r="BA908" s="12"/>
      <c r="BB908" s="12"/>
      <c r="BC908" s="12"/>
      <c r="BD908" s="12"/>
      <c r="BE908" s="12"/>
      <c r="BF908" s="12"/>
      <c r="BG908" s="12"/>
      <c r="BH908" s="12"/>
      <c r="BI908" s="12"/>
      <c r="BJ908" s="12"/>
      <c r="BK908" s="12"/>
      <c r="BL908" s="12"/>
      <c r="BM908" s="12"/>
      <c r="BN908" s="12"/>
      <c r="BO908" s="12"/>
      <c r="BP908" s="12"/>
      <c r="BQ908" s="12"/>
      <c r="BR908" s="12"/>
      <c r="BS908" s="12"/>
      <c r="BT908" s="12"/>
      <c r="BU908" s="12"/>
      <c r="BV908" s="12"/>
      <c r="BW908" s="12"/>
      <c r="BX908" s="12"/>
      <c r="BY908" s="12"/>
      <c r="BZ908" s="12"/>
      <c r="CA908" s="12"/>
      <c r="CB908" s="12"/>
      <c r="CC908" s="12"/>
      <c r="CD908" s="12"/>
      <c r="CE908" s="12"/>
      <c r="CF908" s="12"/>
      <c r="CG908" s="12"/>
      <c r="CH908" s="12"/>
    </row>
    <row r="909" spans="1:86">
      <c r="A909" s="14"/>
      <c r="B909" s="14"/>
      <c r="C909" s="14"/>
      <c r="D909" s="14"/>
      <c r="E909" s="14"/>
      <c r="F909" s="14"/>
      <c r="G909" s="14"/>
      <c r="H909" s="14"/>
      <c r="I909" s="14"/>
      <c r="J909" s="14"/>
      <c r="K909" s="14"/>
      <c r="L909" s="14"/>
      <c r="M909" s="14"/>
      <c r="N909" s="14"/>
      <c r="O909" s="14"/>
      <c r="P909" s="14"/>
      <c r="Q909" s="14"/>
      <c r="R909" s="14"/>
      <c r="S909" s="14"/>
      <c r="T909" s="14"/>
      <c r="U909" s="14"/>
      <c r="V909" s="14"/>
      <c r="W909" s="14"/>
      <c r="X909" s="14"/>
      <c r="Z909" s="14"/>
      <c r="AA909" s="14"/>
      <c r="AB909" s="14"/>
      <c r="AC909" s="14"/>
      <c r="AD909" s="14"/>
      <c r="AE909" s="14"/>
      <c r="AF909" s="14"/>
      <c r="AG909" s="14"/>
      <c r="AH909" s="14"/>
      <c r="AI909" s="14"/>
      <c r="AJ909" s="14"/>
      <c r="AK909" s="14"/>
      <c r="AL909" s="14"/>
      <c r="AM909" s="12"/>
      <c r="AN909" s="12"/>
      <c r="AO909" s="12"/>
      <c r="AP909" s="12"/>
      <c r="AQ909" s="12"/>
      <c r="AR909" s="12"/>
      <c r="AS909" s="12"/>
      <c r="AT909" s="12"/>
      <c r="AU909" s="12"/>
      <c r="AV909" s="12"/>
      <c r="AW909" s="12"/>
      <c r="AX909" s="12"/>
      <c r="AY909" s="12"/>
      <c r="AZ909" s="12"/>
      <c r="BA909" s="12"/>
      <c r="BB909" s="12"/>
      <c r="BC909" s="12"/>
      <c r="BD909" s="12"/>
      <c r="BE909" s="12"/>
      <c r="BF909" s="12"/>
      <c r="BG909" s="12"/>
      <c r="BH909" s="12"/>
      <c r="BI909" s="12"/>
      <c r="BJ909" s="12"/>
      <c r="BK909" s="12"/>
      <c r="BL909" s="12"/>
      <c r="BM909" s="12"/>
      <c r="BN909" s="12"/>
      <c r="BO909" s="12"/>
      <c r="BP909" s="12"/>
      <c r="BQ909" s="12"/>
      <c r="BR909" s="12"/>
      <c r="BS909" s="12"/>
      <c r="BT909" s="12"/>
      <c r="BU909" s="12"/>
      <c r="BV909" s="12"/>
      <c r="BW909" s="12"/>
      <c r="BX909" s="12"/>
      <c r="BY909" s="12"/>
      <c r="BZ909" s="12"/>
      <c r="CA909" s="12"/>
      <c r="CB909" s="12"/>
      <c r="CC909" s="12"/>
      <c r="CD909" s="12"/>
      <c r="CE909" s="12"/>
      <c r="CF909" s="12"/>
      <c r="CG909" s="12"/>
      <c r="CH909" s="12"/>
    </row>
    <row r="910" spans="1:86">
      <c r="A910" s="14"/>
      <c r="B910" s="14"/>
      <c r="C910" s="14"/>
      <c r="D910" s="14"/>
      <c r="E910" s="14"/>
      <c r="F910" s="14"/>
      <c r="G910" s="14"/>
      <c r="H910" s="14"/>
      <c r="I910" s="14"/>
      <c r="J910" s="14"/>
      <c r="K910" s="14"/>
      <c r="L910" s="14"/>
      <c r="M910" s="14"/>
      <c r="N910" s="14"/>
      <c r="O910" s="14"/>
      <c r="P910" s="14"/>
      <c r="Q910" s="14"/>
      <c r="R910" s="14"/>
      <c r="S910" s="14"/>
      <c r="T910" s="14"/>
      <c r="U910" s="14"/>
      <c r="V910" s="14"/>
      <c r="W910" s="14"/>
      <c r="X910" s="14"/>
      <c r="Z910" s="14"/>
      <c r="AA910" s="14"/>
      <c r="AB910" s="14"/>
      <c r="AC910" s="14"/>
      <c r="AD910" s="14"/>
      <c r="AE910" s="14"/>
      <c r="AF910" s="14"/>
      <c r="AG910" s="14"/>
      <c r="AH910" s="14"/>
      <c r="AI910" s="14"/>
      <c r="AJ910" s="14"/>
      <c r="AK910" s="14"/>
      <c r="AL910" s="14"/>
      <c r="AM910" s="12"/>
      <c r="AN910" s="12"/>
      <c r="AO910" s="12"/>
      <c r="AP910" s="12"/>
      <c r="AQ910" s="12"/>
      <c r="AR910" s="12"/>
      <c r="AS910" s="12"/>
      <c r="AT910" s="12"/>
      <c r="AU910" s="12"/>
      <c r="AV910" s="12"/>
      <c r="AW910" s="12"/>
      <c r="AX910" s="12"/>
      <c r="AY910" s="12"/>
      <c r="AZ910" s="12"/>
      <c r="BA910" s="12"/>
      <c r="BB910" s="12"/>
      <c r="BC910" s="12"/>
      <c r="BD910" s="12"/>
      <c r="BE910" s="12"/>
      <c r="BF910" s="12"/>
      <c r="BG910" s="12"/>
      <c r="BH910" s="12"/>
      <c r="BI910" s="12"/>
      <c r="BJ910" s="12"/>
      <c r="BK910" s="12"/>
      <c r="BL910" s="12"/>
      <c r="BM910" s="12"/>
      <c r="BN910" s="12"/>
      <c r="BO910" s="12"/>
      <c r="BP910" s="12"/>
      <c r="BQ910" s="12"/>
      <c r="BR910" s="12"/>
      <c r="BS910" s="12"/>
      <c r="BT910" s="12"/>
      <c r="BU910" s="12"/>
      <c r="BV910" s="12"/>
      <c r="BW910" s="12"/>
      <c r="BX910" s="12"/>
      <c r="BY910" s="12"/>
      <c r="BZ910" s="12"/>
      <c r="CA910" s="12"/>
      <c r="CB910" s="12"/>
      <c r="CC910" s="12"/>
      <c r="CD910" s="12"/>
      <c r="CE910" s="12"/>
      <c r="CF910" s="12"/>
      <c r="CG910" s="12"/>
      <c r="CH910" s="12"/>
    </row>
    <row r="911" spans="1:86">
      <c r="A911" s="14"/>
      <c r="B911" s="14"/>
      <c r="C911" s="14"/>
      <c r="D911" s="14"/>
      <c r="E911" s="14"/>
      <c r="F911" s="14"/>
      <c r="G911" s="14"/>
      <c r="H911" s="14"/>
      <c r="I911" s="14"/>
      <c r="J911" s="14"/>
      <c r="K911" s="14"/>
      <c r="L911" s="14"/>
      <c r="M911" s="14"/>
      <c r="N911" s="14"/>
      <c r="O911" s="14"/>
      <c r="P911" s="14"/>
      <c r="Q911" s="14"/>
      <c r="R911" s="14"/>
      <c r="S911" s="14"/>
      <c r="T911" s="14"/>
      <c r="U911" s="14"/>
      <c r="V911" s="14"/>
      <c r="W911" s="14"/>
      <c r="X911" s="14"/>
      <c r="Z911" s="14"/>
      <c r="AA911" s="14"/>
      <c r="AB911" s="14"/>
      <c r="AC911" s="14"/>
      <c r="AD911" s="14"/>
      <c r="AE911" s="14"/>
      <c r="AF911" s="14"/>
      <c r="AG911" s="14"/>
      <c r="AH911" s="14"/>
      <c r="AI911" s="14"/>
      <c r="AJ911" s="14"/>
      <c r="AK911" s="14"/>
      <c r="AL911" s="14"/>
      <c r="AM911" s="12"/>
      <c r="AN911" s="12"/>
      <c r="AO911" s="12"/>
      <c r="AP911" s="12"/>
      <c r="AQ911" s="12"/>
      <c r="AR911" s="12"/>
      <c r="AS911" s="12"/>
      <c r="AT911" s="12"/>
      <c r="AU911" s="12"/>
      <c r="AV911" s="12"/>
      <c r="AW911" s="12"/>
      <c r="AX911" s="12"/>
      <c r="AY911" s="12"/>
      <c r="AZ911" s="12"/>
      <c r="BA911" s="12"/>
      <c r="BB911" s="12"/>
      <c r="BC911" s="12"/>
      <c r="BD911" s="12"/>
      <c r="BE911" s="12"/>
      <c r="BF911" s="12"/>
      <c r="BG911" s="12"/>
      <c r="BH911" s="12"/>
      <c r="BI911" s="12"/>
      <c r="BJ911" s="12"/>
      <c r="BK911" s="12"/>
      <c r="BL911" s="12"/>
      <c r="BM911" s="12"/>
      <c r="BN911" s="12"/>
      <c r="BO911" s="12"/>
      <c r="BP911" s="12"/>
      <c r="BQ911" s="12"/>
      <c r="BR911" s="12"/>
      <c r="BS911" s="12"/>
      <c r="BT911" s="12"/>
      <c r="BU911" s="12"/>
      <c r="BV911" s="12"/>
      <c r="BW911" s="12"/>
      <c r="BX911" s="12"/>
      <c r="BY911" s="12"/>
      <c r="BZ911" s="12"/>
      <c r="CA911" s="12"/>
      <c r="CB911" s="12"/>
      <c r="CC911" s="12"/>
      <c r="CD911" s="12"/>
      <c r="CE911" s="12"/>
      <c r="CF911" s="12"/>
      <c r="CG911" s="12"/>
      <c r="CH911" s="12"/>
    </row>
    <row r="912" spans="1:86">
      <c r="A912" s="14"/>
      <c r="B912" s="14"/>
      <c r="C912" s="14"/>
      <c r="D912" s="14"/>
      <c r="E912" s="14"/>
      <c r="F912" s="14"/>
      <c r="G912" s="14"/>
      <c r="H912" s="14"/>
      <c r="I912" s="14"/>
      <c r="J912" s="14"/>
      <c r="K912" s="14"/>
      <c r="L912" s="14"/>
      <c r="M912" s="14"/>
      <c r="N912" s="14"/>
      <c r="O912" s="14"/>
      <c r="P912" s="14"/>
      <c r="Q912" s="14"/>
      <c r="R912" s="14"/>
      <c r="S912" s="14"/>
      <c r="T912" s="14"/>
      <c r="U912" s="14"/>
      <c r="V912" s="14"/>
      <c r="W912" s="14"/>
      <c r="X912" s="14"/>
      <c r="Z912" s="14"/>
      <c r="AA912" s="14"/>
      <c r="AB912" s="14"/>
      <c r="AC912" s="14"/>
      <c r="AD912" s="14"/>
      <c r="AE912" s="14"/>
      <c r="AF912" s="14"/>
      <c r="AG912" s="14"/>
      <c r="AH912" s="14"/>
      <c r="AI912" s="14"/>
      <c r="AJ912" s="14"/>
      <c r="AK912" s="14"/>
      <c r="AL912" s="14"/>
      <c r="AM912" s="12"/>
      <c r="AN912" s="12"/>
      <c r="AO912" s="12"/>
      <c r="AP912" s="12"/>
      <c r="AQ912" s="12"/>
      <c r="AR912" s="12"/>
      <c r="AS912" s="12"/>
      <c r="AT912" s="12"/>
      <c r="AU912" s="12"/>
      <c r="AV912" s="12"/>
      <c r="AW912" s="12"/>
      <c r="AX912" s="12"/>
      <c r="AY912" s="12"/>
      <c r="AZ912" s="12"/>
      <c r="BA912" s="12"/>
      <c r="BB912" s="12"/>
      <c r="BC912" s="12"/>
      <c r="BD912" s="12"/>
      <c r="BE912" s="12"/>
      <c r="BF912" s="12"/>
      <c r="BG912" s="12"/>
      <c r="BH912" s="12"/>
      <c r="BI912" s="12"/>
      <c r="BJ912" s="12"/>
      <c r="BK912" s="12"/>
      <c r="BL912" s="12"/>
      <c r="BM912" s="12"/>
      <c r="BN912" s="12"/>
      <c r="BO912" s="12"/>
      <c r="BP912" s="12"/>
      <c r="BQ912" s="12"/>
      <c r="BR912" s="12"/>
      <c r="BS912" s="12"/>
      <c r="BT912" s="12"/>
      <c r="BU912" s="12"/>
      <c r="BV912" s="12"/>
      <c r="BW912" s="12"/>
      <c r="BX912" s="12"/>
      <c r="BY912" s="12"/>
      <c r="BZ912" s="12"/>
      <c r="CA912" s="12"/>
      <c r="CB912" s="12"/>
      <c r="CC912" s="12"/>
      <c r="CD912" s="12"/>
      <c r="CE912" s="12"/>
      <c r="CF912" s="12"/>
      <c r="CG912" s="12"/>
      <c r="CH912" s="12"/>
    </row>
    <row r="913" spans="1:86">
      <c r="A913" s="14"/>
      <c r="B913" s="14"/>
      <c r="C913" s="14"/>
      <c r="D913" s="14"/>
      <c r="E913" s="14"/>
      <c r="F913" s="14"/>
      <c r="G913" s="14"/>
      <c r="H913" s="14"/>
      <c r="I913" s="14"/>
      <c r="J913" s="14"/>
      <c r="K913" s="14"/>
      <c r="L913" s="14"/>
      <c r="M913" s="14"/>
      <c r="N913" s="14"/>
      <c r="O913" s="14"/>
      <c r="P913" s="14"/>
      <c r="Q913" s="14"/>
      <c r="R913" s="14"/>
      <c r="S913" s="14"/>
      <c r="T913" s="14"/>
      <c r="U913" s="14"/>
      <c r="V913" s="14"/>
      <c r="W913" s="14"/>
      <c r="X913" s="14"/>
      <c r="Z913" s="14"/>
      <c r="AA913" s="14"/>
      <c r="AB913" s="14"/>
      <c r="AC913" s="14"/>
      <c r="AD913" s="14"/>
      <c r="AE913" s="14"/>
      <c r="AF913" s="14"/>
      <c r="AG913" s="14"/>
      <c r="AH913" s="14"/>
      <c r="AI913" s="14"/>
      <c r="AJ913" s="14"/>
      <c r="AK913" s="14"/>
      <c r="AL913" s="14"/>
      <c r="AM913" s="12"/>
      <c r="AN913" s="12"/>
      <c r="AO913" s="12"/>
      <c r="AP913" s="12"/>
      <c r="AQ913" s="12"/>
      <c r="AR913" s="12"/>
      <c r="AS913" s="12"/>
      <c r="AT913" s="12"/>
      <c r="AU913" s="12"/>
      <c r="AV913" s="12"/>
      <c r="AW913" s="12"/>
      <c r="AX913" s="12"/>
      <c r="AY913" s="12"/>
      <c r="AZ913" s="12"/>
      <c r="BA913" s="12"/>
      <c r="BB913" s="12"/>
      <c r="BC913" s="12"/>
      <c r="BD913" s="12"/>
      <c r="BE913" s="12"/>
      <c r="BF913" s="12"/>
      <c r="BG913" s="12"/>
      <c r="BH913" s="12"/>
      <c r="BI913" s="12"/>
      <c r="BJ913" s="12"/>
      <c r="BK913" s="12"/>
      <c r="BL913" s="12"/>
      <c r="BM913" s="12"/>
      <c r="BN913" s="12"/>
      <c r="BO913" s="12"/>
      <c r="BP913" s="12"/>
      <c r="BQ913" s="12"/>
      <c r="BR913" s="12"/>
      <c r="BS913" s="12"/>
      <c r="BT913" s="12"/>
      <c r="BU913" s="12"/>
      <c r="BV913" s="12"/>
      <c r="BW913" s="12"/>
      <c r="BX913" s="12"/>
      <c r="BY913" s="12"/>
      <c r="BZ913" s="12"/>
      <c r="CA913" s="12"/>
      <c r="CB913" s="12"/>
      <c r="CC913" s="12"/>
      <c r="CD913" s="12"/>
      <c r="CE913" s="12"/>
      <c r="CF913" s="12"/>
      <c r="CG913" s="12"/>
      <c r="CH913" s="12"/>
    </row>
    <row r="914" spans="1:86">
      <c r="A914" s="14"/>
      <c r="B914" s="14"/>
      <c r="C914" s="14"/>
      <c r="D914" s="14"/>
      <c r="E914" s="14"/>
      <c r="F914" s="14"/>
      <c r="G914" s="14"/>
      <c r="H914" s="14"/>
      <c r="I914" s="14"/>
      <c r="J914" s="14"/>
      <c r="K914" s="14"/>
      <c r="L914" s="14"/>
      <c r="M914" s="14"/>
      <c r="N914" s="14"/>
      <c r="O914" s="14"/>
      <c r="P914" s="14"/>
      <c r="Q914" s="14"/>
      <c r="R914" s="14"/>
      <c r="S914" s="14"/>
      <c r="T914" s="14"/>
      <c r="U914" s="14"/>
      <c r="V914" s="14"/>
      <c r="W914" s="14"/>
      <c r="X914" s="14"/>
      <c r="Z914" s="14"/>
      <c r="AA914" s="14"/>
      <c r="AB914" s="14"/>
      <c r="AC914" s="14"/>
      <c r="AD914" s="14"/>
      <c r="AE914" s="14"/>
      <c r="AF914" s="14"/>
      <c r="AG914" s="14"/>
      <c r="AH914" s="14"/>
      <c r="AI914" s="14"/>
      <c r="AJ914" s="14"/>
      <c r="AK914" s="14"/>
      <c r="AL914" s="14"/>
      <c r="AM914" s="12"/>
      <c r="AN914" s="12"/>
      <c r="AO914" s="12"/>
      <c r="AP914" s="12"/>
      <c r="AQ914" s="12"/>
      <c r="AR914" s="12"/>
      <c r="AS914" s="12"/>
      <c r="AT914" s="12"/>
      <c r="AU914" s="12"/>
      <c r="AV914" s="12"/>
      <c r="AW914" s="12"/>
      <c r="AX914" s="12"/>
      <c r="AY914" s="12"/>
      <c r="AZ914" s="12"/>
      <c r="BA914" s="12"/>
      <c r="BB914" s="12"/>
      <c r="BC914" s="12"/>
      <c r="BD914" s="12"/>
      <c r="BE914" s="12"/>
      <c r="BF914" s="12"/>
      <c r="BG914" s="12"/>
      <c r="BH914" s="12"/>
      <c r="BI914" s="12"/>
      <c r="BJ914" s="12"/>
      <c r="BK914" s="12"/>
      <c r="BL914" s="12"/>
      <c r="BM914" s="12"/>
      <c r="BN914" s="12"/>
      <c r="BO914" s="12"/>
      <c r="BP914" s="12"/>
      <c r="BQ914" s="12"/>
      <c r="BR914" s="12"/>
      <c r="BS914" s="12"/>
      <c r="BT914" s="12"/>
      <c r="BU914" s="12"/>
      <c r="BV914" s="12"/>
      <c r="BW914" s="12"/>
      <c r="BX914" s="12"/>
      <c r="BY914" s="12"/>
      <c r="BZ914" s="12"/>
      <c r="CA914" s="12"/>
      <c r="CB914" s="12"/>
      <c r="CC914" s="12"/>
      <c r="CD914" s="12"/>
      <c r="CE914" s="12"/>
      <c r="CF914" s="12"/>
      <c r="CG914" s="12"/>
      <c r="CH914" s="12"/>
    </row>
    <row r="915" spans="1:86">
      <c r="A915" s="14"/>
      <c r="B915" s="14"/>
      <c r="C915" s="14"/>
      <c r="D915" s="14"/>
      <c r="E915" s="14"/>
      <c r="F915" s="14"/>
      <c r="G915" s="14"/>
      <c r="H915" s="14"/>
      <c r="I915" s="14"/>
      <c r="J915" s="14"/>
      <c r="K915" s="14"/>
      <c r="L915" s="14"/>
      <c r="M915" s="14"/>
      <c r="N915" s="14"/>
      <c r="O915" s="14"/>
      <c r="P915" s="14"/>
      <c r="Q915" s="14"/>
      <c r="R915" s="14"/>
      <c r="S915" s="14"/>
      <c r="T915" s="14"/>
      <c r="U915" s="14"/>
      <c r="V915" s="14"/>
      <c r="W915" s="14"/>
      <c r="X915" s="14"/>
      <c r="Z915" s="14"/>
      <c r="AA915" s="14"/>
      <c r="AB915" s="14"/>
      <c r="AC915" s="14"/>
      <c r="AD915" s="14"/>
      <c r="AE915" s="14"/>
      <c r="AF915" s="14"/>
      <c r="AG915" s="14"/>
      <c r="AH915" s="14"/>
      <c r="AI915" s="14"/>
      <c r="AJ915" s="14"/>
      <c r="AK915" s="14"/>
      <c r="AL915" s="14"/>
      <c r="AM915" s="12"/>
      <c r="AN915" s="12"/>
      <c r="AO915" s="12"/>
      <c r="AP915" s="12"/>
      <c r="AQ915" s="12"/>
      <c r="AR915" s="12"/>
      <c r="AS915" s="12"/>
      <c r="AT915" s="12"/>
      <c r="AU915" s="12"/>
      <c r="AV915" s="12"/>
      <c r="AW915" s="12"/>
      <c r="AX915" s="12"/>
      <c r="AY915" s="12"/>
      <c r="AZ915" s="12"/>
      <c r="BA915" s="12"/>
      <c r="BB915" s="12"/>
      <c r="BC915" s="12"/>
      <c r="BD915" s="12"/>
      <c r="BE915" s="12"/>
      <c r="BF915" s="12"/>
      <c r="BG915" s="12"/>
      <c r="BH915" s="12"/>
      <c r="BI915" s="12"/>
      <c r="BJ915" s="12"/>
      <c r="BK915" s="12"/>
      <c r="BL915" s="12"/>
      <c r="BM915" s="12"/>
      <c r="BN915" s="12"/>
      <c r="BO915" s="12"/>
      <c r="BP915" s="12"/>
      <c r="BQ915" s="12"/>
      <c r="BR915" s="12"/>
      <c r="BS915" s="12"/>
      <c r="BT915" s="12"/>
      <c r="BU915" s="12"/>
      <c r="BV915" s="12"/>
      <c r="BW915" s="12"/>
      <c r="BX915" s="12"/>
      <c r="BY915" s="12"/>
      <c r="BZ915" s="12"/>
      <c r="CA915" s="12"/>
      <c r="CB915" s="12"/>
      <c r="CC915" s="12"/>
      <c r="CD915" s="12"/>
      <c r="CE915" s="12"/>
      <c r="CF915" s="12"/>
      <c r="CG915" s="12"/>
      <c r="CH915" s="12"/>
    </row>
    <row r="916" spans="1:86">
      <c r="A916" s="14"/>
      <c r="B916" s="14"/>
      <c r="C916" s="14"/>
      <c r="D916" s="14"/>
      <c r="E916" s="14"/>
      <c r="F916" s="14"/>
      <c r="G916" s="14"/>
      <c r="H916" s="14"/>
      <c r="I916" s="14"/>
      <c r="J916" s="14"/>
      <c r="K916" s="14"/>
      <c r="L916" s="14"/>
      <c r="M916" s="14"/>
      <c r="N916" s="14"/>
      <c r="O916" s="14"/>
      <c r="P916" s="14"/>
      <c r="Q916" s="14"/>
      <c r="R916" s="14"/>
      <c r="S916" s="14"/>
      <c r="T916" s="14"/>
      <c r="U916" s="14"/>
      <c r="V916" s="14"/>
      <c r="W916" s="14"/>
      <c r="X916" s="14"/>
      <c r="Z916" s="14"/>
      <c r="AA916" s="14"/>
      <c r="AB916" s="14"/>
      <c r="AC916" s="14"/>
      <c r="AD916" s="14"/>
      <c r="AE916" s="14"/>
      <c r="AF916" s="14"/>
      <c r="AG916" s="14"/>
      <c r="AH916" s="14"/>
      <c r="AI916" s="14"/>
      <c r="AJ916" s="14"/>
      <c r="AK916" s="14"/>
      <c r="AL916" s="14"/>
      <c r="AM916" s="12"/>
      <c r="AN916" s="12"/>
      <c r="AO916" s="12"/>
      <c r="AP916" s="12"/>
      <c r="AQ916" s="12"/>
      <c r="AR916" s="12"/>
      <c r="AS916" s="12"/>
      <c r="AT916" s="12"/>
      <c r="AU916" s="12"/>
      <c r="AV916" s="12"/>
      <c r="AW916" s="12"/>
      <c r="AX916" s="12"/>
      <c r="AY916" s="12"/>
      <c r="AZ916" s="12"/>
      <c r="BA916" s="12"/>
      <c r="BB916" s="12"/>
      <c r="BC916" s="12"/>
      <c r="BD916" s="12"/>
      <c r="BE916" s="12"/>
      <c r="BF916" s="12"/>
      <c r="BG916" s="12"/>
      <c r="BH916" s="12"/>
      <c r="BI916" s="12"/>
      <c r="BJ916" s="12"/>
      <c r="BK916" s="12"/>
      <c r="BL916" s="12"/>
      <c r="BM916" s="12"/>
      <c r="BN916" s="12"/>
      <c r="BO916" s="12"/>
      <c r="BP916" s="12"/>
      <c r="BQ916" s="12"/>
      <c r="BR916" s="12"/>
      <c r="BS916" s="12"/>
      <c r="BT916" s="12"/>
      <c r="BU916" s="12"/>
      <c r="BV916" s="12"/>
      <c r="BW916" s="12"/>
      <c r="BX916" s="12"/>
      <c r="BY916" s="12"/>
      <c r="BZ916" s="12"/>
      <c r="CA916" s="12"/>
      <c r="CB916" s="12"/>
      <c r="CC916" s="12"/>
      <c r="CD916" s="12"/>
      <c r="CE916" s="12"/>
      <c r="CF916" s="12"/>
      <c r="CG916" s="12"/>
      <c r="CH916" s="12"/>
    </row>
    <row r="917" spans="1:86">
      <c r="A917" s="14"/>
      <c r="B917" s="14"/>
      <c r="C917" s="14"/>
      <c r="D917" s="14"/>
      <c r="E917" s="14"/>
      <c r="F917" s="14"/>
      <c r="G917" s="14"/>
      <c r="H917" s="14"/>
      <c r="I917" s="14"/>
      <c r="J917" s="14"/>
      <c r="K917" s="14"/>
      <c r="L917" s="14"/>
      <c r="M917" s="14"/>
      <c r="N917" s="14"/>
      <c r="O917" s="14"/>
      <c r="P917" s="14"/>
      <c r="Q917" s="14"/>
      <c r="R917" s="14"/>
      <c r="S917" s="14"/>
      <c r="T917" s="14"/>
      <c r="U917" s="14"/>
      <c r="V917" s="14"/>
      <c r="W917" s="14"/>
      <c r="X917" s="14"/>
      <c r="Z917" s="14"/>
      <c r="AA917" s="14"/>
      <c r="AB917" s="14"/>
      <c r="AC917" s="14"/>
      <c r="AD917" s="14"/>
      <c r="AE917" s="14"/>
      <c r="AF917" s="14"/>
      <c r="AG917" s="14"/>
      <c r="AH917" s="14"/>
      <c r="AI917" s="14"/>
      <c r="AJ917" s="14"/>
      <c r="AK917" s="14"/>
      <c r="AL917" s="14"/>
      <c r="AM917" s="12"/>
      <c r="AN917" s="12"/>
      <c r="AO917" s="12"/>
      <c r="AP917" s="12"/>
      <c r="AQ917" s="12"/>
      <c r="AR917" s="12"/>
      <c r="AS917" s="12"/>
      <c r="AT917" s="12"/>
      <c r="AU917" s="12"/>
      <c r="AV917" s="12"/>
      <c r="AW917" s="12"/>
      <c r="AX917" s="12"/>
      <c r="AY917" s="12"/>
      <c r="AZ917" s="12"/>
      <c r="BA917" s="12"/>
      <c r="BB917" s="12"/>
      <c r="BC917" s="12"/>
      <c r="BD917" s="12"/>
      <c r="BE917" s="12"/>
      <c r="BF917" s="12"/>
      <c r="BG917" s="12"/>
      <c r="BH917" s="12"/>
      <c r="BI917" s="12"/>
      <c r="BJ917" s="12"/>
      <c r="BK917" s="12"/>
      <c r="BL917" s="12"/>
      <c r="BM917" s="12"/>
      <c r="BN917" s="12"/>
      <c r="BO917" s="12"/>
      <c r="BP917" s="12"/>
      <c r="BQ917" s="12"/>
      <c r="BR917" s="12"/>
      <c r="BS917" s="12"/>
      <c r="BT917" s="12"/>
      <c r="BU917" s="12"/>
      <c r="BV917" s="12"/>
      <c r="BW917" s="12"/>
      <c r="BX917" s="12"/>
      <c r="BY917" s="12"/>
      <c r="BZ917" s="12"/>
      <c r="CA917" s="12"/>
      <c r="CB917" s="12"/>
      <c r="CC917" s="12"/>
      <c r="CD917" s="12"/>
      <c r="CE917" s="12"/>
      <c r="CF917" s="12"/>
      <c r="CG917" s="12"/>
      <c r="CH917" s="12"/>
    </row>
    <row r="918" spans="1:86">
      <c r="A918" s="14"/>
      <c r="B918" s="14"/>
      <c r="C918" s="14"/>
      <c r="D918" s="14"/>
      <c r="E918" s="14"/>
      <c r="F918" s="14"/>
      <c r="G918" s="14"/>
      <c r="H918" s="14"/>
      <c r="I918" s="14"/>
      <c r="J918" s="14"/>
      <c r="K918" s="14"/>
      <c r="L918" s="14"/>
      <c r="M918" s="14"/>
      <c r="N918" s="14"/>
      <c r="O918" s="14"/>
      <c r="P918" s="14"/>
      <c r="Q918" s="14"/>
      <c r="R918" s="14"/>
      <c r="S918" s="14"/>
      <c r="T918" s="14"/>
      <c r="U918" s="14"/>
      <c r="V918" s="14"/>
      <c r="W918" s="14"/>
      <c r="X918" s="14"/>
      <c r="Z918" s="14"/>
      <c r="AA918" s="14"/>
      <c r="AB918" s="14"/>
      <c r="AC918" s="14"/>
      <c r="AD918" s="14"/>
      <c r="AE918" s="14"/>
      <c r="AF918" s="14"/>
      <c r="AG918" s="14"/>
      <c r="AH918" s="14"/>
      <c r="AI918" s="14"/>
      <c r="AJ918" s="14"/>
      <c r="AK918" s="14"/>
      <c r="AL918" s="14"/>
      <c r="AM918" s="12"/>
      <c r="AN918" s="12"/>
      <c r="AO918" s="12"/>
      <c r="AP918" s="12"/>
      <c r="AQ918" s="12"/>
      <c r="AR918" s="12"/>
      <c r="AS918" s="12"/>
      <c r="AT918" s="12"/>
      <c r="AU918" s="12"/>
      <c r="AV918" s="12"/>
      <c r="AW918" s="12"/>
      <c r="AX918" s="12"/>
      <c r="AY918" s="12"/>
      <c r="AZ918" s="12"/>
      <c r="BA918" s="12"/>
      <c r="BB918" s="12"/>
      <c r="BC918" s="12"/>
      <c r="BD918" s="12"/>
      <c r="BE918" s="12"/>
      <c r="BF918" s="12"/>
      <c r="BG918" s="12"/>
      <c r="BH918" s="12"/>
      <c r="BI918" s="12"/>
      <c r="BJ918" s="12"/>
      <c r="BK918" s="12"/>
      <c r="BL918" s="12"/>
      <c r="BM918" s="12"/>
      <c r="BN918" s="12"/>
      <c r="BO918" s="12"/>
      <c r="BP918" s="12"/>
      <c r="BQ918" s="12"/>
      <c r="BR918" s="12"/>
      <c r="BS918" s="12"/>
      <c r="BT918" s="12"/>
      <c r="BU918" s="12"/>
      <c r="BV918" s="12"/>
      <c r="BW918" s="12"/>
      <c r="BX918" s="12"/>
      <c r="BY918" s="12"/>
      <c r="BZ918" s="12"/>
      <c r="CA918" s="12"/>
      <c r="CB918" s="12"/>
      <c r="CC918" s="12"/>
      <c r="CD918" s="12"/>
      <c r="CE918" s="12"/>
      <c r="CF918" s="12"/>
      <c r="CG918" s="12"/>
      <c r="CH918" s="12"/>
    </row>
    <row r="919" spans="1:86">
      <c r="A919" s="14"/>
      <c r="B919" s="14"/>
      <c r="C919" s="14"/>
      <c r="D919" s="14"/>
      <c r="E919" s="14"/>
      <c r="F919" s="14"/>
      <c r="G919" s="14"/>
      <c r="H919" s="14"/>
      <c r="I919" s="14"/>
      <c r="J919" s="14"/>
      <c r="K919" s="14"/>
      <c r="L919" s="14"/>
      <c r="M919" s="14"/>
      <c r="N919" s="14"/>
      <c r="O919" s="14"/>
      <c r="P919" s="14"/>
      <c r="Q919" s="14"/>
      <c r="R919" s="14"/>
      <c r="S919" s="14"/>
      <c r="T919" s="14"/>
      <c r="U919" s="14"/>
      <c r="V919" s="14"/>
      <c r="W919" s="14"/>
      <c r="X919" s="14"/>
      <c r="Z919" s="14"/>
      <c r="AA919" s="14"/>
      <c r="AB919" s="14"/>
      <c r="AC919" s="14"/>
      <c r="AD919" s="14"/>
      <c r="AE919" s="14"/>
      <c r="AF919" s="14"/>
      <c r="AG919" s="14"/>
      <c r="AH919" s="14"/>
      <c r="AI919" s="14"/>
      <c r="AJ919" s="14"/>
      <c r="AK919" s="14"/>
      <c r="AL919" s="14"/>
      <c r="AM919" s="12"/>
      <c r="AN919" s="12"/>
      <c r="AO919" s="12"/>
      <c r="AP919" s="12"/>
      <c r="AQ919" s="12"/>
      <c r="AR919" s="12"/>
      <c r="AS919" s="12"/>
      <c r="AT919" s="12"/>
      <c r="AU919" s="12"/>
      <c r="AV919" s="12"/>
      <c r="AW919" s="12"/>
      <c r="AX919" s="12"/>
      <c r="AY919" s="12"/>
      <c r="AZ919" s="12"/>
      <c r="BA919" s="12"/>
      <c r="BB919" s="12"/>
      <c r="BC919" s="12"/>
      <c r="BD919" s="12"/>
      <c r="BE919" s="12"/>
      <c r="BF919" s="12"/>
      <c r="BG919" s="12"/>
      <c r="BH919" s="12"/>
      <c r="BI919" s="12"/>
      <c r="BJ919" s="12"/>
      <c r="BK919" s="12"/>
      <c r="BL919" s="12"/>
      <c r="BM919" s="12"/>
      <c r="BN919" s="12"/>
      <c r="BO919" s="12"/>
      <c r="BP919" s="12"/>
      <c r="BQ919" s="12"/>
      <c r="BR919" s="12"/>
      <c r="BS919" s="12"/>
      <c r="BT919" s="12"/>
      <c r="BU919" s="12"/>
      <c r="BV919" s="12"/>
      <c r="BW919" s="12"/>
      <c r="BX919" s="12"/>
      <c r="BY919" s="12"/>
      <c r="BZ919" s="12"/>
      <c r="CA919" s="12"/>
      <c r="CB919" s="12"/>
      <c r="CC919" s="12"/>
      <c r="CD919" s="12"/>
      <c r="CE919" s="12"/>
      <c r="CF919" s="12"/>
      <c r="CG919" s="12"/>
      <c r="CH919" s="12"/>
    </row>
    <row r="920" spans="1:86">
      <c r="A920" s="14"/>
      <c r="B920" s="14"/>
      <c r="C920" s="14"/>
      <c r="D920" s="14"/>
      <c r="E920" s="14"/>
      <c r="F920" s="14"/>
      <c r="G920" s="14"/>
      <c r="H920" s="14"/>
      <c r="I920" s="14"/>
      <c r="J920" s="14"/>
      <c r="K920" s="14"/>
      <c r="L920" s="14"/>
      <c r="M920" s="14"/>
      <c r="N920" s="14"/>
      <c r="O920" s="14"/>
      <c r="P920" s="14"/>
      <c r="Q920" s="14"/>
      <c r="R920" s="14"/>
      <c r="S920" s="14"/>
      <c r="T920" s="14"/>
      <c r="U920" s="14"/>
      <c r="V920" s="14"/>
      <c r="W920" s="14"/>
      <c r="X920" s="14"/>
      <c r="Z920" s="14"/>
      <c r="AA920" s="14"/>
      <c r="AB920" s="14"/>
      <c r="AC920" s="14"/>
      <c r="AD920" s="14"/>
      <c r="AE920" s="14"/>
      <c r="AF920" s="14"/>
      <c r="AG920" s="14"/>
      <c r="AH920" s="14"/>
      <c r="AI920" s="14"/>
      <c r="AJ920" s="14"/>
      <c r="AK920" s="14"/>
      <c r="AL920" s="14"/>
      <c r="AM920" s="12"/>
      <c r="AN920" s="12"/>
      <c r="AO920" s="12"/>
      <c r="AP920" s="12"/>
      <c r="AQ920" s="12"/>
      <c r="AR920" s="12"/>
      <c r="AS920" s="12"/>
      <c r="AT920" s="12"/>
      <c r="AU920" s="12"/>
      <c r="AV920" s="12"/>
      <c r="AW920" s="12"/>
      <c r="AX920" s="12"/>
      <c r="AY920" s="12"/>
      <c r="AZ920" s="12"/>
      <c r="BA920" s="12"/>
      <c r="BB920" s="12"/>
      <c r="BC920" s="12"/>
      <c r="BD920" s="12"/>
      <c r="BE920" s="12"/>
      <c r="BF920" s="12"/>
      <c r="BG920" s="12"/>
      <c r="BH920" s="12"/>
      <c r="BI920" s="12"/>
      <c r="BJ920" s="12"/>
      <c r="BK920" s="12"/>
      <c r="BL920" s="12"/>
      <c r="BM920" s="12"/>
      <c r="BN920" s="12"/>
      <c r="BO920" s="12"/>
      <c r="BP920" s="12"/>
      <c r="BQ920" s="12"/>
      <c r="BR920" s="12"/>
      <c r="BS920" s="12"/>
      <c r="BT920" s="12"/>
      <c r="BU920" s="12"/>
      <c r="BV920" s="12"/>
      <c r="BW920" s="12"/>
      <c r="BX920" s="12"/>
      <c r="BY920" s="12"/>
      <c r="BZ920" s="12"/>
      <c r="CA920" s="12"/>
      <c r="CB920" s="12"/>
      <c r="CC920" s="12"/>
      <c r="CD920" s="12"/>
      <c r="CE920" s="12"/>
      <c r="CF920" s="12"/>
      <c r="CG920" s="12"/>
      <c r="CH920" s="12"/>
    </row>
    <row r="921" spans="1:86">
      <c r="A921" s="14"/>
      <c r="B921" s="14"/>
      <c r="C921" s="14"/>
      <c r="D921" s="14"/>
      <c r="E921" s="14"/>
      <c r="F921" s="14"/>
      <c r="G921" s="14"/>
      <c r="H921" s="14"/>
      <c r="I921" s="14"/>
      <c r="J921" s="14"/>
      <c r="K921" s="14"/>
      <c r="L921" s="14"/>
      <c r="M921" s="14"/>
      <c r="N921" s="14"/>
      <c r="O921" s="14"/>
      <c r="P921" s="14"/>
      <c r="Q921" s="14"/>
      <c r="R921" s="14"/>
      <c r="S921" s="14"/>
      <c r="T921" s="14"/>
      <c r="U921" s="14"/>
      <c r="V921" s="14"/>
      <c r="W921" s="14"/>
      <c r="X921" s="14"/>
      <c r="Z921" s="14"/>
      <c r="AA921" s="14"/>
      <c r="AB921" s="14"/>
      <c r="AC921" s="14"/>
      <c r="AD921" s="14"/>
      <c r="AE921" s="14"/>
      <c r="AF921" s="14"/>
      <c r="AG921" s="14"/>
      <c r="AH921" s="14"/>
      <c r="AI921" s="14"/>
      <c r="AJ921" s="14"/>
      <c r="AK921" s="14"/>
      <c r="AL921" s="14"/>
      <c r="AM921" s="12"/>
      <c r="AN921" s="12"/>
      <c r="AO921" s="12"/>
      <c r="AP921" s="12"/>
      <c r="AQ921" s="12"/>
      <c r="AR921" s="12"/>
      <c r="AS921" s="12"/>
      <c r="AT921" s="12"/>
      <c r="AU921" s="12"/>
      <c r="AV921" s="12"/>
      <c r="AW921" s="12"/>
      <c r="AX921" s="12"/>
      <c r="AY921" s="12"/>
      <c r="AZ921" s="12"/>
      <c r="BA921" s="12"/>
      <c r="BB921" s="12"/>
      <c r="BC921" s="12"/>
      <c r="BD921" s="12"/>
      <c r="BE921" s="12"/>
      <c r="BF921" s="12"/>
      <c r="BG921" s="12"/>
      <c r="BH921" s="12"/>
      <c r="BI921" s="12"/>
      <c r="BJ921" s="12"/>
      <c r="BK921" s="12"/>
      <c r="BL921" s="12"/>
      <c r="BM921" s="12"/>
      <c r="BN921" s="12"/>
      <c r="BO921" s="12"/>
      <c r="BP921" s="12"/>
      <c r="BQ921" s="12"/>
      <c r="BR921" s="12"/>
      <c r="BS921" s="12"/>
      <c r="BT921" s="12"/>
      <c r="BU921" s="12"/>
      <c r="BV921" s="12"/>
      <c r="BW921" s="12"/>
      <c r="BX921" s="12"/>
      <c r="BY921" s="12"/>
      <c r="BZ921" s="12"/>
      <c r="CA921" s="12"/>
      <c r="CB921" s="12"/>
      <c r="CC921" s="12"/>
      <c r="CD921" s="12"/>
      <c r="CE921" s="12"/>
      <c r="CF921" s="12"/>
      <c r="CG921" s="12"/>
      <c r="CH921" s="12"/>
    </row>
    <row r="922" spans="1:86">
      <c r="A922" s="14"/>
      <c r="B922" s="14"/>
      <c r="C922" s="14"/>
      <c r="D922" s="14"/>
      <c r="E922" s="14"/>
      <c r="F922" s="14"/>
      <c r="G922" s="14"/>
      <c r="H922" s="14"/>
      <c r="I922" s="14"/>
      <c r="J922" s="14"/>
      <c r="K922" s="14"/>
      <c r="L922" s="14"/>
      <c r="M922" s="14"/>
      <c r="N922" s="14"/>
      <c r="O922" s="14"/>
      <c r="P922" s="14"/>
      <c r="Q922" s="14"/>
      <c r="R922" s="14"/>
      <c r="S922" s="14"/>
      <c r="T922" s="14"/>
      <c r="U922" s="14"/>
      <c r="V922" s="14"/>
      <c r="W922" s="14"/>
      <c r="X922" s="14"/>
      <c r="Z922" s="14"/>
      <c r="AA922" s="14"/>
      <c r="AB922" s="14"/>
      <c r="AC922" s="14"/>
      <c r="AD922" s="14"/>
      <c r="AE922" s="14"/>
      <c r="AF922" s="14"/>
      <c r="AG922" s="14"/>
      <c r="AH922" s="14"/>
      <c r="AI922" s="14"/>
      <c r="AJ922" s="14"/>
      <c r="AK922" s="14"/>
      <c r="AL922" s="14"/>
      <c r="AM922" s="12"/>
      <c r="AN922" s="12"/>
      <c r="AO922" s="12"/>
      <c r="AP922" s="12"/>
      <c r="AQ922" s="12"/>
      <c r="AR922" s="12"/>
      <c r="AS922" s="12"/>
      <c r="AT922" s="12"/>
      <c r="AU922" s="12"/>
      <c r="AV922" s="12"/>
      <c r="AW922" s="12"/>
      <c r="AX922" s="12"/>
      <c r="AY922" s="12"/>
      <c r="AZ922" s="12"/>
      <c r="BA922" s="12"/>
      <c r="BB922" s="12"/>
      <c r="BC922" s="12"/>
      <c r="BD922" s="12"/>
      <c r="BE922" s="12"/>
      <c r="BF922" s="12"/>
      <c r="BG922" s="12"/>
      <c r="BH922" s="12"/>
      <c r="BI922" s="12"/>
      <c r="BJ922" s="12"/>
      <c r="BK922" s="12"/>
      <c r="BL922" s="12"/>
      <c r="BM922" s="12"/>
      <c r="BN922" s="12"/>
      <c r="BO922" s="12"/>
      <c r="BP922" s="12"/>
      <c r="BQ922" s="12"/>
      <c r="BR922" s="12"/>
      <c r="BS922" s="12"/>
      <c r="BT922" s="12"/>
      <c r="BU922" s="12"/>
      <c r="BV922" s="12"/>
      <c r="BW922" s="12"/>
      <c r="BX922" s="12"/>
      <c r="BY922" s="12"/>
      <c r="BZ922" s="12"/>
      <c r="CA922" s="12"/>
      <c r="CB922" s="12"/>
      <c r="CC922" s="12"/>
      <c r="CD922" s="12"/>
      <c r="CE922" s="12"/>
      <c r="CF922" s="12"/>
      <c r="CG922" s="12"/>
      <c r="CH922" s="12"/>
    </row>
    <row r="923" spans="1:86">
      <c r="A923" s="14"/>
      <c r="B923" s="14"/>
      <c r="C923" s="14"/>
      <c r="D923" s="14"/>
      <c r="E923" s="14"/>
      <c r="F923" s="14"/>
      <c r="G923" s="14"/>
      <c r="H923" s="14"/>
      <c r="I923" s="14"/>
      <c r="J923" s="14"/>
      <c r="K923" s="14"/>
      <c r="L923" s="14"/>
      <c r="M923" s="14"/>
      <c r="N923" s="14"/>
      <c r="O923" s="14"/>
      <c r="P923" s="14"/>
      <c r="Q923" s="14"/>
      <c r="R923" s="14"/>
      <c r="S923" s="14"/>
      <c r="T923" s="14"/>
      <c r="U923" s="14"/>
      <c r="V923" s="14"/>
      <c r="W923" s="14"/>
      <c r="X923" s="14"/>
      <c r="Z923" s="14"/>
      <c r="AA923" s="14"/>
      <c r="AB923" s="14"/>
      <c r="AC923" s="14"/>
      <c r="AD923" s="14"/>
      <c r="AE923" s="14"/>
      <c r="AF923" s="14"/>
      <c r="AG923" s="14"/>
      <c r="AH923" s="14"/>
      <c r="AI923" s="14"/>
      <c r="AJ923" s="14"/>
      <c r="AK923" s="14"/>
      <c r="AL923" s="14"/>
      <c r="AM923" s="12"/>
      <c r="AN923" s="12"/>
      <c r="AO923" s="12"/>
      <c r="AP923" s="12"/>
      <c r="AQ923" s="12"/>
      <c r="AR923" s="12"/>
      <c r="AS923" s="12"/>
      <c r="AT923" s="12"/>
      <c r="AU923" s="12"/>
      <c r="AV923" s="12"/>
      <c r="AW923" s="12"/>
      <c r="AX923" s="12"/>
      <c r="AY923" s="12"/>
      <c r="AZ923" s="12"/>
      <c r="BA923" s="12"/>
      <c r="BB923" s="12"/>
      <c r="BC923" s="12"/>
      <c r="BD923" s="12"/>
      <c r="BE923" s="12"/>
      <c r="BF923" s="12"/>
      <c r="BG923" s="12"/>
      <c r="BH923" s="12"/>
      <c r="BI923" s="12"/>
      <c r="BJ923" s="12"/>
      <c r="BK923" s="12"/>
      <c r="BL923" s="12"/>
      <c r="BM923" s="12"/>
      <c r="BN923" s="12"/>
      <c r="BO923" s="12"/>
      <c r="BP923" s="12"/>
      <c r="BQ923" s="12"/>
      <c r="BR923" s="12"/>
      <c r="BS923" s="12"/>
      <c r="BT923" s="12"/>
      <c r="BU923" s="12"/>
      <c r="BV923" s="12"/>
      <c r="BW923" s="12"/>
      <c r="BX923" s="12"/>
      <c r="BY923" s="12"/>
      <c r="BZ923" s="12"/>
      <c r="CA923" s="12"/>
      <c r="CB923" s="12"/>
      <c r="CC923" s="12"/>
      <c r="CD923" s="12"/>
      <c r="CE923" s="12"/>
      <c r="CF923" s="12"/>
      <c r="CG923" s="12"/>
      <c r="CH923" s="12"/>
    </row>
    <row r="924" spans="1:86">
      <c r="A924" s="14"/>
      <c r="B924" s="14"/>
      <c r="C924" s="14"/>
      <c r="D924" s="14"/>
      <c r="E924" s="14"/>
      <c r="F924" s="14"/>
      <c r="G924" s="14"/>
      <c r="H924" s="14"/>
      <c r="I924" s="14"/>
      <c r="J924" s="14"/>
      <c r="K924" s="14"/>
      <c r="L924" s="14"/>
      <c r="M924" s="14"/>
      <c r="N924" s="14"/>
      <c r="O924" s="14"/>
      <c r="P924" s="14"/>
      <c r="Q924" s="14"/>
      <c r="R924" s="14"/>
      <c r="S924" s="14"/>
      <c r="T924" s="14"/>
      <c r="U924" s="14"/>
      <c r="V924" s="14"/>
      <c r="W924" s="14"/>
      <c r="X924" s="14"/>
      <c r="Z924" s="14"/>
      <c r="AA924" s="14"/>
      <c r="AB924" s="14"/>
      <c r="AC924" s="14"/>
      <c r="AD924" s="14"/>
      <c r="AE924" s="14"/>
      <c r="AF924" s="14"/>
      <c r="AG924" s="14"/>
      <c r="AH924" s="14"/>
      <c r="AI924" s="14"/>
      <c r="AJ924" s="14"/>
      <c r="AK924" s="14"/>
      <c r="AL924" s="14"/>
      <c r="AM924" s="12"/>
      <c r="AN924" s="12"/>
      <c r="AO924" s="12"/>
      <c r="AP924" s="12"/>
      <c r="AQ924" s="12"/>
      <c r="AR924" s="12"/>
      <c r="AS924" s="12"/>
      <c r="AT924" s="12"/>
      <c r="AU924" s="12"/>
      <c r="AV924" s="12"/>
      <c r="AW924" s="12"/>
      <c r="AX924" s="12"/>
      <c r="AY924" s="12"/>
      <c r="AZ924" s="12"/>
      <c r="BA924" s="12"/>
      <c r="BB924" s="12"/>
      <c r="BC924" s="12"/>
      <c r="BD924" s="12"/>
      <c r="BE924" s="12"/>
      <c r="BF924" s="12"/>
      <c r="BG924" s="12"/>
      <c r="BH924" s="12"/>
      <c r="BI924" s="12"/>
      <c r="BJ924" s="12"/>
      <c r="BK924" s="12"/>
      <c r="BL924" s="12"/>
      <c r="BM924" s="12"/>
      <c r="BN924" s="12"/>
      <c r="BO924" s="12"/>
      <c r="BP924" s="12"/>
      <c r="BQ924" s="12"/>
      <c r="BR924" s="12"/>
      <c r="BS924" s="12"/>
      <c r="BT924" s="12"/>
      <c r="BU924" s="12"/>
      <c r="BV924" s="12"/>
      <c r="BW924" s="12"/>
      <c r="BX924" s="12"/>
      <c r="BY924" s="12"/>
      <c r="BZ924" s="12"/>
      <c r="CA924" s="12"/>
      <c r="CB924" s="12"/>
      <c r="CC924" s="12"/>
      <c r="CD924" s="12"/>
      <c r="CE924" s="12"/>
      <c r="CF924" s="12"/>
      <c r="CG924" s="12"/>
      <c r="CH924" s="12"/>
    </row>
    <row r="925" spans="1:86">
      <c r="A925" s="14"/>
      <c r="B925" s="14"/>
      <c r="C925" s="14"/>
      <c r="D925" s="14"/>
      <c r="E925" s="14"/>
      <c r="F925" s="14"/>
      <c r="G925" s="14"/>
      <c r="H925" s="14"/>
      <c r="I925" s="14"/>
      <c r="J925" s="14"/>
      <c r="K925" s="14"/>
      <c r="L925" s="14"/>
      <c r="M925" s="14"/>
      <c r="N925" s="14"/>
      <c r="O925" s="14"/>
      <c r="P925" s="14"/>
      <c r="Q925" s="14"/>
      <c r="R925" s="14"/>
      <c r="S925" s="14"/>
      <c r="T925" s="14"/>
      <c r="U925" s="14"/>
      <c r="V925" s="14"/>
      <c r="W925" s="14"/>
      <c r="X925" s="14"/>
      <c r="Z925" s="14"/>
      <c r="AA925" s="14"/>
      <c r="AB925" s="14"/>
      <c r="AC925" s="14"/>
      <c r="AD925" s="14"/>
      <c r="AE925" s="14"/>
      <c r="AF925" s="14"/>
      <c r="AG925" s="14"/>
      <c r="AH925" s="14"/>
      <c r="AI925" s="14"/>
      <c r="AJ925" s="14"/>
      <c r="AK925" s="14"/>
      <c r="AL925" s="14"/>
      <c r="AM925" s="12"/>
      <c r="AN925" s="12"/>
      <c r="AO925" s="12"/>
      <c r="AP925" s="12"/>
      <c r="AQ925" s="12"/>
      <c r="AR925" s="12"/>
      <c r="AS925" s="12"/>
      <c r="AT925" s="12"/>
      <c r="AU925" s="12"/>
      <c r="AV925" s="12"/>
      <c r="AW925" s="12"/>
      <c r="AX925" s="12"/>
      <c r="AY925" s="12"/>
      <c r="AZ925" s="12"/>
      <c r="BA925" s="12"/>
      <c r="BB925" s="12"/>
      <c r="BC925" s="12"/>
      <c r="BD925" s="12"/>
      <c r="BE925" s="12"/>
      <c r="BF925" s="12"/>
      <c r="BG925" s="12"/>
      <c r="BH925" s="12"/>
      <c r="BI925" s="12"/>
      <c r="BJ925" s="12"/>
      <c r="BK925" s="12"/>
      <c r="BL925" s="12"/>
      <c r="BM925" s="12"/>
      <c r="BN925" s="12"/>
      <c r="BO925" s="12"/>
      <c r="BP925" s="12"/>
      <c r="BQ925" s="12"/>
      <c r="BR925" s="12"/>
      <c r="BS925" s="12"/>
      <c r="BT925" s="12"/>
      <c r="BU925" s="12"/>
      <c r="BV925" s="12"/>
      <c r="BW925" s="12"/>
      <c r="BX925" s="12"/>
      <c r="BY925" s="12"/>
      <c r="BZ925" s="12"/>
      <c r="CA925" s="12"/>
      <c r="CB925" s="12"/>
      <c r="CC925" s="12"/>
      <c r="CD925" s="12"/>
      <c r="CE925" s="12"/>
      <c r="CF925" s="12"/>
      <c r="CG925" s="12"/>
      <c r="CH925" s="12"/>
    </row>
    <row r="926" spans="1:86">
      <c r="A926" s="14"/>
      <c r="B926" s="14"/>
      <c r="C926" s="14"/>
      <c r="D926" s="14"/>
      <c r="E926" s="14"/>
      <c r="F926" s="14"/>
      <c r="G926" s="14"/>
      <c r="H926" s="14"/>
      <c r="I926" s="14"/>
      <c r="J926" s="14"/>
      <c r="K926" s="14"/>
      <c r="L926" s="14"/>
      <c r="M926" s="14"/>
      <c r="N926" s="14"/>
      <c r="O926" s="14"/>
      <c r="P926" s="14"/>
      <c r="Q926" s="14"/>
      <c r="R926" s="14"/>
      <c r="S926" s="14"/>
      <c r="T926" s="14"/>
      <c r="U926" s="14"/>
      <c r="V926" s="14"/>
      <c r="W926" s="14"/>
      <c r="X926" s="14"/>
      <c r="Z926" s="14"/>
      <c r="AA926" s="14"/>
      <c r="AB926" s="14"/>
      <c r="AC926" s="14"/>
      <c r="AD926" s="14"/>
      <c r="AE926" s="14"/>
      <c r="AF926" s="14"/>
      <c r="AG926" s="14"/>
      <c r="AH926" s="14"/>
      <c r="AI926" s="14"/>
      <c r="AJ926" s="14"/>
      <c r="AK926" s="14"/>
      <c r="AL926" s="14"/>
      <c r="AM926" s="12"/>
      <c r="AN926" s="12"/>
      <c r="AO926" s="12"/>
      <c r="AP926" s="12"/>
      <c r="AQ926" s="12"/>
      <c r="AR926" s="12"/>
      <c r="AS926" s="12"/>
      <c r="AT926" s="12"/>
      <c r="AU926" s="12"/>
      <c r="AV926" s="12"/>
      <c r="AW926" s="12"/>
      <c r="AX926" s="12"/>
      <c r="AY926" s="12"/>
      <c r="AZ926" s="12"/>
      <c r="BA926" s="12"/>
      <c r="BB926" s="12"/>
      <c r="BC926" s="12"/>
      <c r="BD926" s="12"/>
      <c r="BE926" s="12"/>
      <c r="BF926" s="12"/>
      <c r="BG926" s="12"/>
      <c r="BH926" s="12"/>
      <c r="BI926" s="12"/>
      <c r="BJ926" s="12"/>
      <c r="BK926" s="12"/>
      <c r="BL926" s="12"/>
      <c r="BM926" s="12"/>
      <c r="BN926" s="12"/>
      <c r="BO926" s="12"/>
      <c r="BP926" s="12"/>
      <c r="BQ926" s="12"/>
      <c r="BR926" s="12"/>
      <c r="BS926" s="12"/>
      <c r="BT926" s="12"/>
      <c r="BU926" s="12"/>
      <c r="BV926" s="12"/>
      <c r="BW926" s="12"/>
      <c r="BX926" s="12"/>
      <c r="BY926" s="12"/>
      <c r="BZ926" s="12"/>
      <c r="CA926" s="12"/>
      <c r="CB926" s="12"/>
      <c r="CC926" s="12"/>
      <c r="CD926" s="12"/>
      <c r="CE926" s="12"/>
      <c r="CF926" s="12"/>
      <c r="CG926" s="12"/>
      <c r="CH926" s="12"/>
    </row>
    <row r="927" spans="1:86">
      <c r="A927" s="14"/>
      <c r="B927" s="14"/>
      <c r="C927" s="14"/>
      <c r="D927" s="14"/>
      <c r="E927" s="14"/>
      <c r="F927" s="14"/>
      <c r="G927" s="14"/>
      <c r="H927" s="14"/>
      <c r="I927" s="14"/>
      <c r="J927" s="14"/>
      <c r="K927" s="14"/>
      <c r="L927" s="14"/>
      <c r="M927" s="14"/>
      <c r="N927" s="14"/>
      <c r="O927" s="14"/>
      <c r="P927" s="14"/>
      <c r="Q927" s="14"/>
      <c r="R927" s="14"/>
      <c r="S927" s="14"/>
      <c r="T927" s="14"/>
      <c r="U927" s="14"/>
      <c r="V927" s="14"/>
      <c r="W927" s="14"/>
      <c r="X927" s="14"/>
      <c r="Z927" s="14"/>
      <c r="AA927" s="14"/>
      <c r="AB927" s="14"/>
      <c r="AC927" s="14"/>
      <c r="AD927" s="14"/>
      <c r="AE927" s="14"/>
      <c r="AF927" s="14"/>
      <c r="AG927" s="14"/>
      <c r="AH927" s="14"/>
      <c r="AI927" s="14"/>
      <c r="AJ927" s="14"/>
      <c r="AK927" s="14"/>
      <c r="AL927" s="14"/>
      <c r="AM927" s="12"/>
      <c r="AN927" s="12"/>
      <c r="AO927" s="12"/>
      <c r="AP927" s="12"/>
      <c r="AQ927" s="12"/>
      <c r="AR927" s="12"/>
      <c r="AS927" s="12"/>
      <c r="AT927" s="12"/>
      <c r="AU927" s="12"/>
      <c r="AV927" s="12"/>
      <c r="AW927" s="12"/>
      <c r="AX927" s="12"/>
      <c r="AY927" s="12"/>
      <c r="AZ927" s="12"/>
      <c r="BA927" s="12"/>
      <c r="BB927" s="12"/>
      <c r="BC927" s="12"/>
      <c r="BD927" s="12"/>
      <c r="BE927" s="12"/>
      <c r="BF927" s="12"/>
      <c r="BG927" s="12"/>
      <c r="BH927" s="12"/>
      <c r="BI927" s="12"/>
      <c r="BJ927" s="12"/>
      <c r="BK927" s="12"/>
      <c r="BL927" s="12"/>
      <c r="BM927" s="12"/>
      <c r="BN927" s="12"/>
      <c r="BO927" s="12"/>
      <c r="BP927" s="12"/>
      <c r="BQ927" s="12"/>
      <c r="BR927" s="12"/>
      <c r="BS927" s="12"/>
      <c r="BT927" s="12"/>
      <c r="BU927" s="12"/>
      <c r="BV927" s="12"/>
      <c r="BW927" s="12"/>
      <c r="BX927" s="12"/>
      <c r="BY927" s="12"/>
      <c r="BZ927" s="12"/>
      <c r="CA927" s="12"/>
      <c r="CB927" s="12"/>
      <c r="CC927" s="12"/>
      <c r="CD927" s="12"/>
      <c r="CE927" s="12"/>
      <c r="CF927" s="12"/>
      <c r="CG927" s="12"/>
      <c r="CH927" s="12"/>
    </row>
    <row r="928" spans="1:86">
      <c r="A928" s="14"/>
      <c r="B928" s="14"/>
      <c r="C928" s="14"/>
      <c r="D928" s="14"/>
      <c r="E928" s="14"/>
      <c r="F928" s="14"/>
      <c r="G928" s="14"/>
      <c r="H928" s="14"/>
      <c r="I928" s="14"/>
      <c r="J928" s="14"/>
      <c r="K928" s="14"/>
      <c r="L928" s="14"/>
      <c r="M928" s="14"/>
      <c r="N928" s="14"/>
      <c r="O928" s="14"/>
      <c r="P928" s="14"/>
      <c r="Q928" s="14"/>
      <c r="R928" s="14"/>
      <c r="S928" s="14"/>
      <c r="T928" s="14"/>
      <c r="U928" s="14"/>
      <c r="V928" s="14"/>
      <c r="W928" s="14"/>
      <c r="X928" s="14"/>
      <c r="Z928" s="14"/>
      <c r="AA928" s="14"/>
      <c r="AB928" s="14"/>
      <c r="AC928" s="14"/>
      <c r="AD928" s="14"/>
      <c r="AE928" s="14"/>
      <c r="AF928" s="14"/>
      <c r="AG928" s="14"/>
      <c r="AH928" s="14"/>
      <c r="AI928" s="14"/>
      <c r="AJ928" s="14"/>
      <c r="AK928" s="14"/>
      <c r="AL928" s="14"/>
      <c r="AM928" s="12"/>
      <c r="AN928" s="12"/>
      <c r="AO928" s="12"/>
      <c r="AP928" s="12"/>
      <c r="AQ928" s="12"/>
      <c r="AR928" s="12"/>
      <c r="AS928" s="12"/>
      <c r="AT928" s="12"/>
      <c r="AU928" s="12"/>
      <c r="AV928" s="12"/>
      <c r="AW928" s="12"/>
      <c r="AX928" s="12"/>
      <c r="AY928" s="12"/>
      <c r="AZ928" s="12"/>
      <c r="BA928" s="12"/>
      <c r="BB928" s="12"/>
      <c r="BC928" s="12"/>
      <c r="BD928" s="12"/>
      <c r="BE928" s="12"/>
      <c r="BF928" s="12"/>
      <c r="BG928" s="12"/>
      <c r="BH928" s="12"/>
      <c r="BI928" s="12"/>
      <c r="BJ928" s="12"/>
      <c r="BK928" s="12"/>
      <c r="BL928" s="12"/>
      <c r="BM928" s="12"/>
      <c r="BN928" s="12"/>
      <c r="BO928" s="12"/>
      <c r="BP928" s="12"/>
      <c r="BQ928" s="12"/>
      <c r="BR928" s="12"/>
      <c r="BS928" s="12"/>
      <c r="BT928" s="12"/>
      <c r="BU928" s="12"/>
      <c r="BV928" s="12"/>
      <c r="BW928" s="12"/>
      <c r="BX928" s="12"/>
      <c r="BY928" s="12"/>
      <c r="BZ928" s="12"/>
      <c r="CA928" s="12"/>
      <c r="CB928" s="12"/>
      <c r="CC928" s="12"/>
      <c r="CD928" s="12"/>
      <c r="CE928" s="12"/>
      <c r="CF928" s="12"/>
      <c r="CG928" s="12"/>
      <c r="CH928" s="12"/>
    </row>
    <row r="929" spans="1:86">
      <c r="A929" s="14"/>
      <c r="B929" s="14"/>
      <c r="C929" s="14"/>
      <c r="D929" s="14"/>
      <c r="E929" s="14"/>
      <c r="F929" s="14"/>
      <c r="G929" s="14"/>
      <c r="H929" s="14"/>
      <c r="I929" s="14"/>
      <c r="J929" s="14"/>
      <c r="K929" s="14"/>
      <c r="L929" s="14"/>
      <c r="M929" s="14"/>
      <c r="N929" s="14"/>
      <c r="O929" s="14"/>
      <c r="P929" s="14"/>
      <c r="Q929" s="14"/>
      <c r="R929" s="14"/>
      <c r="S929" s="14"/>
      <c r="T929" s="14"/>
      <c r="U929" s="14"/>
      <c r="V929" s="14"/>
      <c r="W929" s="14"/>
      <c r="X929" s="14"/>
      <c r="Z929" s="14"/>
      <c r="AA929" s="14"/>
      <c r="AB929" s="14"/>
      <c r="AC929" s="14"/>
      <c r="AD929" s="14"/>
      <c r="AE929" s="14"/>
      <c r="AF929" s="14"/>
      <c r="AG929" s="14"/>
      <c r="AH929" s="14"/>
      <c r="AI929" s="14"/>
      <c r="AJ929" s="14"/>
      <c r="AK929" s="14"/>
      <c r="AL929" s="14"/>
      <c r="AM929" s="12"/>
      <c r="AN929" s="12"/>
      <c r="AO929" s="12"/>
      <c r="AP929" s="12"/>
      <c r="AQ929" s="12"/>
      <c r="AR929" s="12"/>
      <c r="AS929" s="12"/>
      <c r="AT929" s="12"/>
      <c r="AU929" s="12"/>
      <c r="AV929" s="12"/>
      <c r="AW929" s="12"/>
      <c r="AX929" s="12"/>
      <c r="AY929" s="12"/>
      <c r="AZ929" s="12"/>
      <c r="BA929" s="12"/>
      <c r="BB929" s="12"/>
      <c r="BC929" s="12"/>
      <c r="BD929" s="12"/>
      <c r="BE929" s="12"/>
      <c r="BF929" s="12"/>
      <c r="BG929" s="12"/>
      <c r="BH929" s="12"/>
      <c r="BI929" s="12"/>
      <c r="BJ929" s="12"/>
      <c r="BK929" s="12"/>
      <c r="BL929" s="12"/>
      <c r="BM929" s="12"/>
      <c r="BN929" s="12"/>
      <c r="BO929" s="12"/>
      <c r="BP929" s="12"/>
      <c r="BQ929" s="12"/>
      <c r="BR929" s="12"/>
      <c r="BS929" s="12"/>
      <c r="BT929" s="12"/>
      <c r="BU929" s="12"/>
      <c r="BV929" s="12"/>
      <c r="BW929" s="12"/>
      <c r="BX929" s="12"/>
      <c r="BY929" s="12"/>
      <c r="BZ929" s="12"/>
      <c r="CA929" s="12"/>
      <c r="CB929" s="12"/>
      <c r="CC929" s="12"/>
      <c r="CD929" s="12"/>
      <c r="CE929" s="12"/>
      <c r="CF929" s="12"/>
      <c r="CG929" s="12"/>
      <c r="CH929" s="12"/>
    </row>
    <row r="930" spans="1:86">
      <c r="A930" s="14"/>
      <c r="B930" s="14"/>
      <c r="C930" s="14"/>
      <c r="D930" s="14"/>
      <c r="E930" s="14"/>
      <c r="F930" s="14"/>
      <c r="G930" s="14"/>
      <c r="H930" s="14"/>
      <c r="I930" s="14"/>
      <c r="J930" s="14"/>
      <c r="K930" s="14"/>
      <c r="L930" s="14"/>
      <c r="M930" s="14"/>
      <c r="N930" s="14"/>
      <c r="O930" s="14"/>
      <c r="P930" s="14"/>
      <c r="Q930" s="14"/>
      <c r="R930" s="14"/>
      <c r="S930" s="14"/>
      <c r="T930" s="14"/>
      <c r="U930" s="14"/>
      <c r="V930" s="14"/>
      <c r="W930" s="14"/>
      <c r="X930" s="14"/>
      <c r="Z930" s="14"/>
      <c r="AA930" s="14"/>
      <c r="AB930" s="14"/>
      <c r="AC930" s="14"/>
      <c r="AD930" s="14"/>
      <c r="AE930" s="14"/>
      <c r="AF930" s="14"/>
      <c r="AG930" s="14"/>
      <c r="AH930" s="14"/>
      <c r="AI930" s="14"/>
      <c r="AJ930" s="14"/>
      <c r="AK930" s="14"/>
      <c r="AL930" s="14"/>
      <c r="AM930" s="12"/>
      <c r="AN930" s="12"/>
      <c r="AO930" s="12"/>
      <c r="AP930" s="12"/>
      <c r="AQ930" s="12"/>
      <c r="AR930" s="12"/>
      <c r="AS930" s="12"/>
      <c r="AT930" s="12"/>
      <c r="AU930" s="12"/>
      <c r="AV930" s="12"/>
      <c r="AW930" s="12"/>
      <c r="AX930" s="12"/>
      <c r="AY930" s="12"/>
      <c r="AZ930" s="12"/>
      <c r="BA930" s="12"/>
      <c r="BB930" s="12"/>
      <c r="BC930" s="12"/>
      <c r="BD930" s="12"/>
      <c r="BE930" s="12"/>
      <c r="BF930" s="12"/>
      <c r="BG930" s="12"/>
      <c r="BH930" s="12"/>
      <c r="BI930" s="12"/>
      <c r="BJ930" s="12"/>
      <c r="BK930" s="12"/>
      <c r="BL930" s="12"/>
      <c r="BM930" s="12"/>
      <c r="BN930" s="12"/>
      <c r="BO930" s="12"/>
      <c r="BP930" s="12"/>
      <c r="BQ930" s="12"/>
      <c r="BR930" s="12"/>
      <c r="BS930" s="12"/>
      <c r="BT930" s="12"/>
      <c r="BU930" s="12"/>
      <c r="BV930" s="12"/>
      <c r="BW930" s="12"/>
      <c r="BX930" s="12"/>
      <c r="BY930" s="12"/>
      <c r="BZ930" s="12"/>
      <c r="CA930" s="12"/>
      <c r="CB930" s="12"/>
      <c r="CC930" s="12"/>
      <c r="CD930" s="12"/>
      <c r="CE930" s="12"/>
      <c r="CF930" s="12"/>
      <c r="CG930" s="12"/>
      <c r="CH930" s="12"/>
    </row>
    <row r="931" spans="1:86">
      <c r="A931" s="14"/>
      <c r="B931" s="14"/>
      <c r="C931" s="14"/>
      <c r="D931" s="14"/>
      <c r="E931" s="14"/>
      <c r="F931" s="14"/>
      <c r="G931" s="14"/>
      <c r="H931" s="14"/>
      <c r="I931" s="14"/>
      <c r="J931" s="14"/>
      <c r="K931" s="14"/>
      <c r="L931" s="14"/>
      <c r="M931" s="14"/>
      <c r="N931" s="14"/>
      <c r="O931" s="14"/>
      <c r="P931" s="14"/>
      <c r="Q931" s="14"/>
      <c r="R931" s="14"/>
      <c r="S931" s="14"/>
      <c r="T931" s="14"/>
      <c r="U931" s="14"/>
      <c r="V931" s="14"/>
      <c r="W931" s="14"/>
      <c r="X931" s="14"/>
      <c r="Z931" s="14"/>
      <c r="AA931" s="14"/>
      <c r="AB931" s="14"/>
      <c r="AC931" s="14"/>
      <c r="AD931" s="14"/>
      <c r="AE931" s="14"/>
      <c r="AF931" s="14"/>
      <c r="AG931" s="14"/>
      <c r="AH931" s="14"/>
      <c r="AI931" s="14"/>
      <c r="AJ931" s="14"/>
      <c r="AK931" s="14"/>
      <c r="AL931" s="14"/>
      <c r="AM931" s="12"/>
      <c r="AN931" s="12"/>
      <c r="AO931" s="12"/>
      <c r="AP931" s="12"/>
      <c r="AQ931" s="12"/>
      <c r="AR931" s="12"/>
      <c r="AS931" s="12"/>
      <c r="AT931" s="12"/>
      <c r="AU931" s="12"/>
      <c r="AV931" s="12"/>
      <c r="AW931" s="12"/>
      <c r="AX931" s="12"/>
      <c r="AY931" s="12"/>
      <c r="AZ931" s="12"/>
      <c r="BA931" s="12"/>
      <c r="BB931" s="12"/>
      <c r="BC931" s="12"/>
      <c r="BD931" s="12"/>
      <c r="BE931" s="12"/>
      <c r="BF931" s="12"/>
      <c r="BG931" s="12"/>
      <c r="BH931" s="12"/>
      <c r="BI931" s="12"/>
      <c r="BJ931" s="12"/>
      <c r="BK931" s="12"/>
      <c r="BL931" s="12"/>
      <c r="BM931" s="12"/>
      <c r="BN931" s="12"/>
      <c r="BO931" s="12"/>
      <c r="BP931" s="12"/>
      <c r="BQ931" s="12"/>
      <c r="BR931" s="12"/>
      <c r="BS931" s="12"/>
      <c r="BT931" s="12"/>
      <c r="BU931" s="12"/>
      <c r="BV931" s="12"/>
      <c r="BW931" s="12"/>
      <c r="BX931" s="12"/>
      <c r="BY931" s="12"/>
      <c r="BZ931" s="12"/>
      <c r="CA931" s="12"/>
      <c r="CB931" s="12"/>
      <c r="CC931" s="12"/>
      <c r="CD931" s="12"/>
      <c r="CE931" s="12"/>
      <c r="CF931" s="12"/>
      <c r="CG931" s="12"/>
      <c r="CH931" s="12"/>
    </row>
    <row r="932" spans="1:86">
      <c r="A932" s="14"/>
      <c r="B932" s="14"/>
      <c r="C932" s="14"/>
      <c r="D932" s="14"/>
      <c r="E932" s="14"/>
      <c r="F932" s="14"/>
      <c r="G932" s="14"/>
      <c r="H932" s="14"/>
      <c r="I932" s="14"/>
      <c r="J932" s="14"/>
      <c r="K932" s="14"/>
      <c r="L932" s="14"/>
      <c r="M932" s="14"/>
      <c r="N932" s="14"/>
      <c r="O932" s="14"/>
      <c r="P932" s="14"/>
      <c r="Q932" s="14"/>
      <c r="R932" s="14"/>
      <c r="S932" s="14"/>
      <c r="T932" s="14"/>
      <c r="U932" s="14"/>
      <c r="V932" s="14"/>
      <c r="W932" s="14"/>
      <c r="X932" s="14"/>
      <c r="Z932" s="14"/>
      <c r="AA932" s="14"/>
      <c r="AB932" s="14"/>
      <c r="AC932" s="14"/>
      <c r="AD932" s="14"/>
      <c r="AE932" s="14"/>
      <c r="AF932" s="14"/>
      <c r="AG932" s="14"/>
      <c r="AH932" s="14"/>
      <c r="AI932" s="14"/>
      <c r="AJ932" s="14"/>
      <c r="AK932" s="14"/>
      <c r="AL932" s="14"/>
      <c r="AM932" s="12"/>
      <c r="AN932" s="12"/>
      <c r="AO932" s="12"/>
      <c r="AP932" s="12"/>
      <c r="AQ932" s="12"/>
      <c r="AR932" s="12"/>
      <c r="AS932" s="12"/>
      <c r="AT932" s="12"/>
      <c r="AU932" s="12"/>
      <c r="AV932" s="12"/>
      <c r="AW932" s="12"/>
      <c r="AX932" s="12"/>
      <c r="AY932" s="12"/>
      <c r="AZ932" s="12"/>
      <c r="BA932" s="12"/>
      <c r="BB932" s="12"/>
      <c r="BC932" s="12"/>
      <c r="BD932" s="12"/>
      <c r="BE932" s="12"/>
      <c r="BF932" s="12"/>
      <c r="BG932" s="12"/>
      <c r="BH932" s="12"/>
      <c r="BI932" s="12"/>
      <c r="BJ932" s="12"/>
      <c r="BK932" s="12"/>
      <c r="BL932" s="12"/>
      <c r="BM932" s="12"/>
      <c r="BN932" s="12"/>
      <c r="BO932" s="12"/>
      <c r="BP932" s="12"/>
      <c r="BQ932" s="12"/>
      <c r="BR932" s="12"/>
      <c r="BS932" s="12"/>
      <c r="BT932" s="12"/>
      <c r="BU932" s="12"/>
      <c r="BV932" s="12"/>
      <c r="BW932" s="12"/>
      <c r="BX932" s="12"/>
      <c r="BY932" s="12"/>
      <c r="BZ932" s="12"/>
      <c r="CA932" s="12"/>
      <c r="CB932" s="12"/>
      <c r="CC932" s="12"/>
      <c r="CD932" s="12"/>
      <c r="CE932" s="12"/>
      <c r="CF932" s="12"/>
      <c r="CG932" s="12"/>
      <c r="CH932" s="12"/>
    </row>
    <row r="933" spans="1:86">
      <c r="A933" s="14"/>
      <c r="B933" s="14"/>
      <c r="C933" s="14"/>
      <c r="D933" s="14"/>
      <c r="E933" s="14"/>
      <c r="F933" s="14"/>
      <c r="G933" s="14"/>
      <c r="H933" s="14"/>
      <c r="I933" s="14"/>
      <c r="J933" s="14"/>
      <c r="K933" s="14"/>
      <c r="L933" s="14"/>
      <c r="M933" s="14"/>
      <c r="N933" s="14"/>
      <c r="O933" s="14"/>
      <c r="P933" s="14"/>
      <c r="Q933" s="14"/>
      <c r="R933" s="14"/>
      <c r="S933" s="14"/>
      <c r="T933" s="14"/>
      <c r="U933" s="14"/>
      <c r="V933" s="14"/>
      <c r="W933" s="14"/>
      <c r="X933" s="14"/>
      <c r="Z933" s="14"/>
      <c r="AA933" s="14"/>
      <c r="AB933" s="14"/>
      <c r="AC933" s="14"/>
      <c r="AD933" s="14"/>
      <c r="AE933" s="14"/>
      <c r="AF933" s="14"/>
      <c r="AG933" s="14"/>
      <c r="AH933" s="14"/>
      <c r="AI933" s="14"/>
      <c r="AJ933" s="14"/>
      <c r="AK933" s="14"/>
      <c r="AL933" s="14"/>
      <c r="AM933" s="12"/>
      <c r="AN933" s="12"/>
      <c r="AO933" s="12"/>
      <c r="AP933" s="12"/>
      <c r="AQ933" s="12"/>
      <c r="AR933" s="12"/>
      <c r="AS933" s="12"/>
      <c r="AT933" s="12"/>
      <c r="AU933" s="12"/>
      <c r="AV933" s="12"/>
      <c r="AW933" s="12"/>
      <c r="AX933" s="12"/>
      <c r="AY933" s="12"/>
      <c r="AZ933" s="12"/>
      <c r="BA933" s="12"/>
      <c r="BB933" s="12"/>
      <c r="BC933" s="12"/>
      <c r="BD933" s="12"/>
      <c r="BE933" s="12"/>
      <c r="BF933" s="12"/>
      <c r="BG933" s="12"/>
      <c r="BH933" s="12"/>
      <c r="BI933" s="12"/>
      <c r="BJ933" s="12"/>
      <c r="BK933" s="12"/>
      <c r="BL933" s="12"/>
      <c r="BM933" s="12"/>
      <c r="BN933" s="12"/>
      <c r="BO933" s="12"/>
      <c r="BP933" s="12"/>
      <c r="BQ933" s="12"/>
      <c r="BR933" s="12"/>
      <c r="BS933" s="12"/>
      <c r="BT933" s="12"/>
      <c r="BU933" s="12"/>
      <c r="BV933" s="12"/>
      <c r="BW933" s="12"/>
      <c r="BX933" s="12"/>
      <c r="BY933" s="12"/>
      <c r="BZ933" s="12"/>
      <c r="CA933" s="12"/>
      <c r="CB933" s="12"/>
      <c r="CC933" s="12"/>
      <c r="CD933" s="12"/>
      <c r="CE933" s="12"/>
      <c r="CF933" s="12"/>
      <c r="CG933" s="12"/>
      <c r="CH933" s="12"/>
    </row>
    <row r="934" spans="1:86">
      <c r="A934" s="14"/>
      <c r="B934" s="14"/>
      <c r="C934" s="14"/>
      <c r="D934" s="14"/>
      <c r="E934" s="14"/>
      <c r="F934" s="14"/>
      <c r="G934" s="14"/>
      <c r="H934" s="14"/>
      <c r="I934" s="14"/>
      <c r="J934" s="14"/>
      <c r="K934" s="14"/>
      <c r="L934" s="14"/>
      <c r="M934" s="14"/>
      <c r="N934" s="14"/>
      <c r="O934" s="14"/>
      <c r="P934" s="14"/>
      <c r="Q934" s="14"/>
      <c r="R934" s="14"/>
      <c r="S934" s="14"/>
      <c r="T934" s="14"/>
      <c r="U934" s="14"/>
      <c r="V934" s="14"/>
      <c r="W934" s="14"/>
      <c r="X934" s="14"/>
      <c r="Z934" s="14"/>
      <c r="AA934" s="14"/>
      <c r="AB934" s="14"/>
      <c r="AC934" s="14"/>
      <c r="AD934" s="14"/>
      <c r="AE934" s="14"/>
      <c r="AF934" s="14"/>
      <c r="AG934" s="14"/>
      <c r="AH934" s="14"/>
      <c r="AI934" s="14"/>
      <c r="AJ934" s="14"/>
      <c r="AK934" s="14"/>
      <c r="AL934" s="14"/>
      <c r="AM934" s="12"/>
      <c r="AN934" s="12"/>
      <c r="AO934" s="12"/>
      <c r="AP934" s="12"/>
      <c r="AQ934" s="12"/>
      <c r="AR934" s="12"/>
      <c r="AS934" s="12"/>
      <c r="AT934" s="12"/>
      <c r="AU934" s="12"/>
      <c r="AV934" s="12"/>
      <c r="AW934" s="12"/>
      <c r="AX934" s="12"/>
      <c r="AY934" s="12"/>
      <c r="AZ934" s="12"/>
      <c r="BA934" s="12"/>
      <c r="BB934" s="12"/>
      <c r="BC934" s="12"/>
      <c r="BD934" s="12"/>
      <c r="BE934" s="12"/>
      <c r="BF934" s="12"/>
      <c r="BG934" s="12"/>
      <c r="BH934" s="12"/>
      <c r="BI934" s="12"/>
      <c r="BJ934" s="12"/>
      <c r="BK934" s="12"/>
      <c r="BL934" s="12"/>
      <c r="BM934" s="12"/>
      <c r="BN934" s="12"/>
      <c r="BO934" s="12"/>
      <c r="BP934" s="12"/>
      <c r="BQ934" s="12"/>
      <c r="BR934" s="12"/>
      <c r="BS934" s="12"/>
      <c r="BT934" s="12"/>
      <c r="BU934" s="12"/>
      <c r="BV934" s="12"/>
      <c r="BW934" s="12"/>
      <c r="BX934" s="12"/>
      <c r="BY934" s="12"/>
      <c r="BZ934" s="12"/>
      <c r="CA934" s="12"/>
      <c r="CB934" s="12"/>
      <c r="CC934" s="12"/>
      <c r="CD934" s="12"/>
      <c r="CE934" s="12"/>
      <c r="CF934" s="12"/>
      <c r="CG934" s="12"/>
      <c r="CH934" s="12"/>
    </row>
    <row r="935" spans="1:86">
      <c r="A935" s="14"/>
      <c r="B935" s="14"/>
      <c r="C935" s="14"/>
      <c r="D935" s="14"/>
      <c r="E935" s="14"/>
      <c r="F935" s="14"/>
      <c r="G935" s="14"/>
      <c r="H935" s="14"/>
      <c r="I935" s="14"/>
      <c r="J935" s="14"/>
      <c r="K935" s="14"/>
      <c r="L935" s="14"/>
      <c r="M935" s="14"/>
      <c r="N935" s="14"/>
      <c r="O935" s="14"/>
      <c r="P935" s="14"/>
      <c r="Q935" s="14"/>
      <c r="R935" s="14"/>
      <c r="S935" s="14"/>
      <c r="T935" s="14"/>
      <c r="U935" s="14"/>
      <c r="V935" s="14"/>
      <c r="W935" s="14"/>
      <c r="X935" s="14"/>
      <c r="Z935" s="14"/>
      <c r="AA935" s="14"/>
      <c r="AB935" s="14"/>
      <c r="AC935" s="14"/>
      <c r="AD935" s="14"/>
      <c r="AE935" s="14"/>
      <c r="AF935" s="14"/>
      <c r="AG935" s="14"/>
      <c r="AH935" s="14"/>
      <c r="AI935" s="14"/>
      <c r="AJ935" s="14"/>
      <c r="AK935" s="14"/>
      <c r="AL935" s="14"/>
      <c r="AM935" s="12"/>
      <c r="AN935" s="12"/>
      <c r="AO935" s="12"/>
      <c r="AP935" s="12"/>
      <c r="AQ935" s="12"/>
      <c r="AR935" s="12"/>
      <c r="AS935" s="12"/>
      <c r="AT935" s="12"/>
      <c r="AU935" s="12"/>
      <c r="AV935" s="12"/>
      <c r="AW935" s="12"/>
      <c r="AX935" s="12"/>
      <c r="AY935" s="12"/>
      <c r="AZ935" s="12"/>
      <c r="BA935" s="12"/>
      <c r="BB935" s="12"/>
      <c r="BC935" s="12"/>
      <c r="BD935" s="12"/>
      <c r="BE935" s="12"/>
      <c r="BF935" s="12"/>
      <c r="BG935" s="12"/>
      <c r="BH935" s="12"/>
      <c r="BI935" s="12"/>
      <c r="BJ935" s="12"/>
      <c r="BK935" s="12"/>
      <c r="BL935" s="12"/>
      <c r="BM935" s="12"/>
      <c r="BN935" s="12"/>
      <c r="BO935" s="12"/>
      <c r="BP935" s="12"/>
      <c r="BQ935" s="12"/>
      <c r="BR935" s="12"/>
      <c r="BS935" s="12"/>
      <c r="BT935" s="12"/>
      <c r="BU935" s="12"/>
      <c r="BV935" s="12"/>
      <c r="BW935" s="12"/>
      <c r="BX935" s="12"/>
      <c r="BY935" s="12"/>
      <c r="BZ935" s="12"/>
      <c r="CA935" s="12"/>
      <c r="CB935" s="12"/>
      <c r="CC935" s="12"/>
      <c r="CD935" s="12"/>
      <c r="CE935" s="12"/>
      <c r="CF935" s="12"/>
      <c r="CG935" s="12"/>
      <c r="CH935" s="12"/>
    </row>
    <row r="936" spans="1:86">
      <c r="A936" s="14"/>
      <c r="B936" s="14"/>
      <c r="C936" s="14"/>
      <c r="D936" s="14"/>
      <c r="E936" s="14"/>
      <c r="F936" s="14"/>
      <c r="G936" s="14"/>
      <c r="H936" s="14"/>
      <c r="I936" s="14"/>
      <c r="J936" s="14"/>
      <c r="K936" s="14"/>
      <c r="L936" s="14"/>
      <c r="M936" s="14"/>
      <c r="N936" s="14"/>
      <c r="O936" s="14"/>
      <c r="P936" s="14"/>
      <c r="Q936" s="14"/>
      <c r="R936" s="14"/>
      <c r="S936" s="14"/>
      <c r="T936" s="14"/>
      <c r="U936" s="14"/>
      <c r="V936" s="14"/>
      <c r="W936" s="14"/>
      <c r="X936" s="14"/>
      <c r="Z936" s="14"/>
      <c r="AA936" s="14"/>
      <c r="AB936" s="14"/>
      <c r="AC936" s="14"/>
      <c r="AD936" s="14"/>
      <c r="AE936" s="14"/>
      <c r="AF936" s="14"/>
      <c r="AG936" s="14"/>
      <c r="AH936" s="14"/>
      <c r="AI936" s="14"/>
      <c r="AJ936" s="14"/>
      <c r="AK936" s="14"/>
      <c r="AL936" s="14"/>
      <c r="AM936" s="12"/>
      <c r="AN936" s="12"/>
      <c r="AO936" s="12"/>
      <c r="AP936" s="12"/>
      <c r="AQ936" s="12"/>
      <c r="AR936" s="12"/>
      <c r="AS936" s="12"/>
      <c r="AT936" s="12"/>
      <c r="AU936" s="12"/>
      <c r="AV936" s="12"/>
      <c r="AW936" s="12"/>
      <c r="AX936" s="12"/>
      <c r="AY936" s="12"/>
      <c r="AZ936" s="12"/>
      <c r="BA936" s="12"/>
      <c r="BB936" s="12"/>
      <c r="BC936" s="12"/>
      <c r="BD936" s="12"/>
      <c r="BE936" s="12"/>
      <c r="BF936" s="12"/>
      <c r="BG936" s="12"/>
      <c r="BH936" s="12"/>
      <c r="BI936" s="12"/>
      <c r="BJ936" s="12"/>
      <c r="BK936" s="12"/>
      <c r="BL936" s="12"/>
      <c r="BM936" s="12"/>
      <c r="BN936" s="12"/>
      <c r="BO936" s="12"/>
      <c r="BP936" s="12"/>
      <c r="BQ936" s="12"/>
      <c r="BR936" s="12"/>
      <c r="BS936" s="12"/>
      <c r="BT936" s="12"/>
      <c r="BU936" s="12"/>
      <c r="BV936" s="12"/>
      <c r="BW936" s="12"/>
      <c r="BX936" s="12"/>
      <c r="BY936" s="12"/>
      <c r="BZ936" s="12"/>
      <c r="CA936" s="12"/>
      <c r="CB936" s="12"/>
      <c r="CC936" s="12"/>
      <c r="CD936" s="12"/>
      <c r="CE936" s="12"/>
      <c r="CF936" s="12"/>
      <c r="CG936" s="12"/>
      <c r="CH936" s="12"/>
    </row>
    <row r="937" spans="1:86">
      <c r="A937" s="14"/>
      <c r="B937" s="14"/>
      <c r="C937" s="14"/>
      <c r="D937" s="14"/>
      <c r="E937" s="14"/>
      <c r="F937" s="14"/>
      <c r="G937" s="14"/>
      <c r="H937" s="14"/>
      <c r="I937" s="14"/>
      <c r="J937" s="14"/>
      <c r="K937" s="14"/>
      <c r="L937" s="14"/>
      <c r="M937" s="14"/>
      <c r="N937" s="14"/>
      <c r="O937" s="14"/>
      <c r="P937" s="14"/>
      <c r="Q937" s="14"/>
      <c r="R937" s="14"/>
      <c r="S937" s="14"/>
      <c r="T937" s="14"/>
      <c r="U937" s="14"/>
      <c r="V937" s="14"/>
      <c r="W937" s="14"/>
      <c r="X937" s="14"/>
      <c r="Z937" s="14"/>
      <c r="AA937" s="14"/>
      <c r="AB937" s="14"/>
      <c r="AC937" s="14"/>
      <c r="AD937" s="14"/>
      <c r="AE937" s="14"/>
      <c r="AF937" s="14"/>
      <c r="AG937" s="14"/>
      <c r="AH937" s="14"/>
      <c r="AI937" s="14"/>
      <c r="AJ937" s="14"/>
      <c r="AK937" s="14"/>
      <c r="AL937" s="14"/>
      <c r="AM937" s="12"/>
      <c r="AN937" s="12"/>
      <c r="AO937" s="12"/>
      <c r="AP937" s="12"/>
      <c r="AQ937" s="12"/>
      <c r="AR937" s="12"/>
      <c r="AS937" s="12"/>
      <c r="AT937" s="12"/>
      <c r="AU937" s="12"/>
      <c r="AV937" s="12"/>
      <c r="AW937" s="12"/>
      <c r="AX937" s="12"/>
      <c r="AY937" s="12"/>
      <c r="AZ937" s="12"/>
      <c r="BA937" s="12"/>
      <c r="BB937" s="12"/>
      <c r="BC937" s="12"/>
      <c r="BD937" s="12"/>
      <c r="BE937" s="12"/>
      <c r="BF937" s="12"/>
      <c r="BG937" s="12"/>
      <c r="BH937" s="12"/>
      <c r="BI937" s="12"/>
      <c r="BJ937" s="12"/>
      <c r="BK937" s="12"/>
      <c r="BL937" s="12"/>
      <c r="BM937" s="12"/>
      <c r="BN937" s="12"/>
      <c r="BO937" s="12"/>
      <c r="BP937" s="12"/>
      <c r="BQ937" s="12"/>
      <c r="BR937" s="12"/>
      <c r="BS937" s="12"/>
      <c r="BT937" s="12"/>
      <c r="BU937" s="12"/>
      <c r="BV937" s="12"/>
      <c r="BW937" s="12"/>
      <c r="BX937" s="12"/>
      <c r="BY937" s="12"/>
      <c r="BZ937" s="12"/>
      <c r="CA937" s="12"/>
      <c r="CB937" s="12"/>
      <c r="CC937" s="12"/>
      <c r="CD937" s="12"/>
      <c r="CE937" s="12"/>
      <c r="CF937" s="12"/>
      <c r="CG937" s="12"/>
      <c r="CH937" s="12"/>
    </row>
    <row r="938" spans="1:86">
      <c r="A938" s="14"/>
      <c r="B938" s="14"/>
      <c r="C938" s="14"/>
      <c r="D938" s="14"/>
      <c r="E938" s="14"/>
      <c r="F938" s="14"/>
      <c r="G938" s="14"/>
      <c r="H938" s="14"/>
      <c r="I938" s="14"/>
      <c r="J938" s="14"/>
      <c r="K938" s="14"/>
      <c r="L938" s="14"/>
      <c r="M938" s="14"/>
      <c r="N938" s="14"/>
      <c r="O938" s="14"/>
      <c r="P938" s="14"/>
      <c r="Q938" s="14"/>
      <c r="R938" s="14"/>
      <c r="S938" s="14"/>
      <c r="T938" s="14"/>
      <c r="U938" s="14"/>
      <c r="V938" s="14"/>
      <c r="W938" s="14"/>
      <c r="X938" s="14"/>
      <c r="Z938" s="14"/>
      <c r="AA938" s="14"/>
      <c r="AB938" s="14"/>
      <c r="AC938" s="14"/>
      <c r="AD938" s="14"/>
      <c r="AE938" s="14"/>
      <c r="AF938" s="14"/>
      <c r="AG938" s="14"/>
      <c r="AH938" s="14"/>
      <c r="AI938" s="14"/>
      <c r="AJ938" s="14"/>
      <c r="AK938" s="14"/>
      <c r="AL938" s="14"/>
      <c r="AM938" s="12"/>
      <c r="AN938" s="12"/>
      <c r="AO938" s="12"/>
      <c r="AP938" s="12"/>
      <c r="AQ938" s="12"/>
      <c r="AR938" s="12"/>
      <c r="AS938" s="12"/>
      <c r="AT938" s="12"/>
      <c r="AU938" s="12"/>
      <c r="AV938" s="12"/>
      <c r="AW938" s="12"/>
      <c r="AX938" s="12"/>
      <c r="AY938" s="12"/>
      <c r="AZ938" s="12"/>
      <c r="BA938" s="12"/>
      <c r="BB938" s="12"/>
      <c r="BC938" s="12"/>
      <c r="BD938" s="12"/>
      <c r="BE938" s="12"/>
      <c r="BF938" s="12"/>
      <c r="BG938" s="12"/>
      <c r="BH938" s="12"/>
      <c r="BI938" s="12"/>
      <c r="BJ938" s="12"/>
      <c r="BK938" s="12"/>
      <c r="BL938" s="12"/>
      <c r="BM938" s="12"/>
      <c r="BN938" s="12"/>
      <c r="BO938" s="12"/>
      <c r="BP938" s="12"/>
      <c r="BQ938" s="12"/>
      <c r="BR938" s="12"/>
      <c r="BS938" s="12"/>
      <c r="BT938" s="12"/>
      <c r="BU938" s="12"/>
      <c r="BV938" s="12"/>
      <c r="BW938" s="12"/>
      <c r="BX938" s="12"/>
      <c r="BY938" s="12"/>
      <c r="BZ938" s="12"/>
      <c r="CA938" s="12"/>
      <c r="CB938" s="12"/>
      <c r="CC938" s="12"/>
      <c r="CD938" s="12"/>
      <c r="CE938" s="12"/>
      <c r="CF938" s="12"/>
      <c r="CG938" s="12"/>
      <c r="CH938" s="12"/>
    </row>
    <row r="939" spans="1:86">
      <c r="A939" s="14"/>
      <c r="B939" s="14"/>
      <c r="C939" s="14"/>
      <c r="D939" s="14"/>
      <c r="E939" s="14"/>
      <c r="F939" s="14"/>
      <c r="G939" s="14"/>
      <c r="H939" s="14"/>
      <c r="I939" s="14"/>
      <c r="J939" s="14"/>
      <c r="K939" s="14"/>
      <c r="L939" s="14"/>
      <c r="M939" s="14"/>
      <c r="N939" s="14"/>
      <c r="O939" s="14"/>
      <c r="P939" s="14"/>
      <c r="Q939" s="14"/>
      <c r="R939" s="14"/>
      <c r="S939" s="14"/>
      <c r="T939" s="14"/>
      <c r="U939" s="14"/>
      <c r="V939" s="14"/>
      <c r="W939" s="14"/>
      <c r="X939" s="14"/>
      <c r="Z939" s="14"/>
      <c r="AA939" s="14"/>
      <c r="AB939" s="14"/>
      <c r="AC939" s="14"/>
      <c r="AD939" s="14"/>
      <c r="AE939" s="14"/>
      <c r="AF939" s="14"/>
      <c r="AG939" s="14"/>
      <c r="AH939" s="14"/>
      <c r="AI939" s="14"/>
      <c r="AJ939" s="14"/>
      <c r="AK939" s="14"/>
      <c r="AL939" s="14"/>
      <c r="AM939" s="12"/>
      <c r="AN939" s="12"/>
      <c r="AO939" s="12"/>
      <c r="AP939" s="12"/>
      <c r="AQ939" s="12"/>
      <c r="AR939" s="12"/>
      <c r="AS939" s="12"/>
      <c r="AT939" s="12"/>
      <c r="AU939" s="12"/>
      <c r="AV939" s="12"/>
      <c r="AW939" s="12"/>
      <c r="AX939" s="12"/>
      <c r="AY939" s="12"/>
      <c r="AZ939" s="12"/>
      <c r="BA939" s="12"/>
      <c r="BB939" s="12"/>
      <c r="BC939" s="12"/>
      <c r="BD939" s="12"/>
      <c r="BE939" s="12"/>
      <c r="BF939" s="12"/>
      <c r="BG939" s="12"/>
      <c r="BH939" s="12"/>
      <c r="BI939" s="12"/>
      <c r="BJ939" s="12"/>
      <c r="BK939" s="12"/>
      <c r="BL939" s="12"/>
      <c r="BM939" s="12"/>
      <c r="BN939" s="12"/>
      <c r="BO939" s="12"/>
      <c r="BP939" s="12"/>
      <c r="BQ939" s="12"/>
      <c r="BR939" s="12"/>
      <c r="BS939" s="12"/>
      <c r="BT939" s="12"/>
      <c r="BU939" s="12"/>
      <c r="BV939" s="12"/>
      <c r="BW939" s="12"/>
      <c r="BX939" s="12"/>
      <c r="BY939" s="12"/>
      <c r="BZ939" s="12"/>
      <c r="CA939" s="12"/>
      <c r="CB939" s="12"/>
      <c r="CC939" s="12"/>
      <c r="CD939" s="12"/>
      <c r="CE939" s="12"/>
      <c r="CF939" s="12"/>
      <c r="CG939" s="12"/>
      <c r="CH939" s="12"/>
    </row>
    <row r="940" spans="1:86">
      <c r="A940" s="14"/>
      <c r="B940" s="14"/>
      <c r="C940" s="14"/>
      <c r="D940" s="14"/>
      <c r="E940" s="14"/>
      <c r="F940" s="14"/>
      <c r="G940" s="14"/>
      <c r="H940" s="14"/>
      <c r="I940" s="14"/>
      <c r="J940" s="14"/>
      <c r="K940" s="14"/>
      <c r="L940" s="14"/>
      <c r="M940" s="14"/>
      <c r="N940" s="14"/>
      <c r="O940" s="14"/>
      <c r="P940" s="14"/>
      <c r="Q940" s="14"/>
      <c r="R940" s="14"/>
      <c r="S940" s="14"/>
      <c r="T940" s="14"/>
      <c r="U940" s="14"/>
      <c r="V940" s="14"/>
      <c r="W940" s="14"/>
      <c r="X940" s="14"/>
      <c r="Z940" s="14"/>
      <c r="AA940" s="14"/>
      <c r="AB940" s="14"/>
      <c r="AC940" s="14"/>
      <c r="AD940" s="14"/>
      <c r="AE940" s="14"/>
      <c r="AF940" s="14"/>
      <c r="AG940" s="14"/>
      <c r="AH940" s="14"/>
      <c r="AI940" s="14"/>
      <c r="AJ940" s="14"/>
      <c r="AK940" s="14"/>
      <c r="AL940" s="14"/>
      <c r="AM940" s="12"/>
      <c r="AN940" s="12"/>
      <c r="AO940" s="12"/>
      <c r="AP940" s="12"/>
      <c r="AQ940" s="12"/>
      <c r="AR940" s="12"/>
      <c r="AS940" s="12"/>
      <c r="AT940" s="12"/>
      <c r="AU940" s="12"/>
      <c r="AV940" s="12"/>
      <c r="AW940" s="12"/>
      <c r="AX940" s="12"/>
      <c r="AY940" s="12"/>
      <c r="AZ940" s="12"/>
      <c r="BA940" s="12"/>
      <c r="BB940" s="12"/>
      <c r="BC940" s="12"/>
      <c r="BD940" s="12"/>
      <c r="BE940" s="12"/>
      <c r="BF940" s="12"/>
      <c r="BG940" s="12"/>
      <c r="BH940" s="12"/>
      <c r="BI940" s="12"/>
      <c r="BJ940" s="12"/>
      <c r="BK940" s="12"/>
      <c r="BL940" s="12"/>
      <c r="BM940" s="12"/>
      <c r="BN940" s="12"/>
      <c r="BO940" s="12"/>
      <c r="BP940" s="12"/>
      <c r="BQ940" s="12"/>
      <c r="BR940" s="12"/>
      <c r="BS940" s="12"/>
      <c r="BT940" s="12"/>
      <c r="BU940" s="12"/>
      <c r="BV940" s="12"/>
      <c r="BW940" s="12"/>
      <c r="BX940" s="12"/>
      <c r="BY940" s="12"/>
      <c r="BZ940" s="12"/>
      <c r="CA940" s="12"/>
      <c r="CB940" s="12"/>
      <c r="CC940" s="12"/>
      <c r="CD940" s="12"/>
      <c r="CE940" s="12"/>
      <c r="CF940" s="12"/>
      <c r="CG940" s="12"/>
      <c r="CH940" s="12"/>
    </row>
    <row r="941" spans="1:86">
      <c r="A941" s="14"/>
      <c r="B941" s="14"/>
      <c r="C941" s="14"/>
      <c r="D941" s="14"/>
      <c r="E941" s="14"/>
      <c r="F941" s="14"/>
      <c r="G941" s="14"/>
      <c r="H941" s="14"/>
      <c r="I941" s="14"/>
      <c r="J941" s="14"/>
      <c r="K941" s="14"/>
      <c r="L941" s="14"/>
      <c r="M941" s="14"/>
      <c r="N941" s="14"/>
      <c r="O941" s="14"/>
      <c r="P941" s="14"/>
      <c r="Q941" s="14"/>
      <c r="R941" s="14"/>
      <c r="S941" s="14"/>
      <c r="T941" s="14"/>
      <c r="U941" s="14"/>
      <c r="V941" s="14"/>
      <c r="W941" s="14"/>
      <c r="X941" s="14"/>
      <c r="Z941" s="14"/>
      <c r="AA941" s="14"/>
      <c r="AB941" s="14"/>
      <c r="AC941" s="14"/>
      <c r="AD941" s="14"/>
      <c r="AE941" s="14"/>
      <c r="AF941" s="14"/>
      <c r="AG941" s="14"/>
      <c r="AH941" s="14"/>
      <c r="AI941" s="14"/>
      <c r="AJ941" s="14"/>
      <c r="AK941" s="14"/>
      <c r="AL941" s="14"/>
      <c r="AM941" s="12"/>
      <c r="AN941" s="12"/>
      <c r="AO941" s="12"/>
      <c r="AP941" s="12"/>
      <c r="AQ941" s="12"/>
      <c r="AR941" s="12"/>
      <c r="AS941" s="12"/>
      <c r="AT941" s="12"/>
      <c r="AU941" s="12"/>
      <c r="AV941" s="12"/>
      <c r="AW941" s="12"/>
      <c r="AX941" s="12"/>
      <c r="AY941" s="12"/>
      <c r="AZ941" s="12"/>
      <c r="BA941" s="12"/>
      <c r="BB941" s="12"/>
      <c r="BC941" s="12"/>
      <c r="BD941" s="12"/>
      <c r="BE941" s="12"/>
      <c r="BF941" s="12"/>
      <c r="BG941" s="12"/>
      <c r="BH941" s="12"/>
      <c r="BI941" s="12"/>
      <c r="BJ941" s="12"/>
      <c r="BK941" s="12"/>
      <c r="BL941" s="12"/>
      <c r="BM941" s="12"/>
      <c r="BN941" s="12"/>
      <c r="BO941" s="12"/>
      <c r="BP941" s="12"/>
      <c r="BQ941" s="12"/>
      <c r="BR941" s="12"/>
      <c r="BS941" s="12"/>
      <c r="BT941" s="12"/>
      <c r="BU941" s="12"/>
      <c r="BV941" s="12"/>
      <c r="BW941" s="12"/>
      <c r="BX941" s="12"/>
      <c r="BY941" s="12"/>
      <c r="BZ941" s="12"/>
      <c r="CA941" s="12"/>
      <c r="CB941" s="12"/>
      <c r="CC941" s="12"/>
      <c r="CD941" s="12"/>
      <c r="CE941" s="12"/>
      <c r="CF941" s="12"/>
      <c r="CG941" s="12"/>
      <c r="CH941" s="12"/>
    </row>
    <row r="942" spans="1:86">
      <c r="A942" s="14"/>
      <c r="B942" s="14"/>
      <c r="C942" s="14"/>
      <c r="D942" s="14"/>
      <c r="E942" s="14"/>
      <c r="F942" s="14"/>
      <c r="G942" s="14"/>
      <c r="H942" s="14"/>
      <c r="I942" s="14"/>
      <c r="J942" s="14"/>
      <c r="K942" s="14"/>
      <c r="L942" s="14"/>
      <c r="M942" s="14"/>
      <c r="N942" s="14"/>
      <c r="O942" s="14"/>
      <c r="P942" s="14"/>
      <c r="Q942" s="14"/>
      <c r="R942" s="14"/>
      <c r="S942" s="14"/>
      <c r="T942" s="14"/>
      <c r="U942" s="14"/>
      <c r="V942" s="14"/>
      <c r="W942" s="14"/>
      <c r="X942" s="14"/>
      <c r="Z942" s="14"/>
      <c r="AA942" s="14"/>
      <c r="AB942" s="14"/>
      <c r="AC942" s="14"/>
      <c r="AD942" s="14"/>
      <c r="AE942" s="14"/>
      <c r="AF942" s="14"/>
      <c r="AG942" s="14"/>
      <c r="AH942" s="14"/>
      <c r="AI942" s="14"/>
      <c r="AJ942" s="14"/>
      <c r="AK942" s="14"/>
      <c r="AL942" s="14"/>
      <c r="AM942" s="12"/>
      <c r="AN942" s="12"/>
      <c r="AO942" s="12"/>
      <c r="AP942" s="12"/>
      <c r="AQ942" s="12"/>
      <c r="AR942" s="12"/>
      <c r="AS942" s="12"/>
      <c r="AT942" s="12"/>
      <c r="AU942" s="12"/>
      <c r="AV942" s="12"/>
      <c r="AW942" s="12"/>
      <c r="AX942" s="12"/>
      <c r="AY942" s="12"/>
      <c r="AZ942" s="12"/>
      <c r="BA942" s="12"/>
      <c r="BB942" s="12"/>
      <c r="BC942" s="12"/>
      <c r="BD942" s="12"/>
      <c r="BE942" s="12"/>
      <c r="BF942" s="12"/>
      <c r="BG942" s="12"/>
      <c r="BH942" s="12"/>
      <c r="BI942" s="12"/>
      <c r="BJ942" s="12"/>
      <c r="BK942" s="12"/>
      <c r="BL942" s="12"/>
      <c r="BM942" s="12"/>
      <c r="BN942" s="12"/>
      <c r="BO942" s="12"/>
      <c r="BP942" s="12"/>
      <c r="BQ942" s="12"/>
      <c r="BR942" s="12"/>
      <c r="BS942" s="12"/>
      <c r="BT942" s="12"/>
      <c r="BU942" s="12"/>
      <c r="BV942" s="12"/>
      <c r="BW942" s="12"/>
      <c r="BX942" s="12"/>
      <c r="BY942" s="12"/>
      <c r="BZ942" s="12"/>
      <c r="CA942" s="12"/>
      <c r="CB942" s="12"/>
      <c r="CC942" s="12"/>
      <c r="CD942" s="12"/>
      <c r="CE942" s="12"/>
      <c r="CF942" s="12"/>
      <c r="CG942" s="12"/>
      <c r="CH942" s="12"/>
    </row>
    <row r="943" spans="1:86">
      <c r="A943" s="14"/>
      <c r="B943" s="14"/>
      <c r="C943" s="14"/>
      <c r="D943" s="14"/>
      <c r="E943" s="14"/>
      <c r="F943" s="14"/>
      <c r="G943" s="14"/>
      <c r="H943" s="14"/>
      <c r="I943" s="14"/>
      <c r="J943" s="14"/>
      <c r="K943" s="14"/>
      <c r="L943" s="14"/>
      <c r="M943" s="14"/>
      <c r="N943" s="14"/>
      <c r="O943" s="14"/>
      <c r="P943" s="14"/>
      <c r="Q943" s="14"/>
      <c r="R943" s="14"/>
      <c r="S943" s="14"/>
      <c r="T943" s="14"/>
      <c r="U943" s="14"/>
      <c r="V943" s="14"/>
      <c r="W943" s="14"/>
      <c r="X943" s="14"/>
      <c r="Z943" s="14"/>
      <c r="AA943" s="14"/>
      <c r="AB943" s="14"/>
      <c r="AC943" s="14"/>
      <c r="AD943" s="14"/>
      <c r="AE943" s="14"/>
      <c r="AF943" s="14"/>
      <c r="AG943" s="14"/>
      <c r="AH943" s="14"/>
      <c r="AI943" s="14"/>
      <c r="AJ943" s="14"/>
      <c r="AK943" s="14"/>
      <c r="AL943" s="14"/>
      <c r="AM943" s="12"/>
      <c r="AN943" s="12"/>
      <c r="AO943" s="12"/>
      <c r="AP943" s="12"/>
      <c r="AQ943" s="12"/>
      <c r="AR943" s="12"/>
      <c r="AS943" s="12"/>
      <c r="AT943" s="12"/>
      <c r="AU943" s="12"/>
      <c r="AV943" s="12"/>
      <c r="AW943" s="12"/>
      <c r="AX943" s="12"/>
      <c r="AY943" s="12"/>
      <c r="AZ943" s="12"/>
      <c r="BA943" s="12"/>
      <c r="BB943" s="12"/>
      <c r="BC943" s="12"/>
      <c r="BD943" s="12"/>
      <c r="BE943" s="12"/>
      <c r="BF943" s="12"/>
      <c r="BG943" s="12"/>
      <c r="BH943" s="12"/>
      <c r="BI943" s="12"/>
      <c r="BJ943" s="12"/>
      <c r="BK943" s="12"/>
      <c r="BL943" s="12"/>
      <c r="BM943" s="12"/>
      <c r="BN943" s="12"/>
      <c r="BO943" s="12"/>
      <c r="BP943" s="12"/>
      <c r="BQ943" s="12"/>
      <c r="BR943" s="12"/>
      <c r="BS943" s="12"/>
      <c r="BT943" s="12"/>
      <c r="BU943" s="12"/>
      <c r="BV943" s="12"/>
      <c r="BW943" s="12"/>
      <c r="BX943" s="12"/>
      <c r="BY943" s="12"/>
      <c r="BZ943" s="12"/>
      <c r="CA943" s="12"/>
      <c r="CB943" s="12"/>
      <c r="CC943" s="12"/>
      <c r="CD943" s="12"/>
      <c r="CE943" s="12"/>
      <c r="CF943" s="12"/>
      <c r="CG943" s="12"/>
      <c r="CH943" s="12"/>
    </row>
    <row r="944" spans="1:86">
      <c r="A944" s="14"/>
      <c r="B944" s="14"/>
      <c r="C944" s="14"/>
      <c r="D944" s="14"/>
      <c r="E944" s="14"/>
      <c r="F944" s="14"/>
      <c r="G944" s="14"/>
      <c r="H944" s="14"/>
      <c r="I944" s="14"/>
      <c r="J944" s="14"/>
      <c r="K944" s="14"/>
      <c r="L944" s="14"/>
      <c r="M944" s="14"/>
      <c r="N944" s="14"/>
      <c r="O944" s="14"/>
      <c r="P944" s="14"/>
      <c r="Q944" s="14"/>
      <c r="R944" s="14"/>
      <c r="S944" s="14"/>
      <c r="T944" s="14"/>
      <c r="U944" s="14"/>
      <c r="V944" s="14"/>
      <c r="W944" s="14"/>
      <c r="X944" s="14"/>
      <c r="Z944" s="14"/>
      <c r="AA944" s="14"/>
      <c r="AB944" s="14"/>
      <c r="AC944" s="14"/>
      <c r="AD944" s="14"/>
      <c r="AE944" s="14"/>
      <c r="AF944" s="14"/>
      <c r="AG944" s="14"/>
      <c r="AH944" s="14"/>
      <c r="AI944" s="14"/>
      <c r="AJ944" s="14"/>
      <c r="AK944" s="14"/>
      <c r="AL944" s="14"/>
      <c r="AM944" s="12"/>
      <c r="AN944" s="12"/>
      <c r="AO944" s="12"/>
      <c r="AP944" s="12"/>
      <c r="AQ944" s="12"/>
      <c r="AR944" s="12"/>
      <c r="AS944" s="12"/>
      <c r="AT944" s="12"/>
      <c r="AU944" s="12"/>
      <c r="AV944" s="12"/>
      <c r="AW944" s="12"/>
      <c r="AX944" s="12"/>
      <c r="AY944" s="12"/>
      <c r="AZ944" s="12"/>
      <c r="BA944" s="12"/>
      <c r="BB944" s="12"/>
      <c r="BC944" s="12"/>
      <c r="BD944" s="12"/>
      <c r="BE944" s="12"/>
      <c r="BF944" s="12"/>
      <c r="BG944" s="12"/>
      <c r="BH944" s="12"/>
      <c r="BI944" s="12"/>
      <c r="BJ944" s="12"/>
      <c r="BK944" s="12"/>
      <c r="BL944" s="12"/>
      <c r="BM944" s="12"/>
      <c r="BN944" s="12"/>
      <c r="BO944" s="12"/>
      <c r="BP944" s="12"/>
      <c r="BQ944" s="12"/>
      <c r="BR944" s="12"/>
      <c r="BS944" s="12"/>
      <c r="BT944" s="12"/>
      <c r="BU944" s="12"/>
      <c r="BV944" s="12"/>
      <c r="BW944" s="12"/>
      <c r="BX944" s="12"/>
      <c r="BY944" s="12"/>
      <c r="BZ944" s="12"/>
      <c r="CA944" s="12"/>
      <c r="CB944" s="12"/>
      <c r="CC944" s="12"/>
      <c r="CD944" s="12"/>
      <c r="CE944" s="12"/>
      <c r="CF944" s="12"/>
      <c r="CG944" s="12"/>
      <c r="CH944" s="12"/>
    </row>
    <row r="945" spans="1:86">
      <c r="A945" s="14"/>
      <c r="B945" s="14"/>
      <c r="C945" s="14"/>
      <c r="D945" s="14"/>
      <c r="E945" s="14"/>
      <c r="F945" s="14"/>
      <c r="G945" s="14"/>
      <c r="H945" s="14"/>
      <c r="I945" s="14"/>
      <c r="J945" s="14"/>
      <c r="K945" s="14"/>
      <c r="L945" s="14"/>
      <c r="M945" s="14"/>
      <c r="N945" s="14"/>
      <c r="O945" s="14"/>
      <c r="P945" s="14"/>
      <c r="Q945" s="14"/>
      <c r="R945" s="14"/>
      <c r="S945" s="14"/>
      <c r="T945" s="14"/>
      <c r="U945" s="14"/>
      <c r="V945" s="14"/>
      <c r="W945" s="14"/>
      <c r="X945" s="14"/>
      <c r="Z945" s="14"/>
      <c r="AA945" s="14"/>
      <c r="AB945" s="14"/>
      <c r="AC945" s="14"/>
      <c r="AD945" s="14"/>
      <c r="AE945" s="14"/>
      <c r="AF945" s="14"/>
      <c r="AG945" s="14"/>
      <c r="AH945" s="14"/>
      <c r="AI945" s="14"/>
      <c r="AJ945" s="14"/>
      <c r="AK945" s="14"/>
      <c r="AL945" s="14"/>
      <c r="AM945" s="12"/>
      <c r="AN945" s="12"/>
      <c r="AO945" s="12"/>
      <c r="AP945" s="12"/>
      <c r="AQ945" s="12"/>
      <c r="AR945" s="12"/>
      <c r="AS945" s="12"/>
      <c r="AT945" s="12"/>
      <c r="AU945" s="12"/>
      <c r="AV945" s="12"/>
      <c r="AW945" s="12"/>
      <c r="AX945" s="12"/>
      <c r="AY945" s="12"/>
      <c r="AZ945" s="12"/>
      <c r="BA945" s="12"/>
      <c r="BB945" s="12"/>
      <c r="BC945" s="12"/>
      <c r="BD945" s="12"/>
      <c r="BE945" s="12"/>
      <c r="BF945" s="12"/>
      <c r="BG945" s="12"/>
      <c r="BH945" s="12"/>
      <c r="BI945" s="12"/>
      <c r="BJ945" s="12"/>
      <c r="BK945" s="12"/>
      <c r="BL945" s="12"/>
      <c r="BM945" s="12"/>
      <c r="BN945" s="12"/>
      <c r="BO945" s="12"/>
      <c r="BP945" s="12"/>
      <c r="BQ945" s="12"/>
      <c r="BR945" s="12"/>
      <c r="BS945" s="12"/>
      <c r="BT945" s="12"/>
      <c r="BU945" s="12"/>
      <c r="BV945" s="12"/>
      <c r="BW945" s="12"/>
      <c r="BX945" s="12"/>
      <c r="BY945" s="12"/>
      <c r="BZ945" s="12"/>
      <c r="CA945" s="12"/>
      <c r="CB945" s="12"/>
      <c r="CC945" s="12"/>
      <c r="CD945" s="12"/>
      <c r="CE945" s="12"/>
      <c r="CF945" s="12"/>
      <c r="CG945" s="12"/>
      <c r="CH945" s="12"/>
    </row>
    <row r="946" spans="1:86">
      <c r="A946" s="14"/>
      <c r="B946" s="14"/>
      <c r="C946" s="14"/>
      <c r="D946" s="14"/>
      <c r="E946" s="14"/>
      <c r="F946" s="14"/>
      <c r="G946" s="14"/>
      <c r="H946" s="14"/>
      <c r="I946" s="14"/>
      <c r="J946" s="14"/>
      <c r="K946" s="14"/>
      <c r="L946" s="14"/>
      <c r="M946" s="14"/>
      <c r="N946" s="14"/>
      <c r="O946" s="14"/>
      <c r="P946" s="14"/>
      <c r="Q946" s="14"/>
      <c r="R946" s="14"/>
      <c r="S946" s="14"/>
      <c r="T946" s="14"/>
      <c r="U946" s="14"/>
      <c r="V946" s="14"/>
      <c r="W946" s="14"/>
      <c r="X946" s="14"/>
      <c r="Z946" s="14"/>
      <c r="AA946" s="14"/>
      <c r="AB946" s="14"/>
      <c r="AC946" s="14"/>
      <c r="AD946" s="14"/>
      <c r="AE946" s="14"/>
      <c r="AF946" s="14"/>
      <c r="AG946" s="14"/>
      <c r="AH946" s="14"/>
      <c r="AI946" s="14"/>
      <c r="AJ946" s="14"/>
      <c r="AK946" s="14"/>
      <c r="AL946" s="14"/>
      <c r="AM946" s="12"/>
      <c r="AN946" s="12"/>
      <c r="AO946" s="12"/>
      <c r="AP946" s="12"/>
      <c r="AQ946" s="12"/>
      <c r="AR946" s="12"/>
      <c r="AS946" s="12"/>
      <c r="AT946" s="12"/>
      <c r="AU946" s="12"/>
      <c r="AV946" s="12"/>
      <c r="AW946" s="12"/>
      <c r="AX946" s="12"/>
      <c r="AY946" s="12"/>
      <c r="AZ946" s="12"/>
      <c r="BA946" s="12"/>
      <c r="BB946" s="12"/>
      <c r="BC946" s="12"/>
      <c r="BD946" s="12"/>
      <c r="BE946" s="12"/>
      <c r="BF946" s="12"/>
      <c r="BG946" s="12"/>
      <c r="BH946" s="12"/>
      <c r="BI946" s="12"/>
      <c r="BJ946" s="12"/>
      <c r="BK946" s="12"/>
      <c r="BL946" s="12"/>
      <c r="BM946" s="12"/>
      <c r="BN946" s="12"/>
      <c r="BO946" s="12"/>
      <c r="BP946" s="12"/>
      <c r="BQ946" s="12"/>
      <c r="BR946" s="12"/>
      <c r="BS946" s="12"/>
      <c r="BT946" s="12"/>
      <c r="BU946" s="12"/>
      <c r="BV946" s="12"/>
      <c r="BW946" s="12"/>
      <c r="BX946" s="12"/>
      <c r="BY946" s="12"/>
      <c r="BZ946" s="12"/>
      <c r="CA946" s="12"/>
      <c r="CB946" s="12"/>
      <c r="CC946" s="12"/>
      <c r="CD946" s="12"/>
      <c r="CE946" s="12"/>
      <c r="CF946" s="12"/>
      <c r="CG946" s="12"/>
      <c r="CH946" s="12"/>
    </row>
    <row r="947" spans="1:86">
      <c r="A947" s="14"/>
      <c r="B947" s="14"/>
      <c r="C947" s="14"/>
      <c r="D947" s="14"/>
      <c r="E947" s="14"/>
      <c r="F947" s="14"/>
      <c r="G947" s="14"/>
      <c r="H947" s="14"/>
      <c r="I947" s="14"/>
      <c r="J947" s="14"/>
      <c r="K947" s="14"/>
      <c r="L947" s="14"/>
      <c r="M947" s="14"/>
      <c r="N947" s="14"/>
      <c r="O947" s="14"/>
      <c r="P947" s="14"/>
      <c r="Q947" s="14"/>
      <c r="R947" s="14"/>
      <c r="S947" s="14"/>
      <c r="T947" s="14"/>
      <c r="U947" s="14"/>
      <c r="V947" s="14"/>
      <c r="W947" s="14"/>
      <c r="X947" s="14"/>
      <c r="Z947" s="14"/>
      <c r="AA947" s="14"/>
      <c r="AB947" s="14"/>
      <c r="AC947" s="14"/>
      <c r="AD947" s="14"/>
      <c r="AE947" s="14"/>
      <c r="AF947" s="14"/>
      <c r="AG947" s="14"/>
      <c r="AH947" s="14"/>
      <c r="AI947" s="14"/>
      <c r="AJ947" s="14"/>
      <c r="AK947" s="14"/>
      <c r="AL947" s="14"/>
      <c r="AM947" s="12"/>
      <c r="AN947" s="12"/>
      <c r="AO947" s="12"/>
      <c r="AP947" s="12"/>
      <c r="AQ947" s="12"/>
      <c r="AR947" s="12"/>
      <c r="AS947" s="12"/>
      <c r="AT947" s="12"/>
      <c r="AU947" s="12"/>
      <c r="AV947" s="12"/>
      <c r="AW947" s="12"/>
      <c r="AX947" s="12"/>
      <c r="AY947" s="12"/>
      <c r="AZ947" s="12"/>
      <c r="BA947" s="12"/>
      <c r="BB947" s="12"/>
      <c r="BC947" s="12"/>
      <c r="BD947" s="12"/>
      <c r="BE947" s="12"/>
      <c r="BF947" s="12"/>
      <c r="BG947" s="12"/>
      <c r="BH947" s="12"/>
      <c r="BI947" s="12"/>
      <c r="BJ947" s="12"/>
      <c r="BK947" s="12"/>
      <c r="BL947" s="12"/>
      <c r="BM947" s="12"/>
      <c r="BN947" s="12"/>
      <c r="BO947" s="12"/>
      <c r="BP947" s="12"/>
      <c r="BQ947" s="12"/>
      <c r="BR947" s="12"/>
      <c r="BS947" s="12"/>
      <c r="BT947" s="12"/>
      <c r="BU947" s="12"/>
      <c r="BV947" s="12"/>
      <c r="BW947" s="12"/>
      <c r="BX947" s="12"/>
      <c r="BY947" s="12"/>
      <c r="BZ947" s="12"/>
      <c r="CA947" s="12"/>
      <c r="CB947" s="12"/>
      <c r="CC947" s="12"/>
      <c r="CD947" s="12"/>
      <c r="CE947" s="12"/>
      <c r="CF947" s="12"/>
      <c r="CG947" s="12"/>
      <c r="CH947" s="12"/>
    </row>
    <row r="948" spans="1:86">
      <c r="A948" s="14"/>
      <c r="B948" s="14"/>
      <c r="C948" s="14"/>
      <c r="D948" s="14"/>
      <c r="E948" s="14"/>
      <c r="F948" s="14"/>
      <c r="G948" s="14"/>
      <c r="H948" s="14"/>
      <c r="I948" s="14"/>
      <c r="J948" s="14"/>
      <c r="K948" s="14"/>
      <c r="L948" s="14"/>
      <c r="M948" s="14"/>
      <c r="N948" s="14"/>
      <c r="O948" s="14"/>
      <c r="P948" s="14"/>
      <c r="Q948" s="14"/>
      <c r="R948" s="14"/>
      <c r="S948" s="14"/>
      <c r="T948" s="14"/>
      <c r="U948" s="14"/>
      <c r="V948" s="14"/>
      <c r="W948" s="14"/>
      <c r="X948" s="14"/>
      <c r="Z948" s="14"/>
      <c r="AA948" s="14"/>
      <c r="AB948" s="14"/>
      <c r="AC948" s="14"/>
      <c r="AD948" s="14"/>
      <c r="AE948" s="14"/>
      <c r="AF948" s="14"/>
      <c r="AG948" s="14"/>
      <c r="AH948" s="14"/>
      <c r="AI948" s="14"/>
      <c r="AJ948" s="14"/>
      <c r="AK948" s="14"/>
      <c r="AL948" s="14"/>
      <c r="AM948" s="12"/>
      <c r="AN948" s="12"/>
      <c r="AO948" s="12"/>
      <c r="AP948" s="12"/>
      <c r="AQ948" s="12"/>
      <c r="AR948" s="12"/>
      <c r="AS948" s="12"/>
      <c r="AT948" s="12"/>
      <c r="AU948" s="12"/>
      <c r="AV948" s="12"/>
      <c r="AW948" s="12"/>
      <c r="AX948" s="12"/>
      <c r="AY948" s="12"/>
      <c r="AZ948" s="12"/>
      <c r="BA948" s="12"/>
      <c r="BB948" s="12"/>
      <c r="BC948" s="12"/>
      <c r="BD948" s="12"/>
      <c r="BE948" s="12"/>
      <c r="BF948" s="12"/>
      <c r="BG948" s="12"/>
      <c r="BH948" s="12"/>
      <c r="BI948" s="12"/>
      <c r="BJ948" s="12"/>
      <c r="BK948" s="12"/>
      <c r="BL948" s="12"/>
      <c r="BM948" s="12"/>
      <c r="BN948" s="12"/>
      <c r="BO948" s="12"/>
      <c r="BP948" s="12"/>
      <c r="BQ948" s="12"/>
      <c r="BR948" s="12"/>
      <c r="BS948" s="12"/>
      <c r="BT948" s="12"/>
      <c r="BU948" s="12"/>
      <c r="BV948" s="12"/>
      <c r="BW948" s="12"/>
      <c r="BX948" s="12"/>
      <c r="BY948" s="12"/>
      <c r="BZ948" s="12"/>
      <c r="CA948" s="12"/>
      <c r="CB948" s="12"/>
      <c r="CC948" s="12"/>
      <c r="CD948" s="12"/>
      <c r="CE948" s="12"/>
      <c r="CF948" s="12"/>
      <c r="CG948" s="12"/>
      <c r="CH948" s="12"/>
    </row>
    <row r="949" spans="1:86">
      <c r="A949" s="14"/>
      <c r="B949" s="14"/>
      <c r="C949" s="14"/>
      <c r="D949" s="14"/>
      <c r="E949" s="14"/>
      <c r="F949" s="14"/>
      <c r="G949" s="14"/>
      <c r="H949" s="14"/>
      <c r="I949" s="14"/>
      <c r="J949" s="14"/>
      <c r="K949" s="14"/>
      <c r="L949" s="14"/>
      <c r="M949" s="14"/>
      <c r="N949" s="14"/>
      <c r="O949" s="14"/>
      <c r="P949" s="14"/>
      <c r="Q949" s="14"/>
      <c r="R949" s="14"/>
      <c r="S949" s="14"/>
      <c r="T949" s="14"/>
      <c r="U949" s="14"/>
      <c r="V949" s="14"/>
      <c r="W949" s="14"/>
      <c r="X949" s="14"/>
      <c r="Z949" s="14"/>
      <c r="AA949" s="14"/>
      <c r="AB949" s="14"/>
      <c r="AC949" s="14"/>
      <c r="AD949" s="14"/>
      <c r="AE949" s="14"/>
      <c r="AF949" s="14"/>
      <c r="AG949" s="14"/>
      <c r="AH949" s="14"/>
      <c r="AI949" s="14"/>
      <c r="AJ949" s="14"/>
      <c r="AK949" s="14"/>
      <c r="AL949" s="14"/>
      <c r="AM949" s="12"/>
      <c r="AN949" s="12"/>
      <c r="AO949" s="12"/>
      <c r="AP949" s="12"/>
      <c r="AQ949" s="12"/>
      <c r="AR949" s="12"/>
      <c r="AS949" s="12"/>
      <c r="AT949" s="12"/>
      <c r="AU949" s="12"/>
      <c r="AV949" s="12"/>
      <c r="AW949" s="12"/>
      <c r="AX949" s="12"/>
      <c r="AY949" s="12"/>
      <c r="AZ949" s="12"/>
      <c r="BA949" s="12"/>
      <c r="BB949" s="12"/>
      <c r="BC949" s="12"/>
      <c r="BD949" s="12"/>
      <c r="BE949" s="12"/>
      <c r="BF949" s="12"/>
      <c r="BG949" s="12"/>
      <c r="BH949" s="12"/>
      <c r="BI949" s="12"/>
      <c r="BJ949" s="12"/>
      <c r="BK949" s="12"/>
      <c r="BL949" s="12"/>
      <c r="BM949" s="12"/>
      <c r="BN949" s="12"/>
      <c r="BO949" s="12"/>
      <c r="BP949" s="12"/>
      <c r="BQ949" s="12"/>
      <c r="BR949" s="12"/>
      <c r="BS949" s="12"/>
      <c r="BT949" s="12"/>
      <c r="BU949" s="12"/>
      <c r="BV949" s="12"/>
      <c r="BW949" s="12"/>
      <c r="BX949" s="12"/>
      <c r="BY949" s="12"/>
      <c r="BZ949" s="12"/>
      <c r="CA949" s="12"/>
      <c r="CB949" s="12"/>
      <c r="CC949" s="12"/>
      <c r="CD949" s="12"/>
      <c r="CE949" s="12"/>
      <c r="CF949" s="12"/>
      <c r="CG949" s="12"/>
      <c r="CH949" s="12"/>
    </row>
    <row r="950" spans="1:86">
      <c r="A950" s="14"/>
      <c r="B950" s="14"/>
      <c r="C950" s="14"/>
      <c r="D950" s="14"/>
      <c r="E950" s="14"/>
      <c r="F950" s="14"/>
      <c r="G950" s="14"/>
      <c r="H950" s="14"/>
      <c r="I950" s="14"/>
      <c r="J950" s="14"/>
      <c r="K950" s="14"/>
      <c r="L950" s="14"/>
      <c r="M950" s="14"/>
      <c r="N950" s="14"/>
      <c r="O950" s="14"/>
      <c r="P950" s="14"/>
      <c r="Q950" s="14"/>
      <c r="R950" s="14"/>
      <c r="S950" s="14"/>
      <c r="T950" s="14"/>
      <c r="U950" s="14"/>
      <c r="V950" s="14"/>
      <c r="W950" s="14"/>
      <c r="X950" s="14"/>
      <c r="Z950" s="14"/>
      <c r="AA950" s="14"/>
      <c r="AB950" s="14"/>
      <c r="AC950" s="14"/>
      <c r="AD950" s="14"/>
      <c r="AE950" s="14"/>
      <c r="AF950" s="14"/>
      <c r="AG950" s="14"/>
      <c r="AH950" s="14"/>
      <c r="AI950" s="14"/>
      <c r="AJ950" s="14"/>
      <c r="AK950" s="14"/>
      <c r="AL950" s="14"/>
      <c r="AM950" s="12"/>
      <c r="AN950" s="12"/>
      <c r="AO950" s="12"/>
      <c r="AP950" s="12"/>
      <c r="AQ950" s="12"/>
      <c r="AR950" s="12"/>
      <c r="AS950" s="12"/>
      <c r="AT950" s="12"/>
      <c r="AU950" s="12"/>
      <c r="AV950" s="12"/>
      <c r="AW950" s="12"/>
      <c r="AX950" s="12"/>
      <c r="AY950" s="12"/>
      <c r="AZ950" s="12"/>
      <c r="BA950" s="12"/>
      <c r="BB950" s="12"/>
      <c r="BC950" s="12"/>
      <c r="BD950" s="12"/>
      <c r="BE950" s="12"/>
      <c r="BF950" s="12"/>
      <c r="BG950" s="12"/>
      <c r="BH950" s="12"/>
      <c r="BI950" s="12"/>
      <c r="BJ950" s="12"/>
      <c r="BK950" s="12"/>
      <c r="BL950" s="12"/>
      <c r="BM950" s="12"/>
      <c r="BN950" s="12"/>
      <c r="BO950" s="12"/>
      <c r="BP950" s="12"/>
      <c r="BQ950" s="12"/>
      <c r="BR950" s="12"/>
      <c r="BS950" s="12"/>
      <c r="BT950" s="12"/>
      <c r="BU950" s="12"/>
      <c r="BV950" s="12"/>
      <c r="BW950" s="12"/>
      <c r="BX950" s="12"/>
      <c r="BY950" s="12"/>
      <c r="BZ950" s="12"/>
      <c r="CA950" s="12"/>
      <c r="CB950" s="12"/>
      <c r="CC950" s="12"/>
      <c r="CD950" s="12"/>
      <c r="CE950" s="12"/>
      <c r="CF950" s="12"/>
      <c r="CG950" s="12"/>
      <c r="CH950" s="12"/>
    </row>
    <row r="951" spans="1:86">
      <c r="A951" s="14"/>
      <c r="B951" s="14"/>
      <c r="C951" s="14"/>
      <c r="D951" s="14"/>
      <c r="E951" s="14"/>
      <c r="F951" s="14"/>
      <c r="G951" s="14"/>
      <c r="H951" s="14"/>
      <c r="I951" s="14"/>
      <c r="J951" s="14"/>
      <c r="K951" s="14"/>
      <c r="L951" s="14"/>
      <c r="M951" s="14"/>
      <c r="N951" s="14"/>
      <c r="O951" s="14"/>
      <c r="P951" s="14"/>
      <c r="Q951" s="14"/>
      <c r="R951" s="14"/>
      <c r="S951" s="14"/>
      <c r="T951" s="14"/>
      <c r="U951" s="14"/>
      <c r="V951" s="14"/>
      <c r="W951" s="14"/>
      <c r="X951" s="14"/>
      <c r="Z951" s="14"/>
      <c r="AA951" s="14"/>
      <c r="AB951" s="14"/>
      <c r="AC951" s="14"/>
      <c r="AD951" s="14"/>
      <c r="AE951" s="14"/>
      <c r="AF951" s="14"/>
      <c r="AG951" s="14"/>
      <c r="AH951" s="14"/>
      <c r="AI951" s="14"/>
      <c r="AJ951" s="14"/>
      <c r="AK951" s="14"/>
      <c r="AL951" s="14"/>
      <c r="AM951" s="12"/>
      <c r="AN951" s="12"/>
      <c r="AO951" s="12"/>
      <c r="AP951" s="12"/>
      <c r="AQ951" s="12"/>
      <c r="AR951" s="12"/>
      <c r="AS951" s="12"/>
      <c r="AT951" s="12"/>
      <c r="AU951" s="12"/>
      <c r="AV951" s="12"/>
      <c r="AW951" s="12"/>
      <c r="AX951" s="12"/>
      <c r="AY951" s="12"/>
      <c r="AZ951" s="12"/>
      <c r="BA951" s="12"/>
      <c r="BB951" s="12"/>
      <c r="BC951" s="12"/>
      <c r="BD951" s="12"/>
      <c r="BE951" s="12"/>
      <c r="BF951" s="12"/>
      <c r="BG951" s="12"/>
      <c r="BH951" s="12"/>
      <c r="BI951" s="12"/>
      <c r="BJ951" s="12"/>
      <c r="BK951" s="12"/>
      <c r="BL951" s="12"/>
      <c r="BM951" s="12"/>
      <c r="BN951" s="12"/>
      <c r="BO951" s="12"/>
      <c r="BP951" s="12"/>
      <c r="BQ951" s="12"/>
      <c r="BR951" s="12"/>
      <c r="BS951" s="12"/>
      <c r="BT951" s="12"/>
      <c r="BU951" s="12"/>
      <c r="BV951" s="12"/>
      <c r="BW951" s="12"/>
      <c r="BX951" s="12"/>
      <c r="BY951" s="12"/>
      <c r="BZ951" s="12"/>
      <c r="CA951" s="12"/>
      <c r="CB951" s="12"/>
      <c r="CC951" s="12"/>
      <c r="CD951" s="12"/>
      <c r="CE951" s="12"/>
      <c r="CF951" s="12"/>
      <c r="CG951" s="12"/>
      <c r="CH951" s="12"/>
    </row>
    <row r="952" spans="1:86">
      <c r="A952" s="14"/>
      <c r="B952" s="14"/>
      <c r="C952" s="14"/>
      <c r="D952" s="14"/>
      <c r="E952" s="14"/>
      <c r="F952" s="14"/>
      <c r="G952" s="14"/>
      <c r="H952" s="14"/>
      <c r="I952" s="14"/>
      <c r="J952" s="14"/>
      <c r="K952" s="14"/>
      <c r="L952" s="14"/>
      <c r="M952" s="14"/>
      <c r="N952" s="14"/>
      <c r="O952" s="14"/>
      <c r="P952" s="14"/>
      <c r="Q952" s="14"/>
      <c r="R952" s="14"/>
      <c r="S952" s="14"/>
      <c r="T952" s="14"/>
      <c r="U952" s="14"/>
      <c r="V952" s="14"/>
      <c r="W952" s="14"/>
      <c r="X952" s="14"/>
      <c r="Z952" s="14"/>
      <c r="AA952" s="14"/>
      <c r="AB952" s="14"/>
      <c r="AC952" s="14"/>
      <c r="AD952" s="14"/>
      <c r="AE952" s="14"/>
      <c r="AF952" s="14"/>
      <c r="AG952" s="14"/>
      <c r="AH952" s="14"/>
      <c r="AI952" s="14"/>
      <c r="AJ952" s="14"/>
      <c r="AK952" s="14"/>
      <c r="AL952" s="14"/>
      <c r="AM952" s="12"/>
      <c r="AN952" s="12"/>
      <c r="AO952" s="12"/>
      <c r="AP952" s="12"/>
      <c r="AQ952" s="12"/>
      <c r="AR952" s="12"/>
      <c r="AS952" s="12"/>
      <c r="AT952" s="12"/>
      <c r="AU952" s="12"/>
      <c r="AV952" s="12"/>
      <c r="AW952" s="12"/>
      <c r="AX952" s="12"/>
      <c r="AY952" s="12"/>
      <c r="AZ952" s="12"/>
      <c r="BA952" s="12"/>
      <c r="BB952" s="12"/>
      <c r="BC952" s="12"/>
      <c r="BD952" s="12"/>
      <c r="BE952" s="12"/>
      <c r="BF952" s="12"/>
      <c r="BG952" s="12"/>
      <c r="BH952" s="12"/>
      <c r="BI952" s="12"/>
      <c r="BJ952" s="12"/>
      <c r="BK952" s="12"/>
      <c r="BL952" s="12"/>
      <c r="BM952" s="12"/>
      <c r="BN952" s="12"/>
      <c r="BO952" s="12"/>
      <c r="BP952" s="12"/>
      <c r="BQ952" s="12"/>
      <c r="BR952" s="12"/>
      <c r="BS952" s="12"/>
      <c r="BT952" s="12"/>
      <c r="BU952" s="12"/>
      <c r="BV952" s="12"/>
      <c r="BW952" s="12"/>
      <c r="BX952" s="12"/>
      <c r="BY952" s="12"/>
      <c r="BZ952" s="12"/>
      <c r="CA952" s="12"/>
      <c r="CB952" s="12"/>
      <c r="CC952" s="12"/>
      <c r="CD952" s="12"/>
      <c r="CE952" s="12"/>
      <c r="CF952" s="12"/>
      <c r="CG952" s="12"/>
      <c r="CH952" s="12"/>
    </row>
    <row r="953" spans="1:86">
      <c r="A953" s="14"/>
      <c r="B953" s="14"/>
      <c r="C953" s="14"/>
      <c r="D953" s="14"/>
      <c r="E953" s="14"/>
      <c r="F953" s="14"/>
      <c r="G953" s="14"/>
      <c r="H953" s="14"/>
      <c r="I953" s="14"/>
      <c r="J953" s="14"/>
      <c r="K953" s="14"/>
      <c r="L953" s="14"/>
      <c r="M953" s="14"/>
      <c r="N953" s="14"/>
      <c r="O953" s="14"/>
      <c r="P953" s="14"/>
      <c r="Q953" s="14"/>
      <c r="R953" s="14"/>
      <c r="S953" s="14"/>
      <c r="T953" s="14"/>
      <c r="U953" s="14"/>
      <c r="V953" s="14"/>
      <c r="W953" s="14"/>
      <c r="X953" s="14"/>
      <c r="Z953" s="14"/>
      <c r="AA953" s="14"/>
      <c r="AB953" s="14"/>
      <c r="AC953" s="14"/>
      <c r="AD953" s="14"/>
      <c r="AE953" s="14"/>
      <c r="AF953" s="14"/>
      <c r="AG953" s="14"/>
      <c r="AH953" s="14"/>
      <c r="AI953" s="14"/>
      <c r="AJ953" s="14"/>
      <c r="AK953" s="14"/>
      <c r="AL953" s="14"/>
      <c r="AM953" s="12"/>
      <c r="AN953" s="12"/>
      <c r="AO953" s="12"/>
      <c r="AP953" s="12"/>
      <c r="AQ953" s="12"/>
      <c r="AR953" s="12"/>
      <c r="AS953" s="12"/>
      <c r="AT953" s="12"/>
      <c r="AU953" s="12"/>
      <c r="AV953" s="12"/>
      <c r="AW953" s="12"/>
      <c r="AX953" s="12"/>
      <c r="AY953" s="12"/>
      <c r="AZ953" s="12"/>
      <c r="BA953" s="12"/>
      <c r="BB953" s="12"/>
      <c r="BC953" s="12"/>
      <c r="BD953" s="12"/>
      <c r="BE953" s="12"/>
      <c r="BF953" s="12"/>
      <c r="BG953" s="12"/>
      <c r="BH953" s="12"/>
      <c r="BI953" s="12"/>
      <c r="BJ953" s="12"/>
      <c r="BK953" s="12"/>
      <c r="BL953" s="12"/>
      <c r="BM953" s="12"/>
      <c r="BN953" s="12"/>
      <c r="BO953" s="12"/>
      <c r="BP953" s="12"/>
      <c r="BQ953" s="12"/>
      <c r="BR953" s="12"/>
      <c r="BS953" s="12"/>
      <c r="BT953" s="12"/>
      <c r="BU953" s="12"/>
      <c r="BV953" s="12"/>
      <c r="BW953" s="12"/>
      <c r="BX953" s="12"/>
      <c r="BY953" s="12"/>
      <c r="BZ953" s="12"/>
      <c r="CA953" s="12"/>
      <c r="CB953" s="12"/>
      <c r="CC953" s="12"/>
      <c r="CD953" s="12"/>
      <c r="CE953" s="12"/>
      <c r="CF953" s="12"/>
      <c r="CG953" s="12"/>
      <c r="CH953" s="12"/>
    </row>
    <row r="954" spans="1:86">
      <c r="A954" s="14"/>
      <c r="B954" s="14"/>
      <c r="C954" s="14"/>
      <c r="D954" s="14"/>
      <c r="E954" s="14"/>
      <c r="F954" s="14"/>
      <c r="G954" s="14"/>
      <c r="H954" s="14"/>
      <c r="I954" s="14"/>
      <c r="J954" s="14"/>
      <c r="K954" s="14"/>
      <c r="L954" s="14"/>
      <c r="M954" s="14"/>
      <c r="N954" s="14"/>
      <c r="O954" s="14"/>
      <c r="P954" s="14"/>
      <c r="Q954" s="14"/>
      <c r="R954" s="14"/>
      <c r="S954" s="14"/>
      <c r="T954" s="14"/>
      <c r="U954" s="14"/>
      <c r="V954" s="14"/>
      <c r="W954" s="14"/>
      <c r="X954" s="14"/>
      <c r="Z954" s="14"/>
      <c r="AA954" s="14"/>
      <c r="AB954" s="14"/>
      <c r="AC954" s="14"/>
      <c r="AD954" s="14"/>
      <c r="AE954" s="14"/>
      <c r="AF954" s="14"/>
      <c r="AG954" s="14"/>
      <c r="AH954" s="14"/>
      <c r="AI954" s="14"/>
      <c r="AJ954" s="14"/>
      <c r="AK954" s="14"/>
      <c r="AL954" s="14"/>
      <c r="AM954" s="12"/>
      <c r="AN954" s="12"/>
      <c r="AO954" s="12"/>
      <c r="AP954" s="12"/>
      <c r="AQ954" s="12"/>
      <c r="AR954" s="12"/>
      <c r="AS954" s="12"/>
      <c r="AT954" s="12"/>
      <c r="AU954" s="12"/>
      <c r="AV954" s="12"/>
      <c r="AW954" s="12"/>
      <c r="AX954" s="12"/>
      <c r="AY954" s="12"/>
      <c r="AZ954" s="12"/>
      <c r="BA954" s="12"/>
      <c r="BB954" s="12"/>
      <c r="BC954" s="12"/>
      <c r="BD954" s="12"/>
      <c r="BE954" s="12"/>
      <c r="BF954" s="12"/>
      <c r="BG954" s="12"/>
      <c r="BH954" s="12"/>
      <c r="BI954" s="12"/>
      <c r="BJ954" s="12"/>
      <c r="BK954" s="12"/>
      <c r="BL954" s="12"/>
      <c r="BM954" s="12"/>
      <c r="BN954" s="12"/>
      <c r="BO954" s="12"/>
      <c r="BP954" s="12"/>
      <c r="BQ954" s="12"/>
      <c r="BR954" s="12"/>
      <c r="BS954" s="12"/>
      <c r="BT954" s="12"/>
      <c r="BU954" s="12"/>
      <c r="BV954" s="12"/>
      <c r="BW954" s="12"/>
      <c r="BX954" s="12"/>
      <c r="BY954" s="12"/>
      <c r="BZ954" s="12"/>
      <c r="CA954" s="12"/>
      <c r="CB954" s="12"/>
      <c r="CC954" s="12"/>
      <c r="CD954" s="12"/>
      <c r="CE954" s="12"/>
      <c r="CF954" s="12"/>
      <c r="CG954" s="12"/>
      <c r="CH954" s="12"/>
    </row>
    <row r="955" spans="1:86">
      <c r="A955" s="14"/>
      <c r="B955" s="14"/>
      <c r="C955" s="14"/>
      <c r="D955" s="14"/>
      <c r="E955" s="14"/>
      <c r="F955" s="14"/>
      <c r="G955" s="14"/>
      <c r="H955" s="14"/>
      <c r="I955" s="14"/>
      <c r="J955" s="14"/>
      <c r="K955" s="14"/>
      <c r="L955" s="14"/>
      <c r="M955" s="14"/>
      <c r="N955" s="14"/>
      <c r="O955" s="14"/>
      <c r="P955" s="14"/>
      <c r="Q955" s="14"/>
      <c r="R955" s="14"/>
      <c r="S955" s="14"/>
      <c r="T955" s="14"/>
      <c r="U955" s="14"/>
      <c r="V955" s="14"/>
      <c r="W955" s="14"/>
      <c r="X955" s="14"/>
      <c r="Z955" s="14"/>
      <c r="AA955" s="14"/>
      <c r="AB955" s="14"/>
      <c r="AC955" s="14"/>
      <c r="AD955" s="14"/>
      <c r="AE955" s="14"/>
      <c r="AF955" s="14"/>
      <c r="AG955" s="14"/>
      <c r="AH955" s="14"/>
      <c r="AI955" s="14"/>
      <c r="AJ955" s="14"/>
      <c r="AK955" s="14"/>
      <c r="AL955" s="14"/>
      <c r="AM955" s="12"/>
      <c r="AN955" s="12"/>
      <c r="AO955" s="12"/>
      <c r="AP955" s="12"/>
      <c r="AQ955" s="12"/>
      <c r="AR955" s="12"/>
      <c r="AS955" s="12"/>
      <c r="AT955" s="12"/>
      <c r="AU955" s="12"/>
      <c r="AV955" s="12"/>
      <c r="AW955" s="12"/>
      <c r="AX955" s="12"/>
      <c r="AY955" s="12"/>
      <c r="AZ955" s="12"/>
      <c r="BA955" s="12"/>
      <c r="BB955" s="12"/>
      <c r="BC955" s="12"/>
      <c r="BD955" s="12"/>
      <c r="BE955" s="12"/>
      <c r="BF955" s="12"/>
      <c r="BG955" s="12"/>
      <c r="BH955" s="12"/>
      <c r="BI955" s="12"/>
      <c r="BJ955" s="12"/>
      <c r="BK955" s="12"/>
      <c r="BL955" s="12"/>
      <c r="BM955" s="12"/>
      <c r="BN955" s="12"/>
      <c r="BO955" s="12"/>
      <c r="BP955" s="12"/>
      <c r="BQ955" s="12"/>
      <c r="BR955" s="12"/>
      <c r="BS955" s="12"/>
      <c r="BT955" s="12"/>
      <c r="BU955" s="12"/>
      <c r="BV955" s="12"/>
      <c r="BW955" s="12"/>
      <c r="BX955" s="12"/>
      <c r="BY955" s="12"/>
      <c r="BZ955" s="12"/>
      <c r="CA955" s="12"/>
      <c r="CB955" s="12"/>
      <c r="CC955" s="12"/>
      <c r="CD955" s="12"/>
      <c r="CE955" s="12"/>
      <c r="CF955" s="12"/>
      <c r="CG955" s="12"/>
      <c r="CH955" s="12"/>
    </row>
    <row r="956" spans="1:86">
      <c r="A956" s="14"/>
      <c r="B956" s="14"/>
      <c r="C956" s="14"/>
      <c r="D956" s="14"/>
      <c r="E956" s="14"/>
      <c r="F956" s="14"/>
      <c r="G956" s="14"/>
      <c r="H956" s="14"/>
      <c r="I956" s="14"/>
      <c r="J956" s="14"/>
      <c r="K956" s="14"/>
      <c r="L956" s="14"/>
      <c r="M956" s="14"/>
      <c r="N956" s="14"/>
      <c r="O956" s="14"/>
      <c r="P956" s="14"/>
      <c r="Q956" s="14"/>
      <c r="R956" s="14"/>
      <c r="S956" s="14"/>
      <c r="T956" s="14"/>
      <c r="U956" s="14"/>
      <c r="V956" s="14"/>
      <c r="W956" s="14"/>
      <c r="X956" s="14"/>
      <c r="Z956" s="14"/>
      <c r="AA956" s="14"/>
      <c r="AB956" s="14"/>
      <c r="AC956" s="14"/>
      <c r="AD956" s="14"/>
      <c r="AE956" s="14"/>
      <c r="AF956" s="14"/>
      <c r="AG956" s="14"/>
      <c r="AH956" s="14"/>
      <c r="AI956" s="14"/>
      <c r="AJ956" s="14"/>
      <c r="AK956" s="14"/>
      <c r="AL956" s="14"/>
      <c r="AM956" s="12"/>
      <c r="AN956" s="12"/>
      <c r="AO956" s="12"/>
      <c r="AP956" s="12"/>
      <c r="AQ956" s="12"/>
      <c r="AR956" s="12"/>
      <c r="AS956" s="12"/>
      <c r="AT956" s="12"/>
      <c r="AU956" s="12"/>
      <c r="AV956" s="12"/>
      <c r="AW956" s="12"/>
      <c r="AX956" s="12"/>
      <c r="AY956" s="12"/>
      <c r="AZ956" s="12"/>
      <c r="BA956" s="12"/>
      <c r="BB956" s="12"/>
      <c r="BC956" s="12"/>
      <c r="BD956" s="12"/>
      <c r="BE956" s="12"/>
      <c r="BF956" s="12"/>
      <c r="BG956" s="12"/>
      <c r="BH956" s="12"/>
      <c r="BI956" s="12"/>
      <c r="BJ956" s="12"/>
      <c r="BK956" s="12"/>
      <c r="BL956" s="12"/>
      <c r="BM956" s="12"/>
      <c r="BN956" s="12"/>
      <c r="BO956" s="12"/>
      <c r="BP956" s="12"/>
      <c r="BQ956" s="12"/>
      <c r="BR956" s="12"/>
      <c r="BS956" s="12"/>
      <c r="BT956" s="12"/>
      <c r="BU956" s="12"/>
      <c r="BV956" s="12"/>
      <c r="BW956" s="12"/>
      <c r="BX956" s="12"/>
      <c r="BY956" s="12"/>
      <c r="BZ956" s="12"/>
      <c r="CA956" s="12"/>
      <c r="CB956" s="12"/>
      <c r="CC956" s="12"/>
      <c r="CD956" s="12"/>
      <c r="CE956" s="12"/>
      <c r="CF956" s="12"/>
      <c r="CG956" s="12"/>
      <c r="CH956" s="12"/>
    </row>
    <row r="957" spans="1:86">
      <c r="A957" s="14"/>
      <c r="B957" s="14"/>
      <c r="C957" s="14"/>
      <c r="D957" s="14"/>
      <c r="E957" s="14"/>
      <c r="F957" s="14"/>
      <c r="G957" s="14"/>
      <c r="H957" s="14"/>
      <c r="I957" s="14"/>
      <c r="J957" s="14"/>
      <c r="K957" s="14"/>
      <c r="L957" s="14"/>
      <c r="M957" s="14"/>
      <c r="N957" s="14"/>
      <c r="O957" s="14"/>
      <c r="P957" s="14"/>
      <c r="Q957" s="14"/>
      <c r="R957" s="14"/>
      <c r="S957" s="14"/>
      <c r="T957" s="14"/>
      <c r="U957" s="14"/>
      <c r="V957" s="14"/>
      <c r="W957" s="14"/>
      <c r="X957" s="14"/>
      <c r="Z957" s="14"/>
      <c r="AA957" s="14"/>
      <c r="AB957" s="14"/>
      <c r="AC957" s="14"/>
      <c r="AD957" s="14"/>
      <c r="AE957" s="14"/>
      <c r="AF957" s="14"/>
      <c r="AG957" s="14"/>
      <c r="AH957" s="14"/>
      <c r="AI957" s="14"/>
      <c r="AJ957" s="14"/>
      <c r="AK957" s="14"/>
      <c r="AL957" s="14"/>
      <c r="AM957" s="12"/>
      <c r="AN957" s="12"/>
      <c r="AO957" s="12"/>
      <c r="AP957" s="12"/>
      <c r="AQ957" s="12"/>
      <c r="AR957" s="12"/>
      <c r="AS957" s="12"/>
      <c r="AT957" s="12"/>
      <c r="AU957" s="12"/>
      <c r="AV957" s="12"/>
      <c r="AW957" s="12"/>
      <c r="AX957" s="12"/>
      <c r="AY957" s="12"/>
      <c r="AZ957" s="12"/>
      <c r="BA957" s="12"/>
      <c r="BB957" s="12"/>
      <c r="BC957" s="12"/>
      <c r="BD957" s="12"/>
      <c r="BE957" s="12"/>
      <c r="BF957" s="12"/>
      <c r="BG957" s="12"/>
      <c r="BH957" s="12"/>
      <c r="BI957" s="12"/>
      <c r="BJ957" s="12"/>
      <c r="BK957" s="12"/>
      <c r="BL957" s="12"/>
      <c r="BM957" s="12"/>
      <c r="BN957" s="12"/>
      <c r="BO957" s="12"/>
      <c r="BP957" s="12"/>
      <c r="BQ957" s="12"/>
      <c r="BR957" s="12"/>
      <c r="BS957" s="12"/>
      <c r="BT957" s="12"/>
      <c r="BU957" s="12"/>
      <c r="BV957" s="12"/>
      <c r="BW957" s="12"/>
      <c r="BX957" s="12"/>
      <c r="BY957" s="12"/>
      <c r="BZ957" s="12"/>
      <c r="CA957" s="12"/>
      <c r="CB957" s="12"/>
      <c r="CC957" s="12"/>
      <c r="CD957" s="12"/>
      <c r="CE957" s="12"/>
      <c r="CF957" s="12"/>
      <c r="CG957" s="12"/>
      <c r="CH957" s="12"/>
    </row>
    <row r="958" spans="1:86">
      <c r="A958" s="14"/>
      <c r="B958" s="14"/>
      <c r="C958" s="14"/>
      <c r="D958" s="14"/>
      <c r="E958" s="14"/>
      <c r="F958" s="14"/>
      <c r="G958" s="14"/>
      <c r="H958" s="14"/>
      <c r="I958" s="14"/>
      <c r="J958" s="14"/>
      <c r="K958" s="14"/>
      <c r="L958" s="14"/>
      <c r="M958" s="14"/>
      <c r="N958" s="14"/>
      <c r="O958" s="14"/>
      <c r="P958" s="14"/>
      <c r="Q958" s="14"/>
      <c r="R958" s="14"/>
      <c r="S958" s="14"/>
      <c r="T958" s="14"/>
      <c r="U958" s="14"/>
      <c r="V958" s="14"/>
      <c r="W958" s="14"/>
      <c r="X958" s="14"/>
      <c r="Z958" s="14"/>
      <c r="AA958" s="14"/>
      <c r="AB958" s="14"/>
      <c r="AC958" s="14"/>
      <c r="AD958" s="14"/>
      <c r="AE958" s="14"/>
      <c r="AF958" s="14"/>
      <c r="AG958" s="14"/>
      <c r="AH958" s="14"/>
      <c r="AI958" s="14"/>
      <c r="AJ958" s="14"/>
      <c r="AK958" s="14"/>
      <c r="AL958" s="14"/>
      <c r="AM958" s="12"/>
      <c r="AN958" s="12"/>
      <c r="AO958" s="12"/>
      <c r="AP958" s="12"/>
      <c r="AQ958" s="12"/>
      <c r="AR958" s="12"/>
      <c r="AS958" s="12"/>
      <c r="AT958" s="12"/>
      <c r="AU958" s="12"/>
      <c r="AV958" s="12"/>
      <c r="AW958" s="12"/>
      <c r="AX958" s="12"/>
      <c r="AY958" s="12"/>
      <c r="AZ958" s="12"/>
      <c r="BA958" s="12"/>
      <c r="BB958" s="12"/>
      <c r="BC958" s="12"/>
      <c r="BD958" s="12"/>
      <c r="BE958" s="12"/>
      <c r="BF958" s="12"/>
      <c r="BG958" s="12"/>
      <c r="BH958" s="12"/>
      <c r="BI958" s="12"/>
      <c r="BJ958" s="12"/>
      <c r="BK958" s="12"/>
      <c r="BL958" s="12"/>
      <c r="BM958" s="12"/>
      <c r="BN958" s="12"/>
      <c r="BO958" s="12"/>
      <c r="BP958" s="12"/>
      <c r="BQ958" s="12"/>
      <c r="BR958" s="12"/>
      <c r="BS958" s="12"/>
      <c r="BT958" s="12"/>
      <c r="BU958" s="12"/>
      <c r="BV958" s="12"/>
      <c r="BW958" s="12"/>
      <c r="BX958" s="12"/>
      <c r="BY958" s="12"/>
      <c r="BZ958" s="12"/>
      <c r="CA958" s="12"/>
      <c r="CB958" s="12"/>
      <c r="CC958" s="12"/>
      <c r="CD958" s="12"/>
      <c r="CE958" s="12"/>
      <c r="CF958" s="12"/>
      <c r="CG958" s="12"/>
      <c r="CH958" s="12"/>
    </row>
    <row r="959" spans="1:86">
      <c r="A959" s="14"/>
      <c r="B959" s="14"/>
      <c r="C959" s="14"/>
      <c r="D959" s="14"/>
      <c r="E959" s="14"/>
      <c r="F959" s="14"/>
      <c r="G959" s="14"/>
      <c r="H959" s="14"/>
      <c r="I959" s="14"/>
      <c r="J959" s="14"/>
      <c r="K959" s="14"/>
      <c r="L959" s="14"/>
      <c r="M959" s="14"/>
      <c r="N959" s="14"/>
      <c r="O959" s="14"/>
      <c r="P959" s="14"/>
      <c r="Q959" s="14"/>
      <c r="R959" s="14"/>
      <c r="S959" s="14"/>
      <c r="T959" s="14"/>
      <c r="U959" s="14"/>
      <c r="V959" s="14"/>
      <c r="W959" s="14"/>
      <c r="X959" s="14"/>
      <c r="Z959" s="14"/>
      <c r="AA959" s="14"/>
      <c r="AB959" s="14"/>
      <c r="AC959" s="14"/>
      <c r="AD959" s="14"/>
      <c r="AE959" s="14"/>
      <c r="AF959" s="14"/>
      <c r="AG959" s="14"/>
      <c r="AH959" s="14"/>
      <c r="AI959" s="14"/>
      <c r="AJ959" s="14"/>
      <c r="AK959" s="14"/>
      <c r="AL959" s="14"/>
      <c r="AM959" s="12"/>
      <c r="AN959" s="12"/>
      <c r="AO959" s="12"/>
      <c r="AP959" s="12"/>
      <c r="AQ959" s="12"/>
      <c r="AR959" s="12"/>
      <c r="AS959" s="12"/>
      <c r="AT959" s="12"/>
      <c r="AU959" s="12"/>
      <c r="AV959" s="12"/>
      <c r="AW959" s="12"/>
      <c r="AX959" s="12"/>
      <c r="AY959" s="12"/>
      <c r="AZ959" s="12"/>
      <c r="BA959" s="12"/>
      <c r="BB959" s="12"/>
      <c r="BC959" s="12"/>
      <c r="BD959" s="12"/>
      <c r="BE959" s="12"/>
      <c r="BF959" s="12"/>
      <c r="BG959" s="12"/>
      <c r="BH959" s="12"/>
      <c r="BI959" s="12"/>
      <c r="BJ959" s="12"/>
      <c r="BK959" s="12"/>
      <c r="BL959" s="12"/>
      <c r="BM959" s="12"/>
      <c r="BN959" s="12"/>
      <c r="BO959" s="12"/>
      <c r="BP959" s="12"/>
      <c r="BQ959" s="12"/>
      <c r="BR959" s="12"/>
      <c r="BS959" s="12"/>
      <c r="BT959" s="12"/>
      <c r="BU959" s="12"/>
      <c r="BV959" s="12"/>
      <c r="BW959" s="12"/>
      <c r="BX959" s="12"/>
      <c r="BY959" s="12"/>
      <c r="BZ959" s="12"/>
      <c r="CA959" s="12"/>
      <c r="CB959" s="12"/>
      <c r="CC959" s="12"/>
      <c r="CD959" s="12"/>
      <c r="CE959" s="12"/>
      <c r="CF959" s="12"/>
      <c r="CG959" s="12"/>
      <c r="CH959" s="12"/>
    </row>
    <row r="960" spans="1:86">
      <c r="A960" s="14"/>
      <c r="B960" s="14"/>
      <c r="C960" s="14"/>
      <c r="D960" s="14"/>
      <c r="E960" s="14"/>
      <c r="F960" s="14"/>
      <c r="G960" s="14"/>
      <c r="H960" s="14"/>
      <c r="I960" s="14"/>
      <c r="J960" s="14"/>
      <c r="K960" s="14"/>
      <c r="L960" s="14"/>
      <c r="M960" s="14"/>
      <c r="N960" s="14"/>
      <c r="O960" s="14"/>
      <c r="P960" s="14"/>
      <c r="Q960" s="14"/>
      <c r="R960" s="14"/>
      <c r="S960" s="14"/>
      <c r="T960" s="14"/>
      <c r="U960" s="14"/>
      <c r="V960" s="14"/>
      <c r="W960" s="14"/>
      <c r="X960" s="14"/>
      <c r="Z960" s="14"/>
      <c r="AA960" s="14"/>
      <c r="AB960" s="14"/>
      <c r="AC960" s="14"/>
      <c r="AD960" s="14"/>
      <c r="AE960" s="14"/>
      <c r="AF960" s="14"/>
      <c r="AG960" s="14"/>
      <c r="AH960" s="14"/>
      <c r="AI960" s="14"/>
      <c r="AJ960" s="14"/>
      <c r="AK960" s="14"/>
      <c r="AL960" s="14"/>
      <c r="AM960" s="12"/>
      <c r="AN960" s="12"/>
      <c r="AO960" s="12"/>
      <c r="AP960" s="12"/>
      <c r="AQ960" s="12"/>
      <c r="AR960" s="12"/>
      <c r="AS960" s="12"/>
      <c r="AT960" s="12"/>
      <c r="AU960" s="12"/>
      <c r="AV960" s="12"/>
      <c r="AW960" s="12"/>
      <c r="AX960" s="12"/>
      <c r="AY960" s="12"/>
      <c r="AZ960" s="12"/>
      <c r="BA960" s="12"/>
      <c r="BB960" s="12"/>
      <c r="BC960" s="12"/>
      <c r="BD960" s="12"/>
      <c r="BE960" s="12"/>
      <c r="BF960" s="12"/>
      <c r="BG960" s="12"/>
      <c r="BH960" s="12"/>
      <c r="BI960" s="12"/>
      <c r="BJ960" s="12"/>
      <c r="BK960" s="12"/>
      <c r="BL960" s="12"/>
      <c r="BM960" s="12"/>
      <c r="BN960" s="12"/>
      <c r="BO960" s="12"/>
      <c r="BP960" s="12"/>
      <c r="BQ960" s="12"/>
      <c r="BR960" s="12"/>
      <c r="BS960" s="12"/>
      <c r="BT960" s="12"/>
      <c r="BU960" s="12"/>
      <c r="BV960" s="12"/>
      <c r="BW960" s="12"/>
      <c r="BX960" s="12"/>
      <c r="BY960" s="12"/>
      <c r="BZ960" s="12"/>
      <c r="CA960" s="12"/>
      <c r="CB960" s="12"/>
      <c r="CC960" s="12"/>
      <c r="CD960" s="12"/>
      <c r="CE960" s="12"/>
      <c r="CF960" s="12"/>
      <c r="CG960" s="12"/>
      <c r="CH960" s="12"/>
    </row>
    <row r="961" spans="1:86">
      <c r="A961" s="14"/>
      <c r="B961" s="14"/>
      <c r="C961" s="14"/>
      <c r="D961" s="14"/>
      <c r="E961" s="14"/>
      <c r="F961" s="14"/>
      <c r="G961" s="14"/>
      <c r="H961" s="14"/>
      <c r="I961" s="14"/>
      <c r="J961" s="14"/>
      <c r="K961" s="14"/>
      <c r="L961" s="14"/>
      <c r="M961" s="14"/>
      <c r="N961" s="14"/>
      <c r="O961" s="14"/>
      <c r="P961" s="14"/>
      <c r="Q961" s="14"/>
      <c r="R961" s="14"/>
      <c r="S961" s="14"/>
      <c r="T961" s="14"/>
      <c r="U961" s="14"/>
      <c r="V961" s="14"/>
      <c r="W961" s="14"/>
      <c r="X961" s="14"/>
      <c r="Z961" s="14"/>
      <c r="AA961" s="14"/>
      <c r="AB961" s="14"/>
      <c r="AC961" s="14"/>
      <c r="AD961" s="14"/>
      <c r="AE961" s="14"/>
      <c r="AF961" s="14"/>
      <c r="AG961" s="14"/>
      <c r="AH961" s="14"/>
      <c r="AI961" s="14"/>
      <c r="AJ961" s="14"/>
      <c r="AK961" s="14"/>
      <c r="AL961" s="14"/>
      <c r="AM961" s="12"/>
      <c r="AN961" s="12"/>
      <c r="AO961" s="12"/>
      <c r="AP961" s="12"/>
      <c r="AQ961" s="12"/>
      <c r="AR961" s="12"/>
      <c r="AS961" s="12"/>
      <c r="AT961" s="12"/>
      <c r="AU961" s="12"/>
      <c r="AV961" s="12"/>
      <c r="AW961" s="12"/>
      <c r="AX961" s="12"/>
      <c r="AY961" s="12"/>
      <c r="AZ961" s="12"/>
      <c r="BA961" s="12"/>
      <c r="BB961" s="12"/>
      <c r="BC961" s="12"/>
      <c r="BD961" s="12"/>
      <c r="BE961" s="12"/>
      <c r="BF961" s="12"/>
      <c r="BG961" s="12"/>
      <c r="BH961" s="12"/>
      <c r="BI961" s="12"/>
      <c r="BJ961" s="12"/>
      <c r="BK961" s="12"/>
      <c r="BL961" s="12"/>
      <c r="BM961" s="12"/>
      <c r="BN961" s="12"/>
      <c r="BO961" s="12"/>
      <c r="BP961" s="12"/>
      <c r="BQ961" s="12"/>
      <c r="BR961" s="12"/>
      <c r="BS961" s="12"/>
      <c r="BT961" s="12"/>
      <c r="BU961" s="12"/>
      <c r="BV961" s="12"/>
      <c r="BW961" s="12"/>
      <c r="BX961" s="12"/>
      <c r="BY961" s="12"/>
      <c r="BZ961" s="12"/>
      <c r="CA961" s="12"/>
      <c r="CB961" s="12"/>
      <c r="CC961" s="12"/>
      <c r="CD961" s="12"/>
      <c r="CE961" s="12"/>
      <c r="CF961" s="12"/>
      <c r="CG961" s="12"/>
      <c r="CH961" s="12"/>
    </row>
    <row r="962" spans="1:86">
      <c r="A962" s="14"/>
      <c r="B962" s="14"/>
      <c r="C962" s="14"/>
      <c r="D962" s="14"/>
      <c r="E962" s="14"/>
      <c r="F962" s="14"/>
      <c r="G962" s="14"/>
      <c r="H962" s="14"/>
      <c r="I962" s="14"/>
      <c r="J962" s="14"/>
      <c r="K962" s="14"/>
      <c r="L962" s="14"/>
      <c r="M962" s="14"/>
      <c r="N962" s="14"/>
      <c r="O962" s="14"/>
      <c r="P962" s="14"/>
      <c r="Q962" s="14"/>
      <c r="R962" s="14"/>
      <c r="S962" s="14"/>
      <c r="T962" s="14"/>
      <c r="U962" s="14"/>
      <c r="V962" s="14"/>
      <c r="W962" s="14"/>
      <c r="X962" s="14"/>
      <c r="Z962" s="14"/>
      <c r="AA962" s="14"/>
      <c r="AB962" s="14"/>
      <c r="AC962" s="14"/>
      <c r="AD962" s="14"/>
      <c r="AE962" s="14"/>
      <c r="AF962" s="14"/>
      <c r="AG962" s="14"/>
      <c r="AH962" s="14"/>
      <c r="AI962" s="14"/>
      <c r="AJ962" s="14"/>
      <c r="AK962" s="14"/>
      <c r="AL962" s="14"/>
      <c r="AM962" s="12"/>
      <c r="AN962" s="12"/>
      <c r="AO962" s="12"/>
      <c r="AP962" s="12"/>
      <c r="AQ962" s="12"/>
      <c r="AR962" s="12"/>
      <c r="AS962" s="12"/>
      <c r="AT962" s="12"/>
      <c r="AU962" s="12"/>
      <c r="AV962" s="12"/>
      <c r="AW962" s="12"/>
      <c r="AX962" s="12"/>
      <c r="AY962" s="12"/>
      <c r="AZ962" s="12"/>
      <c r="BA962" s="12"/>
      <c r="BB962" s="12"/>
      <c r="BC962" s="12"/>
      <c r="BD962" s="12"/>
      <c r="BE962" s="12"/>
      <c r="BF962" s="12"/>
      <c r="BG962" s="12"/>
      <c r="BH962" s="12"/>
      <c r="BI962" s="12"/>
      <c r="BJ962" s="12"/>
      <c r="BK962" s="12"/>
      <c r="BL962" s="12"/>
      <c r="BM962" s="12"/>
      <c r="BN962" s="12"/>
      <c r="BO962" s="12"/>
      <c r="BP962" s="12"/>
      <c r="BQ962" s="12"/>
      <c r="BR962" s="12"/>
      <c r="BS962" s="12"/>
      <c r="BT962" s="12"/>
      <c r="BU962" s="12"/>
      <c r="BV962" s="12"/>
      <c r="BW962" s="12"/>
      <c r="BX962" s="12"/>
      <c r="BY962" s="12"/>
      <c r="BZ962" s="12"/>
      <c r="CA962" s="12"/>
      <c r="CB962" s="12"/>
      <c r="CC962" s="12"/>
      <c r="CD962" s="12"/>
      <c r="CE962" s="12"/>
      <c r="CF962" s="12"/>
      <c r="CG962" s="12"/>
      <c r="CH962" s="12"/>
    </row>
    <row r="963" spans="1:86">
      <c r="A963" s="14"/>
      <c r="B963" s="14"/>
      <c r="C963" s="14"/>
      <c r="D963" s="14"/>
      <c r="E963" s="14"/>
      <c r="F963" s="14"/>
      <c r="G963" s="14"/>
      <c r="H963" s="14"/>
      <c r="I963" s="14"/>
      <c r="J963" s="14"/>
      <c r="K963" s="14"/>
      <c r="L963" s="14"/>
      <c r="M963" s="14"/>
      <c r="N963" s="14"/>
      <c r="O963" s="14"/>
      <c r="P963" s="14"/>
      <c r="Q963" s="14"/>
      <c r="R963" s="14"/>
      <c r="S963" s="14"/>
      <c r="T963" s="14"/>
      <c r="U963" s="14"/>
      <c r="V963" s="14"/>
      <c r="W963" s="14"/>
      <c r="X963" s="14"/>
      <c r="Z963" s="14"/>
      <c r="AA963" s="14"/>
      <c r="AB963" s="14"/>
      <c r="AC963" s="14"/>
      <c r="AD963" s="14"/>
      <c r="AE963" s="14"/>
      <c r="AF963" s="14"/>
      <c r="AG963" s="14"/>
      <c r="AH963" s="14"/>
      <c r="AI963" s="14"/>
      <c r="AJ963" s="14"/>
      <c r="AK963" s="14"/>
      <c r="AL963" s="14"/>
      <c r="AM963" s="12"/>
      <c r="AN963" s="12"/>
      <c r="AO963" s="12"/>
      <c r="AP963" s="12"/>
      <c r="AQ963" s="12"/>
      <c r="AR963" s="12"/>
      <c r="AS963" s="12"/>
      <c r="AT963" s="12"/>
      <c r="AU963" s="12"/>
      <c r="AV963" s="12"/>
      <c r="AW963" s="12"/>
      <c r="AX963" s="12"/>
      <c r="AY963" s="12"/>
      <c r="AZ963" s="12"/>
      <c r="BA963" s="12"/>
      <c r="BB963" s="12"/>
      <c r="BC963" s="12"/>
      <c r="BD963" s="12"/>
      <c r="BE963" s="12"/>
      <c r="BF963" s="12"/>
      <c r="BG963" s="12"/>
      <c r="BH963" s="12"/>
      <c r="BI963" s="12"/>
      <c r="BJ963" s="12"/>
      <c r="BK963" s="12"/>
      <c r="BL963" s="12"/>
      <c r="BM963" s="12"/>
      <c r="BN963" s="12"/>
      <c r="BO963" s="12"/>
      <c r="BP963" s="12"/>
      <c r="BQ963" s="12"/>
      <c r="BR963" s="12"/>
      <c r="BS963" s="12"/>
      <c r="BT963" s="12"/>
      <c r="BU963" s="12"/>
      <c r="BV963" s="12"/>
      <c r="BW963" s="12"/>
      <c r="BX963" s="12"/>
      <c r="BY963" s="12"/>
      <c r="BZ963" s="12"/>
      <c r="CA963" s="12"/>
      <c r="CB963" s="12"/>
      <c r="CC963" s="12"/>
      <c r="CD963" s="12"/>
      <c r="CE963" s="12"/>
      <c r="CF963" s="12"/>
      <c r="CG963" s="12"/>
      <c r="CH963" s="12"/>
    </row>
    <row r="964" spans="1:86">
      <c r="A964" s="14"/>
      <c r="B964" s="14"/>
      <c r="C964" s="14"/>
      <c r="D964" s="14"/>
      <c r="E964" s="14"/>
      <c r="F964" s="14"/>
      <c r="G964" s="14"/>
      <c r="H964" s="14"/>
      <c r="I964" s="14"/>
      <c r="J964" s="14"/>
      <c r="K964" s="14"/>
      <c r="L964" s="14"/>
      <c r="M964" s="14"/>
      <c r="N964" s="14"/>
      <c r="O964" s="14"/>
      <c r="P964" s="14"/>
      <c r="Q964" s="14"/>
      <c r="R964" s="14"/>
      <c r="S964" s="14"/>
      <c r="T964" s="14"/>
      <c r="U964" s="14"/>
      <c r="V964" s="14"/>
      <c r="W964" s="14"/>
      <c r="X964" s="14"/>
      <c r="Z964" s="14"/>
      <c r="AA964" s="14"/>
      <c r="AB964" s="14"/>
      <c r="AC964" s="14"/>
      <c r="AD964" s="14"/>
      <c r="AE964" s="14"/>
      <c r="AF964" s="14"/>
      <c r="AG964" s="14"/>
      <c r="AH964" s="14"/>
      <c r="AI964" s="14"/>
      <c r="AJ964" s="14"/>
      <c r="AK964" s="14"/>
      <c r="AL964" s="14"/>
      <c r="AM964" s="12"/>
      <c r="AN964" s="12"/>
      <c r="AO964" s="12"/>
      <c r="AP964" s="12"/>
      <c r="AQ964" s="12"/>
      <c r="AR964" s="12"/>
      <c r="AS964" s="12"/>
      <c r="AT964" s="12"/>
      <c r="AU964" s="12"/>
      <c r="AV964" s="12"/>
      <c r="AW964" s="12"/>
      <c r="AX964" s="12"/>
      <c r="AY964" s="12"/>
      <c r="AZ964" s="12"/>
      <c r="BA964" s="12"/>
      <c r="BB964" s="12"/>
      <c r="BC964" s="12"/>
      <c r="BD964" s="12"/>
      <c r="BE964" s="12"/>
      <c r="BF964" s="12"/>
      <c r="BG964" s="12"/>
      <c r="BH964" s="12"/>
      <c r="BI964" s="12"/>
      <c r="BJ964" s="12"/>
      <c r="BK964" s="12"/>
      <c r="BL964" s="12"/>
      <c r="BM964" s="12"/>
      <c r="BN964" s="12"/>
      <c r="BO964" s="12"/>
      <c r="BP964" s="12"/>
      <c r="BQ964" s="12"/>
      <c r="BR964" s="12"/>
      <c r="BS964" s="12"/>
      <c r="BT964" s="12"/>
      <c r="BU964" s="12"/>
      <c r="BV964" s="12"/>
      <c r="BW964" s="12"/>
      <c r="BX964" s="12"/>
      <c r="BY964" s="12"/>
      <c r="BZ964" s="12"/>
      <c r="CA964" s="12"/>
      <c r="CB964" s="12"/>
      <c r="CC964" s="12"/>
      <c r="CD964" s="12"/>
      <c r="CE964" s="12"/>
      <c r="CF964" s="12"/>
      <c r="CG964" s="12"/>
      <c r="CH964" s="12"/>
    </row>
    <row r="965" spans="1:86">
      <c r="A965" s="14"/>
      <c r="B965" s="14"/>
      <c r="C965" s="14"/>
      <c r="D965" s="14"/>
      <c r="E965" s="14"/>
      <c r="F965" s="14"/>
      <c r="G965" s="14"/>
      <c r="H965" s="14"/>
      <c r="I965" s="14"/>
      <c r="J965" s="14"/>
      <c r="K965" s="14"/>
      <c r="L965" s="14"/>
      <c r="M965" s="14"/>
      <c r="N965" s="14"/>
      <c r="O965" s="14"/>
      <c r="P965" s="14"/>
      <c r="Q965" s="14"/>
      <c r="R965" s="14"/>
      <c r="S965" s="14"/>
      <c r="T965" s="14"/>
      <c r="U965" s="14"/>
      <c r="V965" s="14"/>
      <c r="W965" s="14"/>
      <c r="X965" s="14"/>
      <c r="Z965" s="14"/>
      <c r="AA965" s="14"/>
      <c r="AB965" s="14"/>
      <c r="AC965" s="14"/>
      <c r="AD965" s="14"/>
      <c r="AE965" s="14"/>
      <c r="AF965" s="14"/>
      <c r="AG965" s="14"/>
      <c r="AH965" s="14"/>
      <c r="AI965" s="14"/>
      <c r="AJ965" s="14"/>
      <c r="AK965" s="14"/>
      <c r="AL965" s="14"/>
      <c r="AM965" s="12"/>
      <c r="AN965" s="12"/>
      <c r="AO965" s="12"/>
      <c r="AP965" s="12"/>
      <c r="AQ965" s="12"/>
      <c r="AR965" s="12"/>
      <c r="AS965" s="12"/>
      <c r="AT965" s="12"/>
      <c r="AU965" s="12"/>
      <c r="AV965" s="12"/>
      <c r="AW965" s="12"/>
      <c r="AX965" s="12"/>
      <c r="AY965" s="12"/>
      <c r="AZ965" s="12"/>
      <c r="BA965" s="12"/>
      <c r="BB965" s="12"/>
      <c r="BC965" s="12"/>
      <c r="BD965" s="12"/>
      <c r="BE965" s="12"/>
      <c r="BF965" s="12"/>
      <c r="BG965" s="12"/>
      <c r="BH965" s="12"/>
      <c r="BI965" s="12"/>
      <c r="BJ965" s="12"/>
      <c r="BK965" s="12"/>
      <c r="BL965" s="12"/>
      <c r="BM965" s="12"/>
      <c r="BN965" s="12"/>
      <c r="BO965" s="12"/>
      <c r="BP965" s="12"/>
      <c r="BQ965" s="12"/>
      <c r="BR965" s="12"/>
      <c r="BS965" s="12"/>
      <c r="BT965" s="12"/>
      <c r="BU965" s="12"/>
      <c r="BV965" s="12"/>
      <c r="BW965" s="12"/>
      <c r="BX965" s="12"/>
      <c r="BY965" s="12"/>
      <c r="BZ965" s="12"/>
      <c r="CA965" s="12"/>
      <c r="CB965" s="12"/>
      <c r="CC965" s="12"/>
      <c r="CD965" s="12"/>
      <c r="CE965" s="12"/>
      <c r="CF965" s="12"/>
      <c r="CG965" s="12"/>
      <c r="CH965" s="12"/>
    </row>
    <row r="966" spans="1:86">
      <c r="A966" s="14"/>
      <c r="B966" s="14"/>
      <c r="C966" s="14"/>
      <c r="D966" s="14"/>
      <c r="E966" s="14"/>
      <c r="F966" s="14"/>
      <c r="G966" s="14"/>
      <c r="H966" s="14"/>
      <c r="I966" s="14"/>
      <c r="J966" s="14"/>
      <c r="K966" s="14"/>
      <c r="L966" s="14"/>
      <c r="M966" s="14"/>
      <c r="N966" s="14"/>
      <c r="O966" s="14"/>
      <c r="P966" s="14"/>
      <c r="Q966" s="14"/>
      <c r="R966" s="14"/>
      <c r="S966" s="14"/>
      <c r="T966" s="14"/>
      <c r="U966" s="14"/>
      <c r="V966" s="14"/>
      <c r="W966" s="14"/>
      <c r="X966" s="14"/>
      <c r="Z966" s="14"/>
      <c r="AA966" s="14"/>
      <c r="AB966" s="14"/>
      <c r="AC966" s="14"/>
      <c r="AD966" s="14"/>
      <c r="AE966" s="14"/>
      <c r="AF966" s="14"/>
      <c r="AG966" s="14"/>
      <c r="AH966" s="14"/>
      <c r="AI966" s="14"/>
      <c r="AJ966" s="14"/>
      <c r="AK966" s="14"/>
      <c r="AL966" s="14"/>
      <c r="AM966" s="12"/>
      <c r="AN966" s="12"/>
      <c r="AO966" s="12"/>
      <c r="AP966" s="12"/>
      <c r="AQ966" s="12"/>
      <c r="AR966" s="12"/>
      <c r="AS966" s="12"/>
      <c r="AT966" s="12"/>
      <c r="AU966" s="12"/>
      <c r="AV966" s="12"/>
      <c r="AW966" s="12"/>
      <c r="AX966" s="12"/>
      <c r="AY966" s="12"/>
      <c r="AZ966" s="12"/>
      <c r="BA966" s="12"/>
      <c r="BB966" s="12"/>
      <c r="BC966" s="12"/>
      <c r="BD966" s="12"/>
      <c r="BE966" s="12"/>
      <c r="BF966" s="12"/>
      <c r="BG966" s="12"/>
      <c r="BH966" s="12"/>
      <c r="BI966" s="12"/>
      <c r="BJ966" s="12"/>
      <c r="BK966" s="12"/>
      <c r="BL966" s="12"/>
      <c r="BM966" s="12"/>
      <c r="BN966" s="12"/>
      <c r="BO966" s="12"/>
      <c r="BP966" s="12"/>
      <c r="BQ966" s="12"/>
      <c r="BR966" s="12"/>
      <c r="BS966" s="12"/>
      <c r="BT966" s="12"/>
      <c r="BU966" s="12"/>
      <c r="BV966" s="12"/>
      <c r="BW966" s="12"/>
      <c r="BX966" s="12"/>
      <c r="BY966" s="12"/>
      <c r="BZ966" s="12"/>
      <c r="CA966" s="12"/>
      <c r="CB966" s="12"/>
      <c r="CC966" s="12"/>
      <c r="CD966" s="12"/>
      <c r="CE966" s="12"/>
      <c r="CF966" s="12"/>
      <c r="CG966" s="12"/>
      <c r="CH966" s="12"/>
    </row>
    <row r="967" spans="1:86">
      <c r="A967" s="14"/>
      <c r="B967" s="14"/>
      <c r="C967" s="14"/>
      <c r="D967" s="14"/>
      <c r="E967" s="14"/>
      <c r="F967" s="14"/>
      <c r="G967" s="14"/>
      <c r="H967" s="14"/>
      <c r="I967" s="14"/>
      <c r="J967" s="14"/>
      <c r="K967" s="14"/>
      <c r="L967" s="14"/>
      <c r="M967" s="14"/>
      <c r="N967" s="14"/>
      <c r="O967" s="14"/>
      <c r="P967" s="14"/>
      <c r="Q967" s="14"/>
      <c r="R967" s="14"/>
      <c r="S967" s="14"/>
      <c r="T967" s="14"/>
      <c r="U967" s="14"/>
      <c r="V967" s="14"/>
      <c r="W967" s="14"/>
      <c r="X967" s="14"/>
      <c r="Z967" s="14"/>
      <c r="AA967" s="14"/>
      <c r="AB967" s="14"/>
      <c r="AC967" s="14"/>
      <c r="AD967" s="14"/>
      <c r="AE967" s="14"/>
      <c r="AF967" s="14"/>
      <c r="AG967" s="14"/>
      <c r="AH967" s="14"/>
      <c r="AI967" s="14"/>
      <c r="AJ967" s="14"/>
      <c r="AK967" s="14"/>
      <c r="AL967" s="14"/>
      <c r="AM967" s="12"/>
      <c r="AN967" s="12"/>
      <c r="AO967" s="12"/>
      <c r="AP967" s="12"/>
      <c r="AQ967" s="12"/>
      <c r="AR967" s="12"/>
      <c r="AS967" s="12"/>
      <c r="AT967" s="12"/>
      <c r="AU967" s="12"/>
      <c r="AV967" s="12"/>
      <c r="AW967" s="12"/>
      <c r="AX967" s="12"/>
      <c r="AY967" s="12"/>
      <c r="AZ967" s="12"/>
      <c r="BA967" s="12"/>
      <c r="BB967" s="12"/>
      <c r="BC967" s="12"/>
      <c r="BD967" s="12"/>
      <c r="BE967" s="12"/>
      <c r="BF967" s="12"/>
      <c r="BG967" s="12"/>
      <c r="BH967" s="12"/>
      <c r="BI967" s="12"/>
      <c r="BJ967" s="12"/>
      <c r="BK967" s="12"/>
      <c r="BL967" s="12"/>
      <c r="BM967" s="12"/>
      <c r="BN967" s="12"/>
      <c r="BO967" s="12"/>
      <c r="BP967" s="12"/>
      <c r="BQ967" s="12"/>
      <c r="BR967" s="12"/>
      <c r="BS967" s="12"/>
      <c r="BT967" s="12"/>
      <c r="BU967" s="12"/>
      <c r="BV967" s="12"/>
      <c r="BW967" s="12"/>
      <c r="BX967" s="12"/>
      <c r="BY967" s="12"/>
      <c r="BZ967" s="12"/>
      <c r="CA967" s="12"/>
      <c r="CB967" s="12"/>
      <c r="CC967" s="12"/>
      <c r="CD967" s="12"/>
      <c r="CE967" s="12"/>
      <c r="CF967" s="12"/>
      <c r="CG967" s="12"/>
      <c r="CH967" s="12"/>
    </row>
    <row r="968" spans="1:86">
      <c r="A968" s="14"/>
      <c r="B968" s="14"/>
      <c r="C968" s="14"/>
      <c r="D968" s="14"/>
      <c r="E968" s="14"/>
      <c r="F968" s="14"/>
      <c r="G968" s="14"/>
      <c r="H968" s="14"/>
      <c r="I968" s="14"/>
      <c r="J968" s="14"/>
      <c r="K968" s="14"/>
      <c r="L968" s="14"/>
      <c r="M968" s="14"/>
      <c r="N968" s="14"/>
      <c r="O968" s="14"/>
      <c r="P968" s="14"/>
      <c r="Q968" s="14"/>
      <c r="R968" s="14"/>
      <c r="S968" s="14"/>
      <c r="T968" s="14"/>
      <c r="U968" s="14"/>
      <c r="V968" s="14"/>
      <c r="W968" s="14"/>
      <c r="X968" s="14"/>
      <c r="Z968" s="14"/>
      <c r="AA968" s="14"/>
      <c r="AB968" s="14"/>
      <c r="AC968" s="14"/>
      <c r="AD968" s="14"/>
      <c r="AE968" s="14"/>
      <c r="AF968" s="14"/>
      <c r="AG968" s="14"/>
      <c r="AH968" s="14"/>
      <c r="AI968" s="14"/>
      <c r="AJ968" s="14"/>
      <c r="AK968" s="14"/>
      <c r="AL968" s="14"/>
      <c r="AM968" s="12"/>
      <c r="AN968" s="12"/>
      <c r="AO968" s="12"/>
      <c r="AP968" s="12"/>
      <c r="AQ968" s="12"/>
      <c r="AR968" s="12"/>
      <c r="AS968" s="12"/>
      <c r="AT968" s="12"/>
      <c r="AU968" s="12"/>
      <c r="AV968" s="12"/>
      <c r="AW968" s="12"/>
      <c r="AX968" s="12"/>
      <c r="AY968" s="12"/>
      <c r="AZ968" s="12"/>
      <c r="BA968" s="12"/>
      <c r="BB968" s="12"/>
      <c r="BC968" s="12"/>
      <c r="BD968" s="12"/>
      <c r="BE968" s="12"/>
      <c r="BF968" s="12"/>
      <c r="BG968" s="12"/>
      <c r="BH968" s="12"/>
      <c r="BI968" s="12"/>
      <c r="BJ968" s="12"/>
      <c r="BK968" s="12"/>
      <c r="BL968" s="12"/>
      <c r="BM968" s="12"/>
      <c r="BN968" s="12"/>
      <c r="BO968" s="12"/>
      <c r="BP968" s="12"/>
      <c r="BQ968" s="12"/>
      <c r="BR968" s="12"/>
      <c r="BS968" s="12"/>
      <c r="BT968" s="12"/>
      <c r="BU968" s="12"/>
      <c r="BV968" s="12"/>
      <c r="BW968" s="12"/>
      <c r="BX968" s="12"/>
      <c r="BY968" s="12"/>
      <c r="BZ968" s="12"/>
      <c r="CA968" s="12"/>
      <c r="CB968" s="12"/>
      <c r="CC968" s="12"/>
      <c r="CD968" s="12"/>
      <c r="CE968" s="12"/>
      <c r="CF968" s="12"/>
      <c r="CG968" s="12"/>
      <c r="CH968" s="12"/>
    </row>
    <row r="969" spans="1:86">
      <c r="A969" s="14"/>
      <c r="B969" s="14"/>
      <c r="C969" s="14"/>
      <c r="D969" s="14"/>
      <c r="E969" s="14"/>
      <c r="F969" s="14"/>
      <c r="G969" s="14"/>
      <c r="H969" s="14"/>
      <c r="I969" s="14"/>
      <c r="J969" s="14"/>
      <c r="K969" s="14"/>
      <c r="L969" s="14"/>
      <c r="M969" s="14"/>
      <c r="N969" s="14"/>
      <c r="O969" s="14"/>
      <c r="P969" s="14"/>
      <c r="Q969" s="14"/>
      <c r="R969" s="14"/>
      <c r="S969" s="14"/>
      <c r="T969" s="14"/>
      <c r="U969" s="14"/>
      <c r="V969" s="14"/>
      <c r="W969" s="14"/>
      <c r="X969" s="14"/>
      <c r="Z969" s="14"/>
      <c r="AA969" s="14"/>
      <c r="AB969" s="14"/>
      <c r="AC969" s="14"/>
      <c r="AD969" s="14"/>
      <c r="AE969" s="14"/>
      <c r="AF969" s="14"/>
      <c r="AG969" s="14"/>
      <c r="AH969" s="14"/>
      <c r="AI969" s="14"/>
      <c r="AJ969" s="14"/>
      <c r="AK969" s="14"/>
      <c r="AL969" s="14"/>
      <c r="AM969" s="12"/>
      <c r="AN969" s="12"/>
      <c r="AO969" s="12"/>
      <c r="AP969" s="12"/>
      <c r="AQ969" s="12"/>
      <c r="AR969" s="12"/>
      <c r="AS969" s="12"/>
      <c r="AT969" s="12"/>
      <c r="AU969" s="12"/>
      <c r="AV969" s="12"/>
      <c r="AW969" s="12"/>
      <c r="AX969" s="12"/>
      <c r="AY969" s="12"/>
      <c r="AZ969" s="12"/>
      <c r="BA969" s="12"/>
      <c r="BB969" s="12"/>
      <c r="BC969" s="12"/>
      <c r="BD969" s="12"/>
      <c r="BE969" s="12"/>
      <c r="BF969" s="12"/>
      <c r="BG969" s="12"/>
      <c r="BH969" s="12"/>
      <c r="BI969" s="12"/>
      <c r="BJ969" s="12"/>
      <c r="BK969" s="12"/>
      <c r="BL969" s="12"/>
      <c r="BM969" s="12"/>
      <c r="BN969" s="12"/>
      <c r="BO969" s="12"/>
      <c r="BP969" s="12"/>
      <c r="BQ969" s="12"/>
      <c r="BR969" s="12"/>
      <c r="BS969" s="12"/>
      <c r="BT969" s="12"/>
      <c r="BU969" s="12"/>
      <c r="BV969" s="12"/>
      <c r="BW969" s="12"/>
      <c r="BX969" s="12"/>
      <c r="BY969" s="12"/>
      <c r="BZ969" s="12"/>
      <c r="CA969" s="12"/>
      <c r="CB969" s="12"/>
      <c r="CC969" s="12"/>
      <c r="CD969" s="12"/>
      <c r="CE969" s="12"/>
      <c r="CF969" s="12"/>
      <c r="CG969" s="12"/>
      <c r="CH969" s="12"/>
    </row>
    <row r="970" spans="1:86">
      <c r="A970" s="14"/>
      <c r="B970" s="14"/>
      <c r="C970" s="14"/>
      <c r="D970" s="14"/>
      <c r="E970" s="14"/>
      <c r="F970" s="14"/>
      <c r="G970" s="14"/>
      <c r="H970" s="14"/>
      <c r="I970" s="14"/>
      <c r="J970" s="14"/>
      <c r="K970" s="14"/>
      <c r="L970" s="14"/>
      <c r="M970" s="14"/>
      <c r="N970" s="14"/>
      <c r="O970" s="14"/>
      <c r="P970" s="14"/>
      <c r="Q970" s="14"/>
      <c r="R970" s="14"/>
      <c r="S970" s="14"/>
      <c r="T970" s="14"/>
      <c r="U970" s="14"/>
      <c r="V970" s="14"/>
      <c r="W970" s="14"/>
      <c r="X970" s="14"/>
      <c r="Z970" s="14"/>
      <c r="AA970" s="14"/>
      <c r="AB970" s="14"/>
      <c r="AC970" s="14"/>
      <c r="AD970" s="14"/>
      <c r="AE970" s="14"/>
      <c r="AF970" s="14"/>
      <c r="AG970" s="14"/>
      <c r="AH970" s="14"/>
      <c r="AI970" s="14"/>
      <c r="AJ970" s="14"/>
      <c r="AK970" s="14"/>
      <c r="AL970" s="14"/>
      <c r="AM970" s="12"/>
      <c r="AN970" s="12"/>
      <c r="AO970" s="12"/>
      <c r="AP970" s="12"/>
      <c r="AQ970" s="12"/>
      <c r="AR970" s="12"/>
      <c r="AS970" s="12"/>
      <c r="AT970" s="12"/>
      <c r="AU970" s="12"/>
      <c r="AV970" s="12"/>
      <c r="AW970" s="12"/>
      <c r="AX970" s="12"/>
      <c r="AY970" s="12"/>
      <c r="AZ970" s="12"/>
      <c r="BA970" s="12"/>
      <c r="BB970" s="12"/>
      <c r="BC970" s="12"/>
      <c r="BD970" s="12"/>
      <c r="BE970" s="12"/>
      <c r="BF970" s="12"/>
      <c r="BG970" s="12"/>
      <c r="BH970" s="12"/>
      <c r="BI970" s="12"/>
      <c r="BJ970" s="12"/>
      <c r="BK970" s="12"/>
      <c r="BL970" s="12"/>
      <c r="BM970" s="12"/>
      <c r="BN970" s="12"/>
      <c r="BO970" s="12"/>
      <c r="BP970" s="12"/>
      <c r="BQ970" s="12"/>
      <c r="BR970" s="12"/>
      <c r="BS970" s="12"/>
      <c r="BT970" s="12"/>
      <c r="BU970" s="12"/>
      <c r="BV970" s="12"/>
      <c r="BW970" s="12"/>
      <c r="BX970" s="12"/>
      <c r="BY970" s="12"/>
      <c r="BZ970" s="12"/>
      <c r="CA970" s="12"/>
      <c r="CB970" s="12"/>
      <c r="CC970" s="12"/>
      <c r="CD970" s="12"/>
      <c r="CE970" s="12"/>
      <c r="CF970" s="12"/>
      <c r="CG970" s="12"/>
      <c r="CH970" s="12"/>
    </row>
    <row r="971" spans="1:86">
      <c r="A971" s="14"/>
      <c r="B971" s="14"/>
      <c r="C971" s="14"/>
      <c r="D971" s="14"/>
      <c r="E971" s="14"/>
      <c r="F971" s="14"/>
      <c r="G971" s="14"/>
      <c r="H971" s="14"/>
      <c r="I971" s="14"/>
      <c r="J971" s="14"/>
      <c r="K971" s="14"/>
      <c r="L971" s="14"/>
      <c r="M971" s="14"/>
      <c r="N971" s="14"/>
      <c r="O971" s="14"/>
      <c r="P971" s="14"/>
      <c r="Q971" s="14"/>
      <c r="R971" s="14"/>
      <c r="S971" s="14"/>
      <c r="T971" s="14"/>
      <c r="U971" s="14"/>
      <c r="V971" s="14"/>
      <c r="W971" s="14"/>
      <c r="X971" s="14"/>
      <c r="Z971" s="14"/>
      <c r="AA971" s="14"/>
      <c r="AB971" s="14"/>
      <c r="AC971" s="14"/>
      <c r="AD971" s="14"/>
      <c r="AE971" s="14"/>
      <c r="AF971" s="14"/>
      <c r="AG971" s="14"/>
      <c r="AH971" s="14"/>
      <c r="AI971" s="14"/>
      <c r="AJ971" s="14"/>
      <c r="AK971" s="14"/>
      <c r="AL971" s="14"/>
      <c r="AM971" s="12"/>
      <c r="AN971" s="12"/>
      <c r="AO971" s="12"/>
      <c r="AP971" s="12"/>
      <c r="AQ971" s="12"/>
      <c r="AR971" s="12"/>
      <c r="AS971" s="12"/>
      <c r="AT971" s="12"/>
      <c r="AU971" s="12"/>
      <c r="AV971" s="12"/>
      <c r="AW971" s="12"/>
      <c r="AX971" s="12"/>
      <c r="AY971" s="12"/>
      <c r="AZ971" s="12"/>
      <c r="BA971" s="12"/>
      <c r="BB971" s="12"/>
      <c r="BC971" s="12"/>
      <c r="BD971" s="12"/>
      <c r="BE971" s="12"/>
      <c r="BF971" s="12"/>
      <c r="BG971" s="12"/>
      <c r="BH971" s="12"/>
      <c r="BI971" s="12"/>
      <c r="BJ971" s="12"/>
      <c r="BK971" s="12"/>
      <c r="BL971" s="12"/>
      <c r="BM971" s="12"/>
      <c r="BN971" s="12"/>
      <c r="BO971" s="12"/>
      <c r="BP971" s="12"/>
      <c r="BQ971" s="12"/>
      <c r="BR971" s="12"/>
      <c r="BS971" s="12"/>
      <c r="BT971" s="12"/>
      <c r="BU971" s="12"/>
      <c r="BV971" s="12"/>
      <c r="BW971" s="12"/>
      <c r="BX971" s="12"/>
      <c r="BY971" s="12"/>
      <c r="BZ971" s="12"/>
      <c r="CA971" s="12"/>
      <c r="CB971" s="12"/>
      <c r="CC971" s="12"/>
      <c r="CD971" s="12"/>
      <c r="CE971" s="12"/>
      <c r="CF971" s="12"/>
      <c r="CG971" s="12"/>
      <c r="CH971" s="12"/>
    </row>
    <row r="972" spans="1:86">
      <c r="A972" s="14"/>
      <c r="B972" s="14"/>
      <c r="C972" s="14"/>
      <c r="D972" s="14"/>
      <c r="E972" s="14"/>
      <c r="F972" s="14"/>
      <c r="G972" s="14"/>
      <c r="H972" s="14"/>
      <c r="I972" s="14"/>
      <c r="J972" s="14"/>
      <c r="K972" s="14"/>
      <c r="L972" s="14"/>
      <c r="M972" s="14"/>
      <c r="N972" s="14"/>
      <c r="O972" s="14"/>
      <c r="P972" s="14"/>
      <c r="Q972" s="14"/>
      <c r="R972" s="14"/>
      <c r="S972" s="14"/>
      <c r="T972" s="14"/>
      <c r="U972" s="14"/>
      <c r="V972" s="14"/>
      <c r="W972" s="14"/>
      <c r="X972" s="14"/>
      <c r="Z972" s="14"/>
      <c r="AA972" s="14"/>
      <c r="AB972" s="14"/>
      <c r="AC972" s="14"/>
      <c r="AD972" s="14"/>
      <c r="AE972" s="14"/>
      <c r="AF972" s="14"/>
      <c r="AG972" s="14"/>
      <c r="AH972" s="14"/>
      <c r="AI972" s="14"/>
      <c r="AJ972" s="14"/>
      <c r="AK972" s="14"/>
      <c r="AL972" s="14"/>
      <c r="AM972" s="12"/>
      <c r="AN972" s="12"/>
      <c r="AO972" s="12"/>
      <c r="AP972" s="12"/>
      <c r="AQ972" s="12"/>
      <c r="AR972" s="12"/>
      <c r="AS972" s="12"/>
      <c r="AT972" s="12"/>
      <c r="AU972" s="12"/>
      <c r="AV972" s="12"/>
      <c r="AW972" s="12"/>
      <c r="AX972" s="12"/>
      <c r="AY972" s="12"/>
      <c r="AZ972" s="12"/>
      <c r="BA972" s="12"/>
      <c r="BB972" s="12"/>
      <c r="BC972" s="12"/>
      <c r="BD972" s="12"/>
      <c r="BE972" s="12"/>
      <c r="BF972" s="12"/>
      <c r="BG972" s="12"/>
      <c r="BH972" s="12"/>
      <c r="BI972" s="12"/>
      <c r="BJ972" s="12"/>
      <c r="BK972" s="12"/>
      <c r="BL972" s="12"/>
      <c r="BM972" s="12"/>
      <c r="BN972" s="12"/>
      <c r="BO972" s="12"/>
      <c r="BP972" s="12"/>
      <c r="BQ972" s="12"/>
      <c r="BR972" s="12"/>
      <c r="BS972" s="12"/>
      <c r="BT972" s="12"/>
      <c r="BU972" s="12"/>
      <c r="BV972" s="12"/>
      <c r="BW972" s="12"/>
      <c r="BX972" s="12"/>
      <c r="BY972" s="12"/>
      <c r="BZ972" s="12"/>
      <c r="CA972" s="12"/>
      <c r="CB972" s="12"/>
      <c r="CC972" s="12"/>
      <c r="CD972" s="12"/>
      <c r="CE972" s="12"/>
      <c r="CF972" s="12"/>
      <c r="CG972" s="12"/>
      <c r="CH972" s="12"/>
    </row>
    <row r="973" spans="1:86">
      <c r="A973" s="14"/>
      <c r="B973" s="14"/>
      <c r="C973" s="14"/>
      <c r="D973" s="14"/>
      <c r="E973" s="14"/>
      <c r="F973" s="14"/>
      <c r="G973" s="14"/>
      <c r="H973" s="14"/>
      <c r="I973" s="14"/>
      <c r="J973" s="14"/>
      <c r="K973" s="14"/>
      <c r="L973" s="14"/>
      <c r="M973" s="14"/>
      <c r="N973" s="14"/>
      <c r="O973" s="14"/>
      <c r="P973" s="14"/>
      <c r="Q973" s="14"/>
      <c r="R973" s="14"/>
      <c r="S973" s="14"/>
      <c r="T973" s="14"/>
      <c r="U973" s="14"/>
      <c r="V973" s="14"/>
      <c r="W973" s="14"/>
      <c r="X973" s="14"/>
      <c r="Z973" s="14"/>
      <c r="AA973" s="14"/>
      <c r="AB973" s="14"/>
      <c r="AC973" s="14"/>
      <c r="AD973" s="14"/>
      <c r="AE973" s="14"/>
      <c r="AF973" s="14"/>
      <c r="AG973" s="14"/>
      <c r="AH973" s="14"/>
      <c r="AI973" s="14"/>
      <c r="AJ973" s="14"/>
      <c r="AK973" s="14"/>
      <c r="AL973" s="14"/>
      <c r="AM973" s="12"/>
      <c r="AN973" s="12"/>
      <c r="AO973" s="12"/>
      <c r="AP973" s="12"/>
      <c r="AQ973" s="12"/>
      <c r="AR973" s="12"/>
      <c r="AS973" s="12"/>
      <c r="AT973" s="12"/>
      <c r="AU973" s="12"/>
      <c r="AV973" s="12"/>
      <c r="AW973" s="12"/>
      <c r="AX973" s="12"/>
      <c r="AY973" s="12"/>
      <c r="AZ973" s="12"/>
      <c r="BA973" s="12"/>
      <c r="BB973" s="12"/>
      <c r="BC973" s="12"/>
      <c r="BD973" s="12"/>
      <c r="BE973" s="12"/>
      <c r="BF973" s="12"/>
      <c r="BG973" s="12"/>
      <c r="BH973" s="12"/>
      <c r="BI973" s="12"/>
      <c r="BJ973" s="12"/>
      <c r="BK973" s="12"/>
      <c r="BL973" s="12"/>
      <c r="BM973" s="12"/>
      <c r="BN973" s="12"/>
      <c r="BO973" s="12"/>
      <c r="BP973" s="12"/>
      <c r="BQ973" s="12"/>
      <c r="BR973" s="12"/>
      <c r="BS973" s="12"/>
      <c r="BT973" s="12"/>
      <c r="BU973" s="12"/>
      <c r="BV973" s="12"/>
      <c r="BW973" s="12"/>
      <c r="BX973" s="12"/>
      <c r="BY973" s="12"/>
      <c r="BZ973" s="12"/>
      <c r="CA973" s="12"/>
      <c r="CB973" s="12"/>
      <c r="CC973" s="12"/>
      <c r="CD973" s="12"/>
      <c r="CE973" s="12"/>
      <c r="CF973" s="12"/>
      <c r="CG973" s="12"/>
      <c r="CH973" s="12"/>
    </row>
    <row r="974" spans="1:86">
      <c r="A974" s="14"/>
      <c r="B974" s="14"/>
      <c r="C974" s="14"/>
      <c r="D974" s="14"/>
      <c r="E974" s="14"/>
      <c r="F974" s="14"/>
      <c r="G974" s="14"/>
      <c r="H974" s="14"/>
      <c r="I974" s="14"/>
      <c r="J974" s="14"/>
      <c r="K974" s="14"/>
      <c r="L974" s="14"/>
      <c r="M974" s="14"/>
      <c r="N974" s="14"/>
      <c r="O974" s="14"/>
      <c r="P974" s="14"/>
      <c r="Q974" s="14"/>
      <c r="R974" s="14"/>
      <c r="S974" s="14"/>
      <c r="T974" s="14"/>
      <c r="U974" s="14"/>
      <c r="V974" s="14"/>
      <c r="W974" s="14"/>
      <c r="X974" s="14"/>
      <c r="Z974" s="14"/>
      <c r="AA974" s="14"/>
      <c r="AB974" s="14"/>
      <c r="AC974" s="14"/>
      <c r="AD974" s="14"/>
      <c r="AE974" s="14"/>
      <c r="AF974" s="14"/>
      <c r="AG974" s="14"/>
      <c r="AH974" s="14"/>
      <c r="AI974" s="14"/>
      <c r="AJ974" s="14"/>
      <c r="AK974" s="14"/>
      <c r="AL974" s="14"/>
      <c r="AM974" s="12"/>
      <c r="AN974" s="12"/>
      <c r="AO974" s="12"/>
      <c r="AP974" s="12"/>
      <c r="AQ974" s="12"/>
      <c r="AR974" s="12"/>
      <c r="AS974" s="12"/>
      <c r="AT974" s="12"/>
      <c r="AU974" s="12"/>
      <c r="AV974" s="12"/>
      <c r="AW974" s="12"/>
      <c r="AX974" s="12"/>
      <c r="AY974" s="12"/>
      <c r="AZ974" s="12"/>
      <c r="BA974" s="12"/>
      <c r="BB974" s="12"/>
      <c r="BC974" s="12"/>
      <c r="BD974" s="12"/>
      <c r="BE974" s="12"/>
      <c r="BF974" s="12"/>
      <c r="BG974" s="12"/>
      <c r="BH974" s="12"/>
      <c r="BI974" s="12"/>
      <c r="BJ974" s="12"/>
      <c r="BK974" s="12"/>
      <c r="BL974" s="12"/>
      <c r="BM974" s="12"/>
      <c r="BN974" s="12"/>
      <c r="BO974" s="12"/>
      <c r="BP974" s="12"/>
      <c r="BQ974" s="12"/>
      <c r="BR974" s="12"/>
      <c r="BS974" s="12"/>
      <c r="BT974" s="12"/>
      <c r="BU974" s="12"/>
      <c r="BV974" s="12"/>
      <c r="BW974" s="12"/>
      <c r="BX974" s="12"/>
      <c r="BY974" s="12"/>
      <c r="BZ974" s="12"/>
      <c r="CA974" s="12"/>
      <c r="CB974" s="12"/>
      <c r="CC974" s="12"/>
      <c r="CD974" s="12"/>
      <c r="CE974" s="12"/>
      <c r="CF974" s="12"/>
      <c r="CG974" s="12"/>
      <c r="CH974" s="12"/>
    </row>
    <row r="975" spans="1:86">
      <c r="A975" s="14"/>
      <c r="B975" s="14"/>
      <c r="C975" s="14"/>
      <c r="D975" s="14"/>
      <c r="E975" s="14"/>
      <c r="F975" s="14"/>
      <c r="G975" s="14"/>
      <c r="H975" s="14"/>
      <c r="I975" s="14"/>
      <c r="J975" s="14"/>
      <c r="K975" s="14"/>
      <c r="L975" s="14"/>
      <c r="M975" s="14"/>
      <c r="N975" s="14"/>
      <c r="O975" s="14"/>
      <c r="P975" s="14"/>
      <c r="Q975" s="14"/>
      <c r="R975" s="14"/>
      <c r="S975" s="14"/>
      <c r="T975" s="14"/>
      <c r="U975" s="14"/>
      <c r="V975" s="14"/>
      <c r="W975" s="14"/>
      <c r="X975" s="14"/>
      <c r="Z975" s="14"/>
      <c r="AA975" s="14"/>
      <c r="AB975" s="14"/>
      <c r="AC975" s="14"/>
      <c r="AD975" s="14"/>
      <c r="AE975" s="14"/>
      <c r="AF975" s="14"/>
      <c r="AG975" s="14"/>
      <c r="AH975" s="14"/>
      <c r="AI975" s="14"/>
      <c r="AJ975" s="14"/>
      <c r="AK975" s="14"/>
      <c r="AL975" s="14"/>
      <c r="AM975" s="12"/>
      <c r="AN975" s="12"/>
      <c r="AO975" s="12"/>
      <c r="AP975" s="12"/>
      <c r="AQ975" s="12"/>
      <c r="AR975" s="12"/>
      <c r="AS975" s="12"/>
      <c r="AT975" s="12"/>
      <c r="AU975" s="12"/>
      <c r="AV975" s="12"/>
      <c r="AW975" s="12"/>
      <c r="AX975" s="12"/>
      <c r="AY975" s="12"/>
      <c r="AZ975" s="12"/>
      <c r="BA975" s="12"/>
      <c r="BB975" s="12"/>
      <c r="BC975" s="12"/>
      <c r="BD975" s="12"/>
      <c r="BE975" s="12"/>
      <c r="BF975" s="12"/>
      <c r="BG975" s="12"/>
      <c r="BH975" s="12"/>
      <c r="BI975" s="12"/>
      <c r="BJ975" s="12"/>
      <c r="BK975" s="12"/>
      <c r="BL975" s="12"/>
      <c r="BM975" s="12"/>
      <c r="BN975" s="12"/>
      <c r="BO975" s="12"/>
      <c r="BP975" s="12"/>
      <c r="BQ975" s="12"/>
      <c r="BR975" s="12"/>
      <c r="BS975" s="12"/>
      <c r="BT975" s="12"/>
      <c r="BU975" s="12"/>
      <c r="BV975" s="12"/>
      <c r="BW975" s="12"/>
      <c r="BX975" s="12"/>
      <c r="BY975" s="12"/>
      <c r="BZ975" s="12"/>
      <c r="CA975" s="12"/>
      <c r="CB975" s="12"/>
      <c r="CC975" s="12"/>
      <c r="CD975" s="12"/>
      <c r="CE975" s="12"/>
      <c r="CF975" s="12"/>
      <c r="CG975" s="12"/>
      <c r="CH975" s="12"/>
    </row>
    <row r="976" spans="1:86">
      <c r="A976" s="14"/>
      <c r="B976" s="14"/>
      <c r="C976" s="14"/>
      <c r="D976" s="14"/>
      <c r="E976" s="14"/>
      <c r="F976" s="14"/>
      <c r="G976" s="14"/>
      <c r="H976" s="14"/>
      <c r="I976" s="14"/>
      <c r="J976" s="14"/>
      <c r="K976" s="14"/>
      <c r="L976" s="14"/>
      <c r="M976" s="14"/>
      <c r="N976" s="14"/>
      <c r="O976" s="14"/>
      <c r="P976" s="14"/>
      <c r="Q976" s="14"/>
      <c r="R976" s="14"/>
      <c r="S976" s="14"/>
      <c r="T976" s="14"/>
      <c r="U976" s="14"/>
      <c r="V976" s="14"/>
      <c r="W976" s="14"/>
      <c r="X976" s="14"/>
      <c r="Z976" s="14"/>
      <c r="AA976" s="14"/>
      <c r="AB976" s="14"/>
      <c r="AC976" s="14"/>
      <c r="AD976" s="14"/>
      <c r="AE976" s="14"/>
      <c r="AF976" s="14"/>
      <c r="AG976" s="14"/>
      <c r="AH976" s="14"/>
      <c r="AI976" s="14"/>
      <c r="AJ976" s="14"/>
      <c r="AK976" s="14"/>
      <c r="AL976" s="14"/>
      <c r="AM976" s="12"/>
      <c r="AN976" s="12"/>
      <c r="AO976" s="12"/>
      <c r="AP976" s="12"/>
      <c r="AQ976" s="12"/>
      <c r="AR976" s="12"/>
      <c r="AS976" s="12"/>
      <c r="AT976" s="12"/>
      <c r="AU976" s="12"/>
      <c r="AV976" s="12"/>
      <c r="AW976" s="12"/>
      <c r="AX976" s="12"/>
      <c r="AY976" s="12"/>
      <c r="AZ976" s="12"/>
      <c r="BA976" s="12"/>
      <c r="BB976" s="12"/>
      <c r="BC976" s="12"/>
      <c r="BD976" s="12"/>
      <c r="BE976" s="12"/>
      <c r="BF976" s="12"/>
      <c r="BG976" s="12"/>
      <c r="BH976" s="12"/>
      <c r="BI976" s="12"/>
      <c r="BJ976" s="12"/>
      <c r="BK976" s="12"/>
      <c r="BL976" s="12"/>
      <c r="BM976" s="12"/>
      <c r="BN976" s="12"/>
      <c r="BO976" s="12"/>
      <c r="BP976" s="12"/>
      <c r="BQ976" s="12"/>
      <c r="BR976" s="12"/>
      <c r="BS976" s="12"/>
      <c r="BT976" s="12"/>
      <c r="BU976" s="12"/>
      <c r="BV976" s="12"/>
      <c r="BW976" s="12"/>
      <c r="BX976" s="12"/>
      <c r="BY976" s="12"/>
      <c r="BZ976" s="12"/>
      <c r="CA976" s="12"/>
      <c r="CB976" s="12"/>
      <c r="CC976" s="12"/>
      <c r="CD976" s="12"/>
      <c r="CE976" s="12"/>
      <c r="CF976" s="12"/>
      <c r="CG976" s="12"/>
      <c r="CH976" s="12"/>
    </row>
    <row r="977" spans="1:86">
      <c r="A977" s="14"/>
      <c r="B977" s="14"/>
      <c r="C977" s="14"/>
      <c r="D977" s="14"/>
      <c r="E977" s="14"/>
      <c r="F977" s="14"/>
      <c r="G977" s="14"/>
      <c r="H977" s="14"/>
      <c r="I977" s="14"/>
      <c r="J977" s="14"/>
      <c r="K977" s="14"/>
      <c r="L977" s="14"/>
      <c r="M977" s="14"/>
      <c r="N977" s="14"/>
      <c r="O977" s="14"/>
      <c r="P977" s="14"/>
      <c r="Q977" s="14"/>
      <c r="R977" s="14"/>
      <c r="S977" s="14"/>
      <c r="T977" s="14"/>
      <c r="U977" s="14"/>
      <c r="V977" s="14"/>
      <c r="W977" s="14"/>
      <c r="X977" s="14"/>
      <c r="Z977" s="14"/>
      <c r="AA977" s="14"/>
      <c r="AB977" s="14"/>
      <c r="AC977" s="14"/>
      <c r="AD977" s="14"/>
      <c r="AE977" s="14"/>
      <c r="AF977" s="14"/>
      <c r="AG977" s="14"/>
      <c r="AH977" s="14"/>
      <c r="AI977" s="14"/>
      <c r="AJ977" s="14"/>
      <c r="AK977" s="14"/>
      <c r="AL977" s="14"/>
      <c r="AM977" s="12"/>
      <c r="AN977" s="12"/>
      <c r="AO977" s="12"/>
      <c r="AP977" s="12"/>
      <c r="AQ977" s="12"/>
      <c r="AR977" s="12"/>
      <c r="AS977" s="12"/>
      <c r="AT977" s="12"/>
      <c r="AU977" s="12"/>
      <c r="AV977" s="12"/>
      <c r="AW977" s="12"/>
      <c r="AX977" s="12"/>
      <c r="AY977" s="12"/>
      <c r="AZ977" s="12"/>
      <c r="BA977" s="12"/>
      <c r="BB977" s="12"/>
      <c r="BC977" s="12"/>
      <c r="BD977" s="12"/>
      <c r="BE977" s="12"/>
      <c r="BF977" s="12"/>
      <c r="BG977" s="12"/>
      <c r="BH977" s="12"/>
      <c r="BI977" s="12"/>
      <c r="BJ977" s="12"/>
      <c r="BK977" s="12"/>
      <c r="BL977" s="12"/>
      <c r="BM977" s="12"/>
      <c r="BN977" s="12"/>
      <c r="BO977" s="12"/>
      <c r="BP977" s="12"/>
      <c r="BQ977" s="12"/>
      <c r="BR977" s="12"/>
      <c r="BS977" s="12"/>
      <c r="BT977" s="12"/>
      <c r="BU977" s="12"/>
      <c r="BV977" s="12"/>
      <c r="BW977" s="12"/>
      <c r="BX977" s="12"/>
      <c r="BY977" s="12"/>
      <c r="BZ977" s="12"/>
      <c r="CA977" s="12"/>
      <c r="CB977" s="12"/>
      <c r="CC977" s="12"/>
      <c r="CD977" s="12"/>
      <c r="CE977" s="12"/>
      <c r="CF977" s="12"/>
      <c r="CG977" s="12"/>
      <c r="CH977" s="12"/>
    </row>
    <row r="978" spans="1:86">
      <c r="A978" s="14"/>
      <c r="B978" s="14"/>
      <c r="C978" s="14"/>
      <c r="D978" s="14"/>
      <c r="E978" s="14"/>
      <c r="F978" s="14"/>
      <c r="G978" s="14"/>
      <c r="H978" s="14"/>
      <c r="I978" s="14"/>
      <c r="J978" s="14"/>
      <c r="K978" s="14"/>
      <c r="L978" s="14"/>
      <c r="M978" s="14"/>
      <c r="N978" s="14"/>
      <c r="O978" s="14"/>
      <c r="P978" s="14"/>
      <c r="Q978" s="14"/>
      <c r="R978" s="14"/>
      <c r="S978" s="14"/>
      <c r="T978" s="14"/>
      <c r="U978" s="14"/>
      <c r="V978" s="14"/>
      <c r="W978" s="14"/>
      <c r="X978" s="14"/>
      <c r="Z978" s="14"/>
      <c r="AA978" s="14"/>
      <c r="AB978" s="14"/>
      <c r="AC978" s="14"/>
      <c r="AD978" s="14"/>
      <c r="AE978" s="14"/>
      <c r="AF978" s="14"/>
      <c r="AG978" s="14"/>
      <c r="AH978" s="14"/>
      <c r="AI978" s="14"/>
      <c r="AJ978" s="14"/>
      <c r="AK978" s="14"/>
      <c r="AL978" s="14"/>
      <c r="AM978" s="12"/>
      <c r="AN978" s="12"/>
      <c r="AO978" s="12"/>
      <c r="AP978" s="12"/>
      <c r="AQ978" s="12"/>
      <c r="AR978" s="12"/>
      <c r="AS978" s="12"/>
      <c r="AT978" s="12"/>
      <c r="AU978" s="12"/>
      <c r="AV978" s="12"/>
      <c r="AW978" s="12"/>
      <c r="AX978" s="12"/>
      <c r="AY978" s="12"/>
      <c r="AZ978" s="12"/>
      <c r="BA978" s="12"/>
      <c r="BB978" s="12"/>
      <c r="BC978" s="12"/>
      <c r="BD978" s="12"/>
      <c r="BE978" s="12"/>
      <c r="BF978" s="12"/>
      <c r="BG978" s="12"/>
      <c r="BH978" s="12"/>
      <c r="BI978" s="12"/>
      <c r="BJ978" s="12"/>
      <c r="BK978" s="12"/>
      <c r="BL978" s="12"/>
      <c r="BM978" s="12"/>
      <c r="BN978" s="12"/>
      <c r="BO978" s="12"/>
      <c r="BP978" s="12"/>
      <c r="BQ978" s="12"/>
      <c r="BR978" s="12"/>
      <c r="BS978" s="12"/>
      <c r="BT978" s="12"/>
      <c r="BU978" s="12"/>
      <c r="BV978" s="12"/>
      <c r="BW978" s="12"/>
      <c r="BX978" s="12"/>
      <c r="BY978" s="12"/>
      <c r="BZ978" s="12"/>
      <c r="CA978" s="12"/>
      <c r="CB978" s="12"/>
      <c r="CC978" s="12"/>
      <c r="CD978" s="12"/>
      <c r="CE978" s="12"/>
      <c r="CF978" s="12"/>
      <c r="CG978" s="12"/>
      <c r="CH978" s="12"/>
    </row>
    <row r="979" spans="1:86">
      <c r="A979" s="14"/>
      <c r="B979" s="14"/>
      <c r="C979" s="14"/>
      <c r="D979" s="14"/>
      <c r="E979" s="14"/>
      <c r="F979" s="14"/>
      <c r="G979" s="14"/>
      <c r="H979" s="14"/>
      <c r="I979" s="14"/>
      <c r="J979" s="14"/>
      <c r="K979" s="14"/>
      <c r="L979" s="14"/>
      <c r="M979" s="14"/>
      <c r="N979" s="14"/>
      <c r="O979" s="14"/>
      <c r="P979" s="14"/>
      <c r="Q979" s="14"/>
      <c r="R979" s="14"/>
      <c r="S979" s="14"/>
      <c r="T979" s="14"/>
      <c r="U979" s="14"/>
      <c r="V979" s="14"/>
      <c r="W979" s="14"/>
      <c r="X979" s="14"/>
      <c r="Z979" s="14"/>
      <c r="AA979" s="14"/>
      <c r="AB979" s="14"/>
      <c r="AC979" s="14"/>
      <c r="AD979" s="14"/>
      <c r="AE979" s="14"/>
      <c r="AF979" s="14"/>
      <c r="AG979" s="14"/>
      <c r="AH979" s="14"/>
      <c r="AI979" s="14"/>
      <c r="AJ979" s="14"/>
      <c r="AK979" s="14"/>
      <c r="AL979" s="14"/>
      <c r="AM979" s="12"/>
      <c r="AN979" s="12"/>
      <c r="AO979" s="12"/>
      <c r="AP979" s="12"/>
      <c r="AQ979" s="12"/>
      <c r="AR979" s="12"/>
      <c r="AS979" s="12"/>
      <c r="AT979" s="12"/>
      <c r="AU979" s="12"/>
      <c r="AV979" s="12"/>
      <c r="AW979" s="12"/>
      <c r="AX979" s="12"/>
      <c r="AY979" s="12"/>
      <c r="AZ979" s="12"/>
      <c r="BA979" s="12"/>
      <c r="BB979" s="12"/>
      <c r="BC979" s="12"/>
      <c r="BD979" s="12"/>
      <c r="BE979" s="12"/>
      <c r="BF979" s="12"/>
      <c r="BG979" s="12"/>
      <c r="BH979" s="12"/>
      <c r="BI979" s="12"/>
      <c r="BJ979" s="12"/>
      <c r="BK979" s="12"/>
      <c r="BL979" s="12"/>
      <c r="BM979" s="12"/>
      <c r="BN979" s="12"/>
      <c r="BO979" s="12"/>
      <c r="BP979" s="12"/>
      <c r="BQ979" s="12"/>
      <c r="BR979" s="12"/>
      <c r="BS979" s="12"/>
      <c r="BT979" s="12"/>
      <c r="BU979" s="12"/>
      <c r="BV979" s="12"/>
      <c r="BW979" s="12"/>
      <c r="BX979" s="12"/>
      <c r="BY979" s="12"/>
      <c r="BZ979" s="12"/>
      <c r="CA979" s="12"/>
      <c r="CB979" s="12"/>
      <c r="CC979" s="12"/>
      <c r="CD979" s="12"/>
      <c r="CE979" s="12"/>
      <c r="CF979" s="12"/>
      <c r="CG979" s="12"/>
      <c r="CH979" s="12"/>
    </row>
    <row r="980" spans="1:86">
      <c r="A980" s="14"/>
      <c r="B980" s="14"/>
      <c r="C980" s="14"/>
      <c r="D980" s="14"/>
      <c r="E980" s="14"/>
      <c r="F980" s="14"/>
      <c r="G980" s="14"/>
      <c r="H980" s="14"/>
      <c r="I980" s="14"/>
      <c r="J980" s="14"/>
      <c r="K980" s="14"/>
      <c r="L980" s="14"/>
      <c r="M980" s="14"/>
      <c r="N980" s="14"/>
      <c r="O980" s="14"/>
      <c r="P980" s="14"/>
      <c r="Q980" s="14"/>
      <c r="R980" s="14"/>
      <c r="S980" s="14"/>
      <c r="T980" s="14"/>
      <c r="U980" s="14"/>
      <c r="V980" s="14"/>
      <c r="W980" s="14"/>
      <c r="X980" s="14"/>
      <c r="Z980" s="14"/>
      <c r="AA980" s="14"/>
      <c r="AB980" s="14"/>
      <c r="AC980" s="14"/>
      <c r="AD980" s="14"/>
      <c r="AE980" s="14"/>
      <c r="AF980" s="14"/>
      <c r="AG980" s="14"/>
      <c r="AH980" s="14"/>
      <c r="AI980" s="14"/>
      <c r="AJ980" s="14"/>
      <c r="AK980" s="14"/>
      <c r="AL980" s="14"/>
      <c r="AM980" s="12"/>
      <c r="AN980" s="12"/>
      <c r="AO980" s="12"/>
      <c r="AP980" s="12"/>
      <c r="AQ980" s="12"/>
      <c r="AR980" s="12"/>
      <c r="AS980" s="12"/>
      <c r="AT980" s="12"/>
      <c r="AU980" s="12"/>
      <c r="AV980" s="12"/>
      <c r="AW980" s="12"/>
      <c r="AX980" s="12"/>
      <c r="AY980" s="12"/>
      <c r="AZ980" s="12"/>
      <c r="BA980" s="12"/>
      <c r="BB980" s="12"/>
      <c r="BC980" s="12"/>
      <c r="BD980" s="12"/>
      <c r="BE980" s="12"/>
      <c r="BF980" s="12"/>
      <c r="BG980" s="12"/>
      <c r="BH980" s="12"/>
      <c r="BI980" s="12"/>
      <c r="BJ980" s="12"/>
      <c r="BK980" s="12"/>
      <c r="BL980" s="12"/>
      <c r="BM980" s="12"/>
      <c r="BN980" s="12"/>
      <c r="BO980" s="12"/>
      <c r="BP980" s="12"/>
      <c r="BQ980" s="12"/>
      <c r="BR980" s="12"/>
      <c r="BS980" s="12"/>
      <c r="BT980" s="12"/>
      <c r="BU980" s="12"/>
      <c r="BV980" s="12"/>
      <c r="BW980" s="12"/>
      <c r="BX980" s="12"/>
      <c r="BY980" s="12"/>
      <c r="BZ980" s="12"/>
      <c r="CA980" s="12"/>
      <c r="CB980" s="12"/>
      <c r="CC980" s="12"/>
      <c r="CD980" s="12"/>
      <c r="CE980" s="12"/>
      <c r="CF980" s="12"/>
      <c r="CG980" s="12"/>
      <c r="CH980" s="12"/>
    </row>
    <row r="981" spans="1:86">
      <c r="A981" s="14"/>
      <c r="B981" s="14"/>
      <c r="C981" s="14"/>
      <c r="D981" s="14"/>
      <c r="E981" s="14"/>
      <c r="F981" s="14"/>
      <c r="G981" s="14"/>
      <c r="H981" s="14"/>
      <c r="I981" s="14"/>
      <c r="J981" s="14"/>
      <c r="K981" s="14"/>
      <c r="L981" s="14"/>
      <c r="M981" s="14"/>
      <c r="N981" s="14"/>
      <c r="O981" s="14"/>
      <c r="P981" s="14"/>
      <c r="Q981" s="14"/>
      <c r="R981" s="14"/>
      <c r="S981" s="14"/>
      <c r="T981" s="14"/>
      <c r="U981" s="14"/>
      <c r="V981" s="14"/>
      <c r="W981" s="14"/>
      <c r="X981" s="14"/>
      <c r="Z981" s="14"/>
      <c r="AA981" s="14"/>
      <c r="AB981" s="14"/>
      <c r="AC981" s="14"/>
      <c r="AD981" s="14"/>
      <c r="AE981" s="14"/>
      <c r="AF981" s="14"/>
      <c r="AG981" s="14"/>
      <c r="AH981" s="14"/>
      <c r="AI981" s="14"/>
      <c r="AJ981" s="14"/>
      <c r="AK981" s="14"/>
      <c r="AL981" s="14"/>
      <c r="AM981" s="12"/>
      <c r="AN981" s="12"/>
      <c r="AO981" s="12"/>
      <c r="AP981" s="12"/>
      <c r="AQ981" s="12"/>
      <c r="AR981" s="12"/>
      <c r="AS981" s="12"/>
      <c r="AT981" s="12"/>
      <c r="AU981" s="12"/>
      <c r="AV981" s="12"/>
      <c r="AW981" s="12"/>
      <c r="AX981" s="12"/>
      <c r="AY981" s="12"/>
      <c r="AZ981" s="12"/>
      <c r="BA981" s="12"/>
      <c r="BB981" s="12"/>
      <c r="BC981" s="12"/>
      <c r="BD981" s="12"/>
      <c r="BE981" s="12"/>
      <c r="BF981" s="12"/>
      <c r="BG981" s="12"/>
      <c r="BH981" s="12"/>
      <c r="BI981" s="12"/>
      <c r="BJ981" s="12"/>
      <c r="BK981" s="12"/>
      <c r="BL981" s="12"/>
      <c r="BM981" s="12"/>
      <c r="BN981" s="12"/>
      <c r="BO981" s="12"/>
      <c r="BP981" s="12"/>
      <c r="BQ981" s="12"/>
      <c r="BR981" s="12"/>
      <c r="BS981" s="12"/>
      <c r="BT981" s="12"/>
      <c r="BU981" s="12"/>
      <c r="BV981" s="12"/>
      <c r="BW981" s="12"/>
      <c r="BX981" s="12"/>
      <c r="BY981" s="12"/>
      <c r="BZ981" s="12"/>
      <c r="CA981" s="12"/>
      <c r="CB981" s="12"/>
      <c r="CC981" s="12"/>
      <c r="CD981" s="12"/>
      <c r="CE981" s="12"/>
      <c r="CF981" s="12"/>
      <c r="CG981" s="12"/>
      <c r="CH981" s="12"/>
    </row>
    <row r="982" spans="1:86">
      <c r="A982" s="14"/>
      <c r="B982" s="14"/>
      <c r="C982" s="14"/>
      <c r="D982" s="14"/>
      <c r="E982" s="14"/>
      <c r="F982" s="14"/>
      <c r="G982" s="14"/>
      <c r="H982" s="14"/>
      <c r="I982" s="14"/>
      <c r="J982" s="14"/>
      <c r="K982" s="14"/>
      <c r="L982" s="14"/>
      <c r="M982" s="14"/>
      <c r="N982" s="14"/>
      <c r="O982" s="14"/>
      <c r="P982" s="14"/>
      <c r="Q982" s="14"/>
      <c r="R982" s="14"/>
      <c r="S982" s="14"/>
      <c r="T982" s="14"/>
      <c r="U982" s="14"/>
      <c r="V982" s="14"/>
      <c r="W982" s="14"/>
      <c r="X982" s="14"/>
      <c r="Z982" s="14"/>
      <c r="AA982" s="14"/>
      <c r="AB982" s="14"/>
      <c r="AC982" s="14"/>
      <c r="AD982" s="14"/>
      <c r="AE982" s="14"/>
      <c r="AF982" s="14"/>
      <c r="AG982" s="14"/>
      <c r="AH982" s="14"/>
      <c r="AI982" s="14"/>
      <c r="AJ982" s="14"/>
      <c r="AK982" s="14"/>
      <c r="AL982" s="14"/>
      <c r="AM982" s="12"/>
      <c r="AN982" s="12"/>
      <c r="AO982" s="12"/>
      <c r="AP982" s="12"/>
      <c r="AQ982" s="12"/>
      <c r="AR982" s="12"/>
      <c r="AS982" s="12"/>
      <c r="AT982" s="12"/>
      <c r="AU982" s="12"/>
      <c r="AV982" s="12"/>
      <c r="AW982" s="12"/>
      <c r="AX982" s="12"/>
      <c r="AY982" s="12"/>
      <c r="AZ982" s="12"/>
      <c r="BA982" s="12"/>
      <c r="BB982" s="12"/>
      <c r="BC982" s="12"/>
      <c r="BD982" s="12"/>
      <c r="BE982" s="12"/>
      <c r="BF982" s="12"/>
      <c r="BG982" s="12"/>
      <c r="BH982" s="12"/>
      <c r="BI982" s="12"/>
      <c r="BJ982" s="12"/>
      <c r="BK982" s="12"/>
      <c r="BL982" s="12"/>
      <c r="BM982" s="12"/>
      <c r="BN982" s="12"/>
      <c r="BO982" s="12"/>
      <c r="BP982" s="12"/>
      <c r="BQ982" s="12"/>
      <c r="BR982" s="12"/>
      <c r="BS982" s="12"/>
      <c r="BT982" s="12"/>
      <c r="BU982" s="12"/>
      <c r="BV982" s="12"/>
      <c r="BW982" s="12"/>
      <c r="BX982" s="12"/>
      <c r="BY982" s="12"/>
      <c r="BZ982" s="12"/>
      <c r="CA982" s="12"/>
      <c r="CB982" s="12"/>
      <c r="CC982" s="12"/>
      <c r="CD982" s="12"/>
      <c r="CE982" s="12"/>
      <c r="CF982" s="12"/>
      <c r="CG982" s="12"/>
      <c r="CH982" s="12"/>
    </row>
    <row r="983" spans="1:86">
      <c r="A983" s="14"/>
      <c r="B983" s="14"/>
      <c r="C983" s="14"/>
      <c r="D983" s="14"/>
      <c r="E983" s="14"/>
      <c r="F983" s="14"/>
      <c r="G983" s="14"/>
      <c r="H983" s="14"/>
      <c r="I983" s="14"/>
      <c r="J983" s="14"/>
      <c r="K983" s="14"/>
      <c r="L983" s="14"/>
      <c r="M983" s="14"/>
      <c r="N983" s="14"/>
      <c r="O983" s="14"/>
      <c r="P983" s="14"/>
      <c r="Q983" s="14"/>
      <c r="R983" s="14"/>
      <c r="S983" s="14"/>
      <c r="T983" s="14"/>
      <c r="U983" s="14"/>
      <c r="V983" s="14"/>
      <c r="W983" s="14"/>
      <c r="X983" s="14"/>
      <c r="Z983" s="14"/>
      <c r="AA983" s="14"/>
      <c r="AB983" s="14"/>
      <c r="AC983" s="14"/>
      <c r="AD983" s="14"/>
      <c r="AE983" s="14"/>
      <c r="AF983" s="14"/>
      <c r="AG983" s="14"/>
      <c r="AH983" s="14"/>
      <c r="AI983" s="14"/>
      <c r="AJ983" s="14"/>
      <c r="AK983" s="14"/>
      <c r="AL983" s="14"/>
      <c r="AM983" s="12"/>
      <c r="AN983" s="12"/>
      <c r="AO983" s="12"/>
      <c r="AP983" s="12"/>
      <c r="AQ983" s="12"/>
      <c r="AR983" s="12"/>
      <c r="AS983" s="12"/>
      <c r="AT983" s="12"/>
      <c r="AU983" s="12"/>
      <c r="AV983" s="12"/>
      <c r="AW983" s="12"/>
      <c r="AX983" s="12"/>
      <c r="AY983" s="12"/>
      <c r="AZ983" s="12"/>
      <c r="BA983" s="12"/>
      <c r="BB983" s="12"/>
      <c r="BC983" s="12"/>
      <c r="BD983" s="12"/>
      <c r="BE983" s="12"/>
      <c r="BF983" s="12"/>
      <c r="BG983" s="12"/>
      <c r="BH983" s="12"/>
      <c r="BI983" s="12"/>
      <c r="BJ983" s="12"/>
      <c r="BK983" s="12"/>
      <c r="BL983" s="12"/>
      <c r="BM983" s="12"/>
      <c r="BN983" s="12"/>
      <c r="BO983" s="12"/>
      <c r="BP983" s="12"/>
      <c r="BQ983" s="12"/>
      <c r="BR983" s="12"/>
      <c r="BS983" s="12"/>
      <c r="BT983" s="12"/>
      <c r="BU983" s="12"/>
      <c r="BV983" s="12"/>
      <c r="BW983" s="12"/>
      <c r="BX983" s="12"/>
      <c r="BY983" s="12"/>
      <c r="BZ983" s="12"/>
      <c r="CA983" s="12"/>
      <c r="CB983" s="12"/>
      <c r="CC983" s="12"/>
      <c r="CD983" s="12"/>
      <c r="CE983" s="12"/>
      <c r="CF983" s="12"/>
      <c r="CG983" s="12"/>
      <c r="CH983" s="12"/>
    </row>
    <row r="984" spans="1:86">
      <c r="A984" s="14"/>
      <c r="B984" s="14"/>
      <c r="C984" s="14"/>
      <c r="D984" s="14"/>
      <c r="E984" s="14"/>
      <c r="F984" s="14"/>
      <c r="G984" s="14"/>
      <c r="H984" s="14"/>
      <c r="I984" s="14"/>
      <c r="J984" s="14"/>
      <c r="K984" s="14"/>
      <c r="L984" s="14"/>
      <c r="M984" s="14"/>
      <c r="N984" s="14"/>
      <c r="O984" s="14"/>
      <c r="P984" s="14"/>
      <c r="Q984" s="14"/>
      <c r="R984" s="14"/>
      <c r="S984" s="14"/>
      <c r="T984" s="14"/>
      <c r="U984" s="14"/>
      <c r="V984" s="14"/>
      <c r="W984" s="14"/>
      <c r="X984" s="14"/>
      <c r="Z984" s="14"/>
      <c r="AA984" s="14"/>
      <c r="AB984" s="14"/>
      <c r="AC984" s="14"/>
      <c r="AD984" s="14"/>
      <c r="AE984" s="14"/>
      <c r="AF984" s="14"/>
      <c r="AG984" s="14"/>
      <c r="AH984" s="14"/>
      <c r="AI984" s="14"/>
      <c r="AJ984" s="14"/>
      <c r="AK984" s="14"/>
      <c r="AL984" s="14"/>
      <c r="AM984" s="12"/>
      <c r="AN984" s="12"/>
      <c r="AO984" s="12"/>
      <c r="AP984" s="12"/>
      <c r="AQ984" s="12"/>
      <c r="AR984" s="12"/>
      <c r="AS984" s="12"/>
      <c r="AT984" s="12"/>
      <c r="AU984" s="12"/>
      <c r="AV984" s="12"/>
      <c r="AW984" s="12"/>
      <c r="AX984" s="12"/>
      <c r="AY984" s="12"/>
      <c r="AZ984" s="12"/>
      <c r="BA984" s="12"/>
      <c r="BB984" s="12"/>
      <c r="BC984" s="12"/>
      <c r="BD984" s="12"/>
      <c r="BE984" s="12"/>
      <c r="BF984" s="12"/>
      <c r="BG984" s="12"/>
      <c r="BH984" s="12"/>
      <c r="BI984" s="12"/>
      <c r="BJ984" s="12"/>
      <c r="BK984" s="12"/>
      <c r="BL984" s="12"/>
      <c r="BM984" s="12"/>
      <c r="BN984" s="12"/>
      <c r="BO984" s="12"/>
      <c r="BP984" s="12"/>
      <c r="BQ984" s="12"/>
      <c r="BR984" s="12"/>
      <c r="BS984" s="12"/>
      <c r="BT984" s="12"/>
      <c r="BU984" s="12"/>
      <c r="BV984" s="12"/>
      <c r="BW984" s="12"/>
      <c r="BX984" s="12"/>
      <c r="BY984" s="12"/>
      <c r="BZ984" s="12"/>
      <c r="CA984" s="12"/>
      <c r="CB984" s="12"/>
      <c r="CC984" s="12"/>
      <c r="CD984" s="12"/>
      <c r="CE984" s="12"/>
      <c r="CF984" s="12"/>
      <c r="CG984" s="12"/>
      <c r="CH984" s="12"/>
    </row>
    <row r="985" spans="1:86">
      <c r="A985" s="14"/>
      <c r="B985" s="14"/>
      <c r="C985" s="14"/>
      <c r="D985" s="14"/>
      <c r="E985" s="14"/>
      <c r="F985" s="14"/>
      <c r="G985" s="14"/>
      <c r="H985" s="14"/>
      <c r="I985" s="14"/>
      <c r="J985" s="14"/>
      <c r="K985" s="14"/>
      <c r="L985" s="14"/>
      <c r="M985" s="14"/>
      <c r="N985" s="14"/>
      <c r="O985" s="14"/>
      <c r="P985" s="14"/>
      <c r="Q985" s="14"/>
      <c r="R985" s="14"/>
      <c r="S985" s="14"/>
      <c r="T985" s="14"/>
      <c r="U985" s="14"/>
      <c r="V985" s="14"/>
      <c r="W985" s="14"/>
      <c r="X985" s="14"/>
      <c r="Z985" s="14"/>
      <c r="AA985" s="14"/>
      <c r="AB985" s="14"/>
      <c r="AC985" s="14"/>
      <c r="AD985" s="14"/>
      <c r="AE985" s="14"/>
      <c r="AF985" s="14"/>
      <c r="AG985" s="14"/>
      <c r="AH985" s="14"/>
      <c r="AI985" s="14"/>
      <c r="AJ985" s="14"/>
      <c r="AK985" s="14"/>
      <c r="AL985" s="14"/>
      <c r="AM985" s="12"/>
      <c r="AN985" s="12"/>
      <c r="AO985" s="12"/>
      <c r="AP985" s="12"/>
      <c r="AQ985" s="12"/>
      <c r="AR985" s="12"/>
      <c r="AS985" s="12"/>
      <c r="AT985" s="12"/>
      <c r="AU985" s="12"/>
      <c r="AV985" s="12"/>
      <c r="AW985" s="12"/>
      <c r="AX985" s="12"/>
      <c r="AY985" s="12"/>
      <c r="AZ985" s="12"/>
      <c r="BA985" s="12"/>
      <c r="BB985" s="12"/>
      <c r="BC985" s="12"/>
      <c r="BD985" s="12"/>
      <c r="BE985" s="12"/>
      <c r="BF985" s="12"/>
      <c r="BG985" s="12"/>
      <c r="BH985" s="12"/>
      <c r="BI985" s="12"/>
      <c r="BJ985" s="12"/>
      <c r="BK985" s="12"/>
      <c r="BL985" s="12"/>
      <c r="BM985" s="12"/>
      <c r="BN985" s="12"/>
      <c r="BO985" s="12"/>
      <c r="BP985" s="12"/>
      <c r="BQ985" s="12"/>
      <c r="BR985" s="12"/>
      <c r="BS985" s="12"/>
      <c r="BT985" s="12"/>
      <c r="BU985" s="12"/>
      <c r="BV985" s="12"/>
      <c r="BW985" s="12"/>
      <c r="BX985" s="12"/>
      <c r="BY985" s="12"/>
      <c r="BZ985" s="12"/>
      <c r="CA985" s="12"/>
      <c r="CB985" s="12"/>
      <c r="CC985" s="12"/>
      <c r="CD985" s="12"/>
      <c r="CE985" s="12"/>
      <c r="CF985" s="12"/>
      <c r="CG985" s="12"/>
      <c r="CH985" s="12"/>
    </row>
    <row r="986" spans="1:86">
      <c r="A986" s="14"/>
      <c r="B986" s="14"/>
      <c r="C986" s="14"/>
      <c r="D986" s="14"/>
      <c r="E986" s="14"/>
      <c r="F986" s="14"/>
      <c r="G986" s="14"/>
      <c r="H986" s="14"/>
      <c r="I986" s="14"/>
      <c r="J986" s="14"/>
      <c r="K986" s="14"/>
      <c r="L986" s="14"/>
      <c r="M986" s="14"/>
      <c r="N986" s="14"/>
      <c r="O986" s="14"/>
      <c r="P986" s="14"/>
      <c r="Q986" s="14"/>
      <c r="R986" s="14"/>
      <c r="S986" s="14"/>
      <c r="T986" s="14"/>
      <c r="U986" s="14"/>
      <c r="V986" s="14"/>
      <c r="W986" s="14"/>
      <c r="X986" s="14"/>
      <c r="Z986" s="14"/>
      <c r="AA986" s="14"/>
      <c r="AB986" s="14"/>
      <c r="AC986" s="14"/>
      <c r="AD986" s="14"/>
      <c r="AE986" s="14"/>
      <c r="AF986" s="14"/>
      <c r="AG986" s="14"/>
      <c r="AH986" s="14"/>
      <c r="AI986" s="14"/>
      <c r="AJ986" s="14"/>
      <c r="AK986" s="14"/>
      <c r="AL986" s="14"/>
      <c r="AM986" s="12"/>
      <c r="AN986" s="12"/>
      <c r="AO986" s="12"/>
      <c r="AP986" s="12"/>
      <c r="AQ986" s="12"/>
      <c r="AR986" s="12"/>
      <c r="AS986" s="12"/>
      <c r="AT986" s="12"/>
      <c r="AU986" s="12"/>
      <c r="AV986" s="12"/>
      <c r="AW986" s="12"/>
      <c r="AX986" s="12"/>
      <c r="AY986" s="12"/>
      <c r="AZ986" s="12"/>
      <c r="BA986" s="12"/>
      <c r="BB986" s="12"/>
      <c r="BC986" s="12"/>
      <c r="BD986" s="12"/>
      <c r="BE986" s="12"/>
      <c r="BF986" s="12"/>
      <c r="BG986" s="12"/>
      <c r="BH986" s="12"/>
      <c r="BI986" s="12"/>
      <c r="BJ986" s="12"/>
      <c r="BK986" s="12"/>
      <c r="BL986" s="12"/>
      <c r="BM986" s="12"/>
      <c r="BN986" s="12"/>
      <c r="BO986" s="12"/>
      <c r="BP986" s="12"/>
      <c r="BQ986" s="12"/>
      <c r="BR986" s="12"/>
      <c r="BS986" s="12"/>
      <c r="BT986" s="12"/>
      <c r="BU986" s="12"/>
      <c r="BV986" s="12"/>
      <c r="BW986" s="12"/>
      <c r="BX986" s="12"/>
      <c r="BY986" s="12"/>
      <c r="BZ986" s="12"/>
      <c r="CA986" s="12"/>
      <c r="CB986" s="12"/>
      <c r="CC986" s="12"/>
      <c r="CD986" s="12"/>
      <c r="CE986" s="12"/>
      <c r="CF986" s="12"/>
      <c r="CG986" s="12"/>
      <c r="CH986" s="12"/>
    </row>
    <row r="987" spans="1:86">
      <c r="A987" s="14"/>
      <c r="B987" s="14"/>
      <c r="C987" s="14"/>
      <c r="D987" s="14"/>
      <c r="E987" s="14"/>
      <c r="F987" s="14"/>
      <c r="G987" s="14"/>
      <c r="H987" s="14"/>
      <c r="I987" s="14"/>
      <c r="J987" s="14"/>
      <c r="K987" s="14"/>
      <c r="L987" s="14"/>
      <c r="M987" s="14"/>
      <c r="N987" s="14"/>
      <c r="O987" s="14"/>
      <c r="P987" s="14"/>
      <c r="Q987" s="14"/>
      <c r="R987" s="14"/>
      <c r="S987" s="14"/>
      <c r="T987" s="14"/>
      <c r="U987" s="14"/>
      <c r="V987" s="14"/>
      <c r="W987" s="14"/>
      <c r="X987" s="14"/>
      <c r="Z987" s="14"/>
      <c r="AA987" s="14"/>
      <c r="AB987" s="14"/>
      <c r="AC987" s="14"/>
      <c r="AD987" s="14"/>
      <c r="AE987" s="14"/>
      <c r="AF987" s="14"/>
      <c r="AG987" s="14"/>
      <c r="AH987" s="14"/>
      <c r="AI987" s="14"/>
      <c r="AJ987" s="14"/>
      <c r="AK987" s="14"/>
      <c r="AL987" s="14"/>
      <c r="AM987" s="12"/>
      <c r="AN987" s="12"/>
      <c r="AO987" s="12"/>
      <c r="AP987" s="12"/>
      <c r="AQ987" s="12"/>
      <c r="AR987" s="12"/>
      <c r="AS987" s="12"/>
      <c r="AT987" s="12"/>
      <c r="AU987" s="12"/>
      <c r="AV987" s="12"/>
      <c r="AW987" s="12"/>
      <c r="AX987" s="12"/>
      <c r="AY987" s="12"/>
      <c r="AZ987" s="12"/>
      <c r="BA987" s="12"/>
      <c r="BB987" s="12"/>
      <c r="BC987" s="12"/>
      <c r="BD987" s="12"/>
      <c r="BE987" s="12"/>
      <c r="BF987" s="12"/>
      <c r="BG987" s="12"/>
      <c r="BH987" s="12"/>
      <c r="BI987" s="12"/>
      <c r="BJ987" s="12"/>
      <c r="BK987" s="12"/>
      <c r="BL987" s="12"/>
      <c r="BM987" s="12"/>
      <c r="BN987" s="12"/>
      <c r="BO987" s="12"/>
      <c r="BP987" s="12"/>
      <c r="BQ987" s="12"/>
      <c r="BR987" s="12"/>
      <c r="BS987" s="12"/>
      <c r="BT987" s="12"/>
      <c r="BU987" s="12"/>
      <c r="BV987" s="12"/>
      <c r="BW987" s="12"/>
      <c r="BX987" s="12"/>
      <c r="BY987" s="12"/>
      <c r="BZ987" s="12"/>
      <c r="CA987" s="12"/>
      <c r="CB987" s="12"/>
      <c r="CC987" s="12"/>
      <c r="CD987" s="12"/>
      <c r="CE987" s="12"/>
      <c r="CF987" s="12"/>
      <c r="CG987" s="12"/>
      <c r="CH987" s="12"/>
    </row>
    <row r="988" spans="1:86">
      <c r="A988" s="14"/>
      <c r="B988" s="14"/>
      <c r="C988" s="14"/>
      <c r="D988" s="14"/>
      <c r="E988" s="14"/>
      <c r="F988" s="14"/>
      <c r="G988" s="14"/>
      <c r="H988" s="14"/>
      <c r="I988" s="14"/>
      <c r="J988" s="14"/>
      <c r="K988" s="14"/>
      <c r="L988" s="14"/>
      <c r="M988" s="14"/>
      <c r="N988" s="14"/>
      <c r="O988" s="14"/>
      <c r="P988" s="14"/>
      <c r="Q988" s="14"/>
      <c r="R988" s="14"/>
      <c r="S988" s="14"/>
      <c r="T988" s="14"/>
      <c r="U988" s="14"/>
      <c r="V988" s="14"/>
      <c r="W988" s="14"/>
      <c r="X988" s="14"/>
      <c r="Z988" s="14"/>
      <c r="AA988" s="14"/>
      <c r="AB988" s="14"/>
      <c r="AC988" s="14"/>
      <c r="AD988" s="14"/>
      <c r="AE988" s="14"/>
      <c r="AF988" s="14"/>
      <c r="AG988" s="14"/>
      <c r="AH988" s="14"/>
      <c r="AI988" s="14"/>
      <c r="AJ988" s="14"/>
      <c r="AK988" s="14"/>
      <c r="AL988" s="14"/>
      <c r="AM988" s="12"/>
      <c r="AN988" s="12"/>
      <c r="AO988" s="12"/>
      <c r="AP988" s="12"/>
      <c r="AQ988" s="12"/>
      <c r="AR988" s="12"/>
      <c r="AS988" s="12"/>
      <c r="AT988" s="12"/>
      <c r="AU988" s="12"/>
      <c r="AV988" s="12"/>
      <c r="AW988" s="12"/>
      <c r="AX988" s="12"/>
      <c r="AY988" s="12"/>
      <c r="AZ988" s="12"/>
      <c r="BA988" s="12"/>
      <c r="BB988" s="12"/>
      <c r="BC988" s="12"/>
      <c r="BD988" s="12"/>
      <c r="BE988" s="12"/>
      <c r="BF988" s="12"/>
      <c r="BG988" s="12"/>
      <c r="BH988" s="12"/>
      <c r="BI988" s="12"/>
      <c r="BJ988" s="12"/>
      <c r="BK988" s="12"/>
      <c r="BL988" s="12"/>
      <c r="BM988" s="12"/>
      <c r="BN988" s="12"/>
      <c r="BO988" s="12"/>
      <c r="BP988" s="12"/>
      <c r="BQ988" s="12"/>
      <c r="BR988" s="12"/>
      <c r="BS988" s="12"/>
      <c r="BT988" s="12"/>
      <c r="BU988" s="12"/>
      <c r="BV988" s="12"/>
      <c r="BW988" s="12"/>
      <c r="BX988" s="12"/>
      <c r="BY988" s="12"/>
      <c r="BZ988" s="12"/>
      <c r="CA988" s="12"/>
      <c r="CB988" s="12"/>
      <c r="CC988" s="12"/>
      <c r="CD988" s="12"/>
      <c r="CE988" s="12"/>
      <c r="CF988" s="12"/>
      <c r="CG988" s="12"/>
      <c r="CH988" s="12"/>
    </row>
    <row r="989" spans="1:86">
      <c r="A989" s="14"/>
      <c r="B989" s="14"/>
      <c r="C989" s="14"/>
      <c r="D989" s="14"/>
      <c r="E989" s="14"/>
      <c r="F989" s="14"/>
      <c r="G989" s="14"/>
      <c r="H989" s="14"/>
      <c r="I989" s="14"/>
      <c r="J989" s="14"/>
      <c r="K989" s="14"/>
      <c r="L989" s="14"/>
      <c r="M989" s="14"/>
      <c r="N989" s="14"/>
      <c r="O989" s="14"/>
      <c r="P989" s="14"/>
      <c r="Q989" s="14"/>
      <c r="R989" s="14"/>
      <c r="S989" s="14"/>
      <c r="T989" s="14"/>
      <c r="U989" s="14"/>
      <c r="V989" s="14"/>
      <c r="W989" s="14"/>
      <c r="X989" s="14"/>
      <c r="Z989" s="14"/>
      <c r="AA989" s="14"/>
      <c r="AB989" s="14"/>
      <c r="AC989" s="14"/>
      <c r="AD989" s="14"/>
      <c r="AE989" s="14"/>
      <c r="AF989" s="14"/>
      <c r="AG989" s="14"/>
      <c r="AH989" s="14"/>
      <c r="AI989" s="14"/>
      <c r="AJ989" s="14"/>
      <c r="AK989" s="14"/>
      <c r="AL989" s="14"/>
      <c r="AM989" s="12"/>
      <c r="AN989" s="12"/>
      <c r="AO989" s="12"/>
      <c r="AP989" s="12"/>
      <c r="AQ989" s="12"/>
      <c r="AR989" s="12"/>
      <c r="AS989" s="12"/>
      <c r="AT989" s="12"/>
      <c r="AU989" s="12"/>
      <c r="AV989" s="12"/>
      <c r="AW989" s="12"/>
      <c r="AX989" s="12"/>
      <c r="AY989" s="12"/>
      <c r="AZ989" s="12"/>
      <c r="BA989" s="12"/>
      <c r="BB989" s="12"/>
      <c r="BC989" s="12"/>
      <c r="BD989" s="12"/>
      <c r="BE989" s="12"/>
      <c r="BF989" s="12"/>
      <c r="BG989" s="12"/>
      <c r="BH989" s="12"/>
      <c r="BI989" s="12"/>
      <c r="BJ989" s="12"/>
      <c r="BK989" s="12"/>
      <c r="BL989" s="12"/>
      <c r="BM989" s="12"/>
      <c r="BN989" s="12"/>
      <c r="BO989" s="12"/>
      <c r="BP989" s="12"/>
      <c r="BQ989" s="12"/>
      <c r="BR989" s="12"/>
      <c r="BS989" s="12"/>
      <c r="BT989" s="12"/>
      <c r="BU989" s="12"/>
      <c r="BV989" s="12"/>
      <c r="BW989" s="12"/>
      <c r="BX989" s="12"/>
      <c r="BY989" s="12"/>
      <c r="BZ989" s="12"/>
      <c r="CA989" s="12"/>
      <c r="CB989" s="12"/>
      <c r="CC989" s="12"/>
      <c r="CD989" s="12"/>
      <c r="CE989" s="12"/>
      <c r="CF989" s="12"/>
      <c r="CG989" s="12"/>
      <c r="CH989" s="12"/>
    </row>
    <row r="990" spans="1:86">
      <c r="A990" s="14"/>
      <c r="B990" s="14"/>
      <c r="C990" s="14"/>
      <c r="D990" s="14"/>
      <c r="E990" s="14"/>
      <c r="F990" s="14"/>
      <c r="G990" s="14"/>
      <c r="H990" s="14"/>
      <c r="I990" s="14"/>
      <c r="J990" s="14"/>
      <c r="K990" s="14"/>
      <c r="L990" s="14"/>
      <c r="M990" s="14"/>
      <c r="N990" s="14"/>
      <c r="O990" s="14"/>
      <c r="P990" s="14"/>
      <c r="Q990" s="14"/>
      <c r="R990" s="14"/>
      <c r="S990" s="14"/>
      <c r="T990" s="14"/>
      <c r="U990" s="14"/>
      <c r="V990" s="14"/>
      <c r="W990" s="14"/>
      <c r="X990" s="14"/>
      <c r="Z990" s="14"/>
      <c r="AA990" s="14"/>
      <c r="AB990" s="14"/>
      <c r="AC990" s="14"/>
      <c r="AD990" s="14"/>
      <c r="AE990" s="14"/>
      <c r="AF990" s="14"/>
      <c r="AG990" s="14"/>
      <c r="AH990" s="14"/>
      <c r="AI990" s="14"/>
      <c r="AJ990" s="14"/>
      <c r="AK990" s="14"/>
      <c r="AL990" s="14"/>
      <c r="AM990" s="12"/>
      <c r="AN990" s="12"/>
      <c r="AO990" s="12"/>
      <c r="AP990" s="12"/>
      <c r="AQ990" s="12"/>
      <c r="AR990" s="12"/>
      <c r="AS990" s="12"/>
      <c r="AT990" s="12"/>
      <c r="AU990" s="12"/>
      <c r="AV990" s="12"/>
      <c r="AW990" s="12"/>
      <c r="AX990" s="12"/>
      <c r="AY990" s="12"/>
      <c r="AZ990" s="12"/>
      <c r="BA990" s="12"/>
      <c r="BB990" s="12"/>
      <c r="BC990" s="12"/>
      <c r="BD990" s="12"/>
      <c r="BE990" s="12"/>
      <c r="BF990" s="12"/>
      <c r="BG990" s="12"/>
      <c r="BH990" s="12"/>
      <c r="BI990" s="12"/>
      <c r="BJ990" s="12"/>
      <c r="BK990" s="12"/>
      <c r="BL990" s="12"/>
      <c r="BM990" s="12"/>
      <c r="BN990" s="12"/>
      <c r="BO990" s="12"/>
      <c r="BP990" s="12"/>
      <c r="BQ990" s="12"/>
      <c r="BR990" s="12"/>
      <c r="BS990" s="12"/>
      <c r="BT990" s="12"/>
      <c r="BU990" s="12"/>
      <c r="BV990" s="12"/>
      <c r="BW990" s="12"/>
      <c r="BX990" s="12"/>
      <c r="BY990" s="12"/>
      <c r="BZ990" s="12"/>
      <c r="CA990" s="12"/>
      <c r="CB990" s="12"/>
      <c r="CC990" s="12"/>
      <c r="CD990" s="12"/>
      <c r="CE990" s="12"/>
      <c r="CF990" s="12"/>
      <c r="CG990" s="12"/>
      <c r="CH990" s="12"/>
    </row>
    <row r="991" spans="1:86">
      <c r="A991" s="14"/>
      <c r="B991" s="14"/>
      <c r="C991" s="14"/>
      <c r="D991" s="14"/>
      <c r="E991" s="14"/>
      <c r="F991" s="14"/>
      <c r="G991" s="14"/>
      <c r="H991" s="14"/>
      <c r="I991" s="14"/>
      <c r="J991" s="14"/>
      <c r="K991" s="14"/>
      <c r="L991" s="14"/>
      <c r="M991" s="14"/>
      <c r="N991" s="14"/>
      <c r="O991" s="14"/>
      <c r="P991" s="14"/>
      <c r="Q991" s="14"/>
      <c r="R991" s="14"/>
      <c r="S991" s="14"/>
      <c r="T991" s="14"/>
      <c r="U991" s="14"/>
      <c r="V991" s="14"/>
      <c r="W991" s="14"/>
      <c r="X991" s="14"/>
      <c r="Z991" s="14"/>
      <c r="AA991" s="14"/>
      <c r="AB991" s="14"/>
      <c r="AC991" s="14"/>
      <c r="AD991" s="14"/>
      <c r="AE991" s="14"/>
      <c r="AF991" s="14"/>
      <c r="AG991" s="14"/>
      <c r="AH991" s="14"/>
      <c r="AI991" s="14"/>
      <c r="AJ991" s="14"/>
      <c r="AK991" s="14"/>
      <c r="AL991" s="14"/>
      <c r="AM991" s="12"/>
      <c r="AN991" s="12"/>
      <c r="AO991" s="12"/>
      <c r="AP991" s="12"/>
      <c r="AQ991" s="12"/>
      <c r="AR991" s="12"/>
      <c r="AS991" s="12"/>
      <c r="AT991" s="12"/>
      <c r="AU991" s="12"/>
      <c r="AV991" s="12"/>
      <c r="AW991" s="12"/>
      <c r="AX991" s="12"/>
      <c r="AY991" s="12"/>
      <c r="AZ991" s="12"/>
      <c r="BA991" s="12"/>
      <c r="BB991" s="12"/>
      <c r="BC991" s="12"/>
      <c r="BD991" s="12"/>
      <c r="BE991" s="12"/>
      <c r="BF991" s="12"/>
      <c r="BG991" s="12"/>
      <c r="BH991" s="12"/>
      <c r="BI991" s="12"/>
      <c r="BJ991" s="12"/>
      <c r="BK991" s="12"/>
      <c r="BL991" s="12"/>
      <c r="BM991" s="12"/>
      <c r="BN991" s="12"/>
      <c r="BO991" s="12"/>
      <c r="BP991" s="12"/>
      <c r="BQ991" s="12"/>
      <c r="BR991" s="12"/>
      <c r="BS991" s="12"/>
      <c r="BT991" s="12"/>
      <c r="BU991" s="12"/>
      <c r="BV991" s="12"/>
      <c r="BW991" s="12"/>
      <c r="BX991" s="12"/>
      <c r="BY991" s="12"/>
      <c r="BZ991" s="12"/>
      <c r="CA991" s="12"/>
      <c r="CB991" s="12"/>
      <c r="CC991" s="12"/>
      <c r="CD991" s="12"/>
      <c r="CE991" s="12"/>
      <c r="CF991" s="12"/>
      <c r="CG991" s="12"/>
      <c r="CH991" s="12"/>
    </row>
    <row r="992" spans="1:86">
      <c r="A992" s="14"/>
      <c r="B992" s="14"/>
      <c r="C992" s="14"/>
      <c r="D992" s="14"/>
      <c r="E992" s="14"/>
      <c r="F992" s="14"/>
      <c r="G992" s="14"/>
      <c r="H992" s="14"/>
      <c r="I992" s="14"/>
      <c r="J992" s="14"/>
      <c r="K992" s="14"/>
      <c r="L992" s="14"/>
      <c r="M992" s="14"/>
      <c r="N992" s="14"/>
      <c r="O992" s="14"/>
      <c r="P992" s="14"/>
      <c r="Q992" s="14"/>
      <c r="R992" s="14"/>
      <c r="S992" s="14"/>
      <c r="T992" s="14"/>
      <c r="U992" s="14"/>
      <c r="V992" s="14"/>
      <c r="W992" s="14"/>
      <c r="X992" s="14"/>
      <c r="Z992" s="14"/>
      <c r="AA992" s="14"/>
      <c r="AB992" s="14"/>
      <c r="AC992" s="14"/>
      <c r="AD992" s="14"/>
      <c r="AE992" s="14"/>
      <c r="AF992" s="14"/>
      <c r="AG992" s="14"/>
      <c r="AH992" s="14"/>
      <c r="AI992" s="14"/>
      <c r="AJ992" s="14"/>
      <c r="AK992" s="14"/>
      <c r="AL992" s="14"/>
      <c r="AM992" s="12"/>
      <c r="AN992" s="12"/>
      <c r="AO992" s="12"/>
      <c r="AP992" s="12"/>
      <c r="AQ992" s="12"/>
      <c r="AR992" s="12"/>
      <c r="AS992" s="12"/>
      <c r="AT992" s="12"/>
      <c r="AU992" s="12"/>
      <c r="AV992" s="12"/>
      <c r="AW992" s="12"/>
      <c r="AX992" s="12"/>
      <c r="AY992" s="12"/>
      <c r="AZ992" s="12"/>
      <c r="BA992" s="12"/>
      <c r="BB992" s="12"/>
      <c r="BC992" s="12"/>
      <c r="BD992" s="12"/>
      <c r="BE992" s="12"/>
      <c r="BF992" s="12"/>
      <c r="BG992" s="12"/>
      <c r="BH992" s="12"/>
      <c r="BI992" s="12"/>
      <c r="BJ992" s="12"/>
      <c r="BK992" s="12"/>
      <c r="BL992" s="12"/>
      <c r="BM992" s="12"/>
      <c r="BN992" s="12"/>
      <c r="BO992" s="12"/>
      <c r="BP992" s="12"/>
      <c r="BQ992" s="12"/>
      <c r="BR992" s="12"/>
      <c r="BS992" s="12"/>
      <c r="BT992" s="12"/>
      <c r="BU992" s="12"/>
      <c r="BV992" s="12"/>
      <c r="BW992" s="12"/>
      <c r="BX992" s="12"/>
      <c r="BY992" s="12"/>
      <c r="BZ992" s="12"/>
      <c r="CA992" s="12"/>
      <c r="CB992" s="12"/>
      <c r="CC992" s="12"/>
      <c r="CD992" s="12"/>
      <c r="CE992" s="12"/>
      <c r="CF992" s="12"/>
      <c r="CG992" s="12"/>
      <c r="CH992" s="12"/>
    </row>
    <row r="993" spans="1:86">
      <c r="A993" s="14"/>
      <c r="B993" s="14"/>
      <c r="C993" s="14"/>
      <c r="D993" s="14"/>
      <c r="E993" s="14"/>
      <c r="F993" s="14"/>
      <c r="G993" s="14"/>
      <c r="H993" s="14"/>
      <c r="I993" s="14"/>
      <c r="J993" s="14"/>
      <c r="K993" s="14"/>
      <c r="L993" s="14"/>
      <c r="M993" s="14"/>
      <c r="N993" s="14"/>
      <c r="O993" s="14"/>
      <c r="P993" s="14"/>
      <c r="Q993" s="14"/>
      <c r="R993" s="14"/>
      <c r="S993" s="14"/>
      <c r="T993" s="14"/>
      <c r="U993" s="14"/>
      <c r="V993" s="14"/>
      <c r="W993" s="14"/>
      <c r="X993" s="14"/>
      <c r="Z993" s="14"/>
      <c r="AA993" s="14"/>
      <c r="AB993" s="14"/>
      <c r="AC993" s="14"/>
      <c r="AD993" s="14"/>
      <c r="AE993" s="14"/>
      <c r="AF993" s="14"/>
      <c r="AG993" s="14"/>
      <c r="AH993" s="14"/>
      <c r="AI993" s="14"/>
      <c r="AJ993" s="14"/>
      <c r="AK993" s="14"/>
      <c r="AL993" s="14"/>
      <c r="AM993" s="12"/>
      <c r="AN993" s="12"/>
      <c r="AO993" s="12"/>
      <c r="AP993" s="12"/>
      <c r="AQ993" s="12"/>
      <c r="AR993" s="12"/>
      <c r="AS993" s="12"/>
      <c r="AT993" s="12"/>
      <c r="AU993" s="12"/>
      <c r="AV993" s="12"/>
      <c r="AW993" s="12"/>
      <c r="AX993" s="12"/>
      <c r="AY993" s="12"/>
      <c r="AZ993" s="12"/>
      <c r="BA993" s="12"/>
      <c r="BB993" s="12"/>
      <c r="BC993" s="12"/>
      <c r="BD993" s="12"/>
      <c r="BE993" s="12"/>
      <c r="BF993" s="12"/>
      <c r="BG993" s="12"/>
      <c r="BH993" s="12"/>
      <c r="BI993" s="12"/>
      <c r="BJ993" s="12"/>
      <c r="BK993" s="12"/>
      <c r="BL993" s="12"/>
      <c r="BM993" s="12"/>
      <c r="BN993" s="12"/>
      <c r="BO993" s="12"/>
      <c r="BP993" s="12"/>
      <c r="BQ993" s="12"/>
      <c r="BR993" s="12"/>
      <c r="BS993" s="12"/>
      <c r="BT993" s="12"/>
      <c r="BU993" s="12"/>
      <c r="BV993" s="12"/>
      <c r="BW993" s="12"/>
      <c r="BX993" s="12"/>
      <c r="BY993" s="12"/>
      <c r="BZ993" s="12"/>
      <c r="CA993" s="12"/>
      <c r="CB993" s="12"/>
      <c r="CC993" s="12"/>
      <c r="CD993" s="12"/>
      <c r="CE993" s="12"/>
      <c r="CF993" s="12"/>
      <c r="CG993" s="12"/>
      <c r="CH993" s="12"/>
    </row>
    <row r="994" spans="1:86">
      <c r="A994" s="14"/>
      <c r="B994" s="14"/>
      <c r="C994" s="14"/>
      <c r="D994" s="14"/>
      <c r="E994" s="14"/>
      <c r="F994" s="14"/>
      <c r="G994" s="14"/>
      <c r="H994" s="14"/>
      <c r="I994" s="14"/>
      <c r="J994" s="14"/>
      <c r="K994" s="14"/>
      <c r="L994" s="14"/>
      <c r="M994" s="14"/>
      <c r="N994" s="14"/>
      <c r="O994" s="14"/>
      <c r="P994" s="14"/>
      <c r="Q994" s="14"/>
      <c r="R994" s="14"/>
      <c r="S994" s="14"/>
      <c r="T994" s="14"/>
      <c r="U994" s="14"/>
      <c r="V994" s="14"/>
      <c r="W994" s="14"/>
      <c r="X994" s="14"/>
      <c r="Z994" s="14"/>
      <c r="AA994" s="14"/>
      <c r="AB994" s="14"/>
      <c r="AC994" s="14"/>
      <c r="AD994" s="14"/>
      <c r="AE994" s="14"/>
      <c r="AF994" s="14"/>
      <c r="AG994" s="14"/>
      <c r="AH994" s="14"/>
      <c r="AI994" s="14"/>
      <c r="AJ994" s="14"/>
      <c r="AK994" s="14"/>
      <c r="AL994" s="14"/>
      <c r="AM994" s="12"/>
      <c r="AN994" s="12"/>
      <c r="AO994" s="12"/>
      <c r="AP994" s="12"/>
      <c r="AQ994" s="12"/>
      <c r="AR994" s="12"/>
      <c r="AS994" s="12"/>
      <c r="AT994" s="12"/>
      <c r="AU994" s="12"/>
      <c r="AV994" s="12"/>
      <c r="AW994" s="12"/>
      <c r="AX994" s="12"/>
      <c r="AY994" s="12"/>
      <c r="AZ994" s="12"/>
      <c r="BA994" s="12"/>
      <c r="BB994" s="12"/>
      <c r="BC994" s="12"/>
      <c r="BD994" s="12"/>
      <c r="BE994" s="12"/>
      <c r="BF994" s="12"/>
      <c r="BG994" s="12"/>
      <c r="BH994" s="12"/>
      <c r="BI994" s="12"/>
      <c r="BJ994" s="12"/>
      <c r="BK994" s="12"/>
      <c r="BL994" s="12"/>
      <c r="BM994" s="12"/>
      <c r="BN994" s="12"/>
      <c r="BO994" s="12"/>
      <c r="BP994" s="12"/>
      <c r="BQ994" s="12"/>
      <c r="BR994" s="12"/>
      <c r="BS994" s="12"/>
      <c r="BT994" s="12"/>
      <c r="BU994" s="12"/>
      <c r="BV994" s="12"/>
      <c r="BW994" s="12"/>
      <c r="BX994" s="12"/>
      <c r="BY994" s="12"/>
      <c r="BZ994" s="12"/>
      <c r="CA994" s="12"/>
      <c r="CB994" s="12"/>
      <c r="CC994" s="12"/>
      <c r="CD994" s="12"/>
      <c r="CE994" s="12"/>
      <c r="CF994" s="12"/>
      <c r="CG994" s="12"/>
      <c r="CH994" s="12"/>
    </row>
    <row r="995" spans="1:86">
      <c r="A995" s="14"/>
      <c r="B995" s="14"/>
      <c r="C995" s="14"/>
      <c r="D995" s="14"/>
      <c r="E995" s="14"/>
      <c r="F995" s="14"/>
      <c r="G995" s="14"/>
      <c r="H995" s="14"/>
      <c r="I995" s="14"/>
      <c r="J995" s="14"/>
      <c r="K995" s="14"/>
      <c r="L995" s="14"/>
      <c r="M995" s="14"/>
      <c r="N995" s="14"/>
      <c r="O995" s="14"/>
      <c r="P995" s="14"/>
      <c r="Q995" s="14"/>
      <c r="R995" s="14"/>
      <c r="S995" s="14"/>
      <c r="T995" s="14"/>
      <c r="U995" s="14"/>
      <c r="V995" s="14"/>
      <c r="W995" s="14"/>
      <c r="X995" s="14"/>
      <c r="Z995" s="14"/>
      <c r="AA995" s="14"/>
      <c r="AB995" s="14"/>
      <c r="AC995" s="14"/>
      <c r="AD995" s="14"/>
      <c r="AE995" s="14"/>
      <c r="AF995" s="14"/>
      <c r="AG995" s="14"/>
      <c r="AH995" s="14"/>
      <c r="AI995" s="14"/>
      <c r="AJ995" s="14"/>
      <c r="AK995" s="14"/>
      <c r="AL995" s="14"/>
      <c r="AM995" s="12"/>
      <c r="AN995" s="12"/>
      <c r="AO995" s="12"/>
      <c r="AP995" s="12"/>
      <c r="AQ995" s="12"/>
      <c r="AR995" s="12"/>
      <c r="AS995" s="12"/>
      <c r="AT995" s="12"/>
      <c r="AU995" s="12"/>
      <c r="AV995" s="12"/>
      <c r="AW995" s="12"/>
      <c r="AX995" s="12"/>
      <c r="AY995" s="12"/>
      <c r="AZ995" s="12"/>
      <c r="BA995" s="12"/>
      <c r="BB995" s="12"/>
      <c r="BC995" s="12"/>
      <c r="BD995" s="12"/>
      <c r="BE995" s="12"/>
      <c r="BF995" s="12"/>
      <c r="BG995" s="12"/>
      <c r="BH995" s="12"/>
      <c r="BI995" s="12"/>
      <c r="BJ995" s="12"/>
      <c r="BK995" s="12"/>
      <c r="BL995" s="12"/>
      <c r="BM995" s="12"/>
      <c r="BN995" s="12"/>
      <c r="BO995" s="12"/>
      <c r="BP995" s="12"/>
      <c r="BQ995" s="12"/>
      <c r="BR995" s="12"/>
      <c r="BS995" s="12"/>
      <c r="BT995" s="12"/>
      <c r="BU995" s="12"/>
      <c r="BV995" s="12"/>
      <c r="BW995" s="12"/>
      <c r="BX995" s="12"/>
      <c r="BY995" s="12"/>
      <c r="BZ995" s="12"/>
      <c r="CA995" s="12"/>
      <c r="CB995" s="12"/>
      <c r="CC995" s="12"/>
      <c r="CD995" s="12"/>
      <c r="CE995" s="12"/>
      <c r="CF995" s="12"/>
      <c r="CG995" s="12"/>
      <c r="CH995" s="12"/>
    </row>
    <row r="996" spans="1:86">
      <c r="A996" s="14"/>
      <c r="B996" s="14"/>
      <c r="C996" s="14"/>
      <c r="D996" s="14"/>
      <c r="E996" s="14"/>
      <c r="F996" s="14"/>
      <c r="G996" s="14"/>
      <c r="H996" s="14"/>
      <c r="I996" s="14"/>
      <c r="J996" s="14"/>
      <c r="K996" s="14"/>
      <c r="L996" s="14"/>
      <c r="M996" s="14"/>
      <c r="N996" s="14"/>
      <c r="O996" s="14"/>
      <c r="P996" s="14"/>
      <c r="Q996" s="14"/>
      <c r="R996" s="14"/>
      <c r="S996" s="14"/>
      <c r="T996" s="14"/>
      <c r="U996" s="14"/>
      <c r="V996" s="14"/>
      <c r="W996" s="14"/>
      <c r="X996" s="14"/>
      <c r="Z996" s="14"/>
      <c r="AA996" s="14"/>
      <c r="AB996" s="14"/>
      <c r="AC996" s="14"/>
      <c r="AD996" s="14"/>
      <c r="AE996" s="14"/>
      <c r="AF996" s="14"/>
      <c r="AG996" s="14"/>
      <c r="AH996" s="14"/>
      <c r="AI996" s="14"/>
      <c r="AJ996" s="14"/>
      <c r="AK996" s="14"/>
      <c r="AL996" s="14"/>
      <c r="AM996" s="12"/>
      <c r="AN996" s="12"/>
      <c r="AO996" s="12"/>
      <c r="AP996" s="12"/>
      <c r="AQ996" s="12"/>
      <c r="AR996" s="12"/>
      <c r="AS996" s="12"/>
      <c r="AT996" s="12"/>
      <c r="AU996" s="12"/>
      <c r="AV996" s="12"/>
      <c r="AW996" s="12"/>
      <c r="AX996" s="12"/>
      <c r="AY996" s="12"/>
      <c r="AZ996" s="12"/>
      <c r="BA996" s="12"/>
      <c r="BB996" s="12"/>
      <c r="BC996" s="12"/>
      <c r="BD996" s="12"/>
      <c r="BE996" s="12"/>
      <c r="BF996" s="12"/>
      <c r="BG996" s="12"/>
      <c r="BH996" s="12"/>
      <c r="BI996" s="12"/>
      <c r="BJ996" s="12"/>
      <c r="BK996" s="12"/>
      <c r="BL996" s="12"/>
      <c r="BM996" s="12"/>
      <c r="BN996" s="12"/>
      <c r="BO996" s="12"/>
      <c r="BP996" s="12"/>
      <c r="BQ996" s="12"/>
      <c r="BR996" s="12"/>
      <c r="BS996" s="12"/>
      <c r="BT996" s="12"/>
      <c r="BU996" s="12"/>
      <c r="BV996" s="12"/>
      <c r="BW996" s="12"/>
      <c r="BX996" s="12"/>
      <c r="BY996" s="12"/>
      <c r="BZ996" s="12"/>
      <c r="CA996" s="12"/>
      <c r="CB996" s="12"/>
      <c r="CC996" s="12"/>
      <c r="CD996" s="12"/>
      <c r="CE996" s="12"/>
      <c r="CF996" s="12"/>
      <c r="CG996" s="12"/>
      <c r="CH996" s="12"/>
    </row>
    <row r="997" spans="1:86">
      <c r="A997" s="14"/>
      <c r="B997" s="14"/>
      <c r="C997" s="14"/>
      <c r="D997" s="14"/>
      <c r="E997" s="14"/>
      <c r="F997" s="14"/>
      <c r="G997" s="14"/>
      <c r="H997" s="14"/>
      <c r="I997" s="14"/>
      <c r="J997" s="14"/>
      <c r="K997" s="14"/>
      <c r="L997" s="14"/>
      <c r="M997" s="14"/>
      <c r="N997" s="14"/>
      <c r="O997" s="14"/>
      <c r="P997" s="14"/>
      <c r="Q997" s="14"/>
      <c r="R997" s="14"/>
      <c r="S997" s="14"/>
      <c r="T997" s="14"/>
      <c r="U997" s="14"/>
      <c r="V997" s="14"/>
      <c r="W997" s="14"/>
      <c r="X997" s="14"/>
      <c r="Z997" s="14"/>
      <c r="AA997" s="14"/>
      <c r="AB997" s="14"/>
      <c r="AC997" s="14"/>
      <c r="AD997" s="14"/>
      <c r="AE997" s="14"/>
      <c r="AF997" s="14"/>
      <c r="AG997" s="14"/>
      <c r="AH997" s="14"/>
      <c r="AI997" s="14"/>
      <c r="AJ997" s="14"/>
      <c r="AK997" s="14"/>
      <c r="AL997" s="14"/>
      <c r="AM997" s="12"/>
      <c r="AN997" s="12"/>
      <c r="AO997" s="12"/>
      <c r="AP997" s="12"/>
      <c r="AQ997" s="12"/>
      <c r="AR997" s="12"/>
      <c r="AS997" s="12"/>
      <c r="AT997" s="12"/>
      <c r="AU997" s="12"/>
      <c r="AV997" s="12"/>
      <c r="AW997" s="12"/>
      <c r="AX997" s="12"/>
      <c r="AY997" s="12"/>
      <c r="AZ997" s="12"/>
      <c r="BA997" s="12"/>
      <c r="BB997" s="12"/>
      <c r="BC997" s="12"/>
      <c r="BD997" s="12"/>
      <c r="BE997" s="12"/>
      <c r="BF997" s="12"/>
      <c r="BG997" s="12"/>
      <c r="BH997" s="12"/>
      <c r="BI997" s="12"/>
      <c r="BJ997" s="12"/>
      <c r="BK997" s="12"/>
      <c r="BL997" s="12"/>
      <c r="BM997" s="12"/>
      <c r="BN997" s="12"/>
      <c r="BO997" s="12"/>
      <c r="BP997" s="12"/>
      <c r="BQ997" s="12"/>
      <c r="BR997" s="12"/>
      <c r="BS997" s="12"/>
      <c r="BT997" s="12"/>
      <c r="BU997" s="12"/>
      <c r="BV997" s="12"/>
      <c r="BW997" s="12"/>
      <c r="BX997" s="12"/>
      <c r="BY997" s="12"/>
      <c r="BZ997" s="12"/>
      <c r="CA997" s="12"/>
      <c r="CB997" s="12"/>
      <c r="CC997" s="12"/>
      <c r="CD997" s="12"/>
      <c r="CE997" s="12"/>
      <c r="CF997" s="12"/>
      <c r="CG997" s="12"/>
      <c r="CH997" s="12"/>
    </row>
    <row r="998" spans="1:86">
      <c r="A998" s="14"/>
      <c r="B998" s="14"/>
      <c r="C998" s="14"/>
      <c r="D998" s="14"/>
      <c r="E998" s="14"/>
      <c r="F998" s="14"/>
      <c r="G998" s="14"/>
      <c r="H998" s="14"/>
      <c r="I998" s="14"/>
      <c r="J998" s="14"/>
      <c r="K998" s="14"/>
      <c r="L998" s="14"/>
      <c r="M998" s="14"/>
      <c r="N998" s="14"/>
      <c r="O998" s="14"/>
      <c r="P998" s="14"/>
      <c r="Q998" s="14"/>
      <c r="R998" s="14"/>
      <c r="S998" s="14"/>
      <c r="T998" s="14"/>
      <c r="U998" s="14"/>
      <c r="V998" s="14"/>
      <c r="W998" s="14"/>
      <c r="X998" s="14"/>
      <c r="Z998" s="14"/>
      <c r="AA998" s="14"/>
      <c r="AB998" s="14"/>
      <c r="AC998" s="14"/>
      <c r="AD998" s="14"/>
      <c r="AE998" s="14"/>
      <c r="AF998" s="14"/>
      <c r="AG998" s="14"/>
      <c r="AH998" s="14"/>
      <c r="AI998" s="14"/>
      <c r="AJ998" s="14"/>
      <c r="AK998" s="14"/>
      <c r="AL998" s="14"/>
      <c r="AM998" s="12"/>
      <c r="AN998" s="12"/>
      <c r="AO998" s="12"/>
      <c r="AP998" s="12"/>
      <c r="AQ998" s="12"/>
      <c r="AR998" s="12"/>
      <c r="AS998" s="12"/>
      <c r="AT998" s="12"/>
      <c r="AU998" s="12"/>
      <c r="AV998" s="12"/>
      <c r="AW998" s="12"/>
      <c r="AX998" s="12"/>
      <c r="AY998" s="12"/>
      <c r="AZ998" s="12"/>
      <c r="BA998" s="12"/>
      <c r="BB998" s="12"/>
      <c r="BC998" s="12"/>
      <c r="BD998" s="12"/>
      <c r="BE998" s="12"/>
      <c r="BF998" s="12"/>
      <c r="BG998" s="12"/>
      <c r="BH998" s="12"/>
      <c r="BI998" s="12"/>
      <c r="BJ998" s="12"/>
      <c r="BK998" s="12"/>
      <c r="BL998" s="12"/>
      <c r="BM998" s="12"/>
      <c r="BN998" s="12"/>
      <c r="BO998" s="12"/>
      <c r="BP998" s="12"/>
      <c r="BQ998" s="12"/>
      <c r="BR998" s="12"/>
      <c r="BS998" s="12"/>
      <c r="BT998" s="12"/>
      <c r="BU998" s="12"/>
      <c r="BV998" s="12"/>
      <c r="BW998" s="12"/>
      <c r="BX998" s="12"/>
      <c r="BY998" s="12"/>
      <c r="BZ998" s="12"/>
      <c r="CA998" s="12"/>
      <c r="CB998" s="12"/>
      <c r="CC998" s="12"/>
      <c r="CD998" s="12"/>
      <c r="CE998" s="12"/>
      <c r="CF998" s="12"/>
      <c r="CG998" s="12"/>
      <c r="CH998" s="12"/>
    </row>
    <row r="999" spans="1:86">
      <c r="A999" s="14"/>
      <c r="B999" s="14"/>
      <c r="C999" s="14"/>
      <c r="D999" s="14"/>
      <c r="E999" s="14"/>
      <c r="F999" s="14"/>
      <c r="G999" s="14"/>
      <c r="H999" s="14"/>
      <c r="I999" s="14"/>
      <c r="J999" s="14"/>
      <c r="K999" s="14"/>
      <c r="L999" s="14"/>
      <c r="M999" s="14"/>
      <c r="N999" s="14"/>
      <c r="O999" s="14"/>
      <c r="P999" s="14"/>
      <c r="Q999" s="14"/>
      <c r="R999" s="14"/>
      <c r="S999" s="14"/>
      <c r="T999" s="14"/>
      <c r="U999" s="14"/>
      <c r="V999" s="14"/>
      <c r="W999" s="14"/>
      <c r="X999" s="14"/>
      <c r="Z999" s="14"/>
      <c r="AA999" s="14"/>
      <c r="AB999" s="14"/>
      <c r="AC999" s="14"/>
      <c r="AD999" s="14"/>
      <c r="AE999" s="14"/>
      <c r="AF999" s="14"/>
      <c r="AG999" s="14"/>
      <c r="AH999" s="14"/>
      <c r="AI999" s="14"/>
      <c r="AJ999" s="14"/>
      <c r="AK999" s="14"/>
      <c r="AL999" s="14"/>
      <c r="AM999" s="12"/>
      <c r="AN999" s="12"/>
      <c r="AO999" s="12"/>
      <c r="AP999" s="12"/>
      <c r="AQ999" s="12"/>
      <c r="AR999" s="12"/>
      <c r="AS999" s="12"/>
      <c r="AT999" s="12"/>
      <c r="AU999" s="12"/>
      <c r="AV999" s="12"/>
      <c r="AW999" s="12"/>
      <c r="AX999" s="12"/>
      <c r="AY999" s="12"/>
      <c r="AZ999" s="12"/>
      <c r="BA999" s="12"/>
      <c r="BB999" s="12"/>
      <c r="BC999" s="12"/>
      <c r="BD999" s="12"/>
      <c r="BE999" s="12"/>
      <c r="BF999" s="12"/>
      <c r="BG999" s="12"/>
      <c r="BH999" s="12"/>
      <c r="BI999" s="12"/>
      <c r="BJ999" s="12"/>
      <c r="BK999" s="12"/>
      <c r="BL999" s="12"/>
      <c r="BM999" s="12"/>
      <c r="BN999" s="12"/>
      <c r="BO999" s="12"/>
      <c r="BP999" s="12"/>
      <c r="BQ999" s="12"/>
      <c r="BR999" s="12"/>
      <c r="BS999" s="12"/>
      <c r="BT999" s="12"/>
      <c r="BU999" s="12"/>
      <c r="BV999" s="12"/>
      <c r="BW999" s="12"/>
      <c r="BX999" s="12"/>
      <c r="BY999" s="12"/>
      <c r="BZ999" s="12"/>
      <c r="CA999" s="12"/>
      <c r="CB999" s="12"/>
      <c r="CC999" s="12"/>
      <c r="CD999" s="12"/>
      <c r="CE999" s="12"/>
      <c r="CF999" s="12"/>
      <c r="CG999" s="12"/>
      <c r="CH999" s="12"/>
    </row>
    <row r="1000" spans="1:86">
      <c r="A1000" s="14"/>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c r="Z1000" s="14"/>
      <c r="AA1000" s="14"/>
      <c r="AB1000" s="14"/>
      <c r="AC1000" s="14"/>
      <c r="AD1000" s="14"/>
      <c r="AE1000" s="14"/>
      <c r="AF1000" s="14"/>
      <c r="AG1000" s="14"/>
      <c r="AH1000" s="14"/>
      <c r="AI1000" s="14"/>
      <c r="AJ1000" s="14"/>
      <c r="AK1000" s="14"/>
      <c r="AL1000" s="14"/>
      <c r="AM1000" s="12"/>
      <c r="AN1000" s="12"/>
      <c r="AO1000" s="12"/>
      <c r="AP1000" s="12"/>
      <c r="AQ1000" s="12"/>
      <c r="AR1000" s="12"/>
      <c r="AS1000" s="12"/>
      <c r="AT1000" s="12"/>
      <c r="AU1000" s="12"/>
      <c r="AV1000" s="12"/>
      <c r="AW1000" s="12"/>
      <c r="AX1000" s="12"/>
      <c r="AY1000" s="12"/>
      <c r="AZ1000" s="12"/>
      <c r="BA1000" s="12"/>
      <c r="BB1000" s="12"/>
      <c r="BC1000" s="12"/>
      <c r="BD1000" s="12"/>
      <c r="BE1000" s="12"/>
      <c r="BF1000" s="12"/>
      <c r="BG1000" s="12"/>
      <c r="BH1000" s="12"/>
      <c r="BI1000" s="12"/>
      <c r="BJ1000" s="12"/>
      <c r="BK1000" s="12"/>
      <c r="BL1000" s="12"/>
      <c r="BM1000" s="12"/>
      <c r="BN1000" s="12"/>
      <c r="BO1000" s="12"/>
      <c r="BP1000" s="12"/>
      <c r="BQ1000" s="12"/>
      <c r="BR1000" s="12"/>
      <c r="BS1000" s="12"/>
      <c r="BT1000" s="12"/>
      <c r="BU1000" s="12"/>
      <c r="BV1000" s="12"/>
      <c r="BW1000" s="12"/>
      <c r="BX1000" s="12"/>
      <c r="BY1000" s="12"/>
      <c r="BZ1000" s="12"/>
      <c r="CA1000" s="12"/>
      <c r="CB1000" s="12"/>
      <c r="CC1000" s="12"/>
      <c r="CD1000" s="12"/>
      <c r="CE1000" s="12"/>
      <c r="CF1000" s="12"/>
      <c r="CG1000" s="12"/>
      <c r="CH1000" s="12"/>
    </row>
    <row r="1001" spans="1:86">
      <c r="A1001" s="14"/>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c r="Z1001" s="14"/>
      <c r="AA1001" s="14"/>
      <c r="AB1001" s="14"/>
      <c r="AC1001" s="14"/>
      <c r="AD1001" s="14"/>
      <c r="AE1001" s="14"/>
      <c r="AF1001" s="14"/>
      <c r="AG1001" s="14"/>
      <c r="AH1001" s="14"/>
      <c r="AI1001" s="14"/>
      <c r="AJ1001" s="14"/>
      <c r="AK1001" s="14"/>
      <c r="AL1001" s="14"/>
      <c r="AM1001" s="12"/>
      <c r="AN1001" s="12"/>
      <c r="AO1001" s="12"/>
      <c r="AP1001" s="12"/>
      <c r="AQ1001" s="12"/>
      <c r="AR1001" s="12"/>
      <c r="AS1001" s="12"/>
      <c r="AT1001" s="12"/>
      <c r="AU1001" s="12"/>
      <c r="AV1001" s="12"/>
      <c r="AW1001" s="12"/>
      <c r="AX1001" s="12"/>
      <c r="AY1001" s="12"/>
      <c r="AZ1001" s="12"/>
      <c r="BA1001" s="12"/>
      <c r="BB1001" s="12"/>
      <c r="BC1001" s="12"/>
      <c r="BD1001" s="12"/>
      <c r="BE1001" s="12"/>
      <c r="BF1001" s="12"/>
      <c r="BG1001" s="12"/>
      <c r="BH1001" s="12"/>
      <c r="BI1001" s="12"/>
      <c r="BJ1001" s="12"/>
      <c r="BK1001" s="12"/>
      <c r="BL1001" s="12"/>
      <c r="BM1001" s="12"/>
      <c r="BN1001" s="12"/>
      <c r="BO1001" s="12"/>
      <c r="BP1001" s="12"/>
      <c r="BQ1001" s="12"/>
      <c r="BR1001" s="12"/>
      <c r="BS1001" s="12"/>
      <c r="BT1001" s="12"/>
      <c r="BU1001" s="12"/>
      <c r="BV1001" s="12"/>
      <c r="BW1001" s="12"/>
      <c r="BX1001" s="12"/>
      <c r="BY1001" s="12"/>
      <c r="BZ1001" s="12"/>
      <c r="CA1001" s="12"/>
      <c r="CB1001" s="12"/>
      <c r="CC1001" s="12"/>
      <c r="CD1001" s="12"/>
      <c r="CE1001" s="12"/>
      <c r="CF1001" s="12"/>
      <c r="CG1001" s="12"/>
      <c r="CH1001" s="12"/>
    </row>
    <row r="1002" spans="1:86">
      <c r="A1002" s="14"/>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c r="Z1002" s="14"/>
      <c r="AA1002" s="14"/>
      <c r="AB1002" s="14"/>
      <c r="AC1002" s="14"/>
      <c r="AD1002" s="14"/>
      <c r="AE1002" s="14"/>
      <c r="AF1002" s="14"/>
      <c r="AG1002" s="14"/>
      <c r="AH1002" s="14"/>
      <c r="AI1002" s="14"/>
      <c r="AJ1002" s="14"/>
      <c r="AK1002" s="14"/>
      <c r="AL1002" s="14"/>
      <c r="AM1002" s="12"/>
      <c r="AN1002" s="12"/>
      <c r="AO1002" s="12"/>
      <c r="AP1002" s="12"/>
      <c r="AQ1002" s="12"/>
      <c r="AR1002" s="12"/>
      <c r="AS1002" s="12"/>
      <c r="AT1002" s="12"/>
      <c r="AU1002" s="12"/>
      <c r="AV1002" s="12"/>
      <c r="AW1002" s="12"/>
      <c r="AX1002" s="12"/>
      <c r="AY1002" s="12"/>
      <c r="AZ1002" s="12"/>
      <c r="BA1002" s="12"/>
      <c r="BB1002" s="12"/>
      <c r="BC1002" s="12"/>
      <c r="BD1002" s="12"/>
      <c r="BE1002" s="12"/>
      <c r="BF1002" s="12"/>
      <c r="BG1002" s="12"/>
      <c r="BH1002" s="12"/>
      <c r="BI1002" s="12"/>
      <c r="BJ1002" s="12"/>
      <c r="BK1002" s="12"/>
      <c r="BL1002" s="12"/>
      <c r="BM1002" s="12"/>
      <c r="BN1002" s="12"/>
      <c r="BO1002" s="12"/>
      <c r="BP1002" s="12"/>
      <c r="BQ1002" s="12"/>
      <c r="BR1002" s="12"/>
      <c r="BS1002" s="12"/>
      <c r="BT1002" s="12"/>
      <c r="BU1002" s="12"/>
      <c r="BV1002" s="12"/>
      <c r="BW1002" s="12"/>
      <c r="BX1002" s="12"/>
      <c r="BY1002" s="12"/>
      <c r="BZ1002" s="12"/>
      <c r="CA1002" s="12"/>
      <c r="CB1002" s="12"/>
      <c r="CC1002" s="12"/>
      <c r="CD1002" s="12"/>
      <c r="CE1002" s="12"/>
      <c r="CF1002" s="12"/>
      <c r="CG1002" s="12"/>
      <c r="CH1002" s="12"/>
    </row>
    <row r="1003" spans="1:86">
      <c r="A1003" s="14"/>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c r="Z1003" s="14"/>
      <c r="AA1003" s="14"/>
      <c r="AB1003" s="14"/>
      <c r="AC1003" s="14"/>
      <c r="AD1003" s="14"/>
      <c r="AE1003" s="14"/>
      <c r="AF1003" s="14"/>
      <c r="AG1003" s="14"/>
      <c r="AH1003" s="14"/>
      <c r="AI1003" s="14"/>
      <c r="AJ1003" s="14"/>
      <c r="AK1003" s="14"/>
      <c r="AL1003" s="14"/>
      <c r="AM1003" s="12"/>
      <c r="AN1003" s="12"/>
      <c r="AO1003" s="12"/>
      <c r="AP1003" s="12"/>
      <c r="AQ1003" s="12"/>
      <c r="AR1003" s="12"/>
      <c r="AS1003" s="12"/>
      <c r="AT1003" s="12"/>
      <c r="AU1003" s="12"/>
      <c r="AV1003" s="12"/>
      <c r="AW1003" s="12"/>
      <c r="AX1003" s="12"/>
      <c r="AY1003" s="12"/>
      <c r="AZ1003" s="12"/>
      <c r="BA1003" s="12"/>
      <c r="BB1003" s="12"/>
      <c r="BC1003" s="12"/>
      <c r="BD1003" s="12"/>
      <c r="BE1003" s="12"/>
      <c r="BF1003" s="12"/>
      <c r="BG1003" s="12"/>
      <c r="BH1003" s="12"/>
      <c r="BI1003" s="12"/>
      <c r="BJ1003" s="12"/>
      <c r="BK1003" s="12"/>
      <c r="BL1003" s="12"/>
      <c r="BM1003" s="12"/>
      <c r="BN1003" s="12"/>
      <c r="BO1003" s="12"/>
      <c r="BP1003" s="12"/>
      <c r="BQ1003" s="12"/>
      <c r="BR1003" s="12"/>
      <c r="BS1003" s="12"/>
      <c r="BT1003" s="12"/>
      <c r="BU1003" s="12"/>
      <c r="BV1003" s="12"/>
      <c r="BW1003" s="12"/>
      <c r="BX1003" s="12"/>
      <c r="BY1003" s="12"/>
      <c r="BZ1003" s="12"/>
      <c r="CA1003" s="12"/>
      <c r="CB1003" s="12"/>
      <c r="CC1003" s="12"/>
      <c r="CD1003" s="12"/>
      <c r="CE1003" s="12"/>
      <c r="CF1003" s="12"/>
      <c r="CG1003" s="12"/>
      <c r="CH1003" s="12"/>
    </row>
    <row r="1004" spans="1:86">
      <c r="A1004" s="14"/>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c r="Z1004" s="14"/>
      <c r="AA1004" s="14"/>
      <c r="AB1004" s="14"/>
      <c r="AC1004" s="14"/>
      <c r="AD1004" s="14"/>
      <c r="AE1004" s="14"/>
      <c r="AF1004" s="14"/>
      <c r="AG1004" s="14"/>
      <c r="AH1004" s="14"/>
      <c r="AI1004" s="14"/>
      <c r="AJ1004" s="14"/>
      <c r="AK1004" s="14"/>
      <c r="AL1004" s="14"/>
      <c r="AM1004" s="12"/>
      <c r="AN1004" s="12"/>
      <c r="AO1004" s="12"/>
      <c r="AP1004" s="12"/>
      <c r="AQ1004" s="12"/>
      <c r="AR1004" s="12"/>
      <c r="AS1004" s="12"/>
      <c r="AT1004" s="12"/>
      <c r="AU1004" s="12"/>
      <c r="AV1004" s="12"/>
      <c r="AW1004" s="12"/>
      <c r="AX1004" s="12"/>
      <c r="AY1004" s="12"/>
      <c r="AZ1004" s="12"/>
      <c r="BA1004" s="12"/>
      <c r="BB1004" s="12"/>
      <c r="BC1004" s="12"/>
      <c r="BD1004" s="12"/>
      <c r="BE1004" s="12"/>
      <c r="BF1004" s="12"/>
      <c r="BG1004" s="12"/>
      <c r="BH1004" s="12"/>
      <c r="BI1004" s="12"/>
      <c r="BJ1004" s="12"/>
      <c r="BK1004" s="12"/>
      <c r="BL1004" s="12"/>
      <c r="BM1004" s="12"/>
      <c r="BN1004" s="12"/>
      <c r="BO1004" s="12"/>
      <c r="BP1004" s="12"/>
      <c r="BQ1004" s="12"/>
      <c r="BR1004" s="12"/>
      <c r="BS1004" s="12"/>
      <c r="BT1004" s="12"/>
      <c r="BU1004" s="12"/>
      <c r="BV1004" s="12"/>
      <c r="BW1004" s="12"/>
      <c r="BX1004" s="12"/>
      <c r="BY1004" s="12"/>
      <c r="BZ1004" s="12"/>
      <c r="CA1004" s="12"/>
      <c r="CB1004" s="12"/>
      <c r="CC1004" s="12"/>
      <c r="CD1004" s="12"/>
      <c r="CE1004" s="12"/>
      <c r="CF1004" s="12"/>
      <c r="CG1004" s="12"/>
      <c r="CH1004" s="12"/>
    </row>
    <row r="1005" spans="1:86">
      <c r="A1005" s="14"/>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c r="Z1005" s="14"/>
      <c r="AA1005" s="14"/>
      <c r="AB1005" s="14"/>
      <c r="AC1005" s="14"/>
      <c r="AD1005" s="14"/>
      <c r="AE1005" s="14"/>
      <c r="AF1005" s="14"/>
      <c r="AG1005" s="14"/>
      <c r="AH1005" s="14"/>
      <c r="AI1005" s="14"/>
      <c r="AJ1005" s="14"/>
      <c r="AK1005" s="14"/>
      <c r="AL1005" s="14"/>
      <c r="AM1005" s="12"/>
      <c r="AN1005" s="12"/>
      <c r="AO1005" s="12"/>
      <c r="AP1005" s="12"/>
      <c r="AQ1005" s="12"/>
      <c r="AR1005" s="12"/>
      <c r="AS1005" s="12"/>
      <c r="AT1005" s="12"/>
      <c r="AU1005" s="12"/>
      <c r="AV1005" s="12"/>
      <c r="AW1005" s="12"/>
      <c r="AX1005" s="12"/>
      <c r="AY1005" s="12"/>
      <c r="AZ1005" s="12"/>
      <c r="BA1005" s="12"/>
      <c r="BB1005" s="12"/>
      <c r="BC1005" s="12"/>
      <c r="BD1005" s="12"/>
      <c r="BE1005" s="12"/>
      <c r="BF1005" s="12"/>
      <c r="BG1005" s="12"/>
      <c r="BH1005" s="12"/>
      <c r="BI1005" s="12"/>
      <c r="BJ1005" s="12"/>
      <c r="BK1005" s="12"/>
      <c r="BL1005" s="12"/>
      <c r="BM1005" s="12"/>
      <c r="BN1005" s="12"/>
      <c r="BO1005" s="12"/>
      <c r="BP1005" s="12"/>
      <c r="BQ1005" s="12"/>
      <c r="BR1005" s="12"/>
      <c r="BS1005" s="12"/>
      <c r="BT1005" s="12"/>
      <c r="BU1005" s="12"/>
      <c r="BV1005" s="12"/>
      <c r="BW1005" s="12"/>
      <c r="BX1005" s="12"/>
      <c r="BY1005" s="12"/>
      <c r="BZ1005" s="12"/>
      <c r="CA1005" s="12"/>
      <c r="CB1005" s="12"/>
      <c r="CC1005" s="12"/>
      <c r="CD1005" s="12"/>
      <c r="CE1005" s="12"/>
      <c r="CF1005" s="12"/>
      <c r="CG1005" s="12"/>
      <c r="CH1005" s="12"/>
    </row>
    <row r="1006" spans="1:86">
      <c r="A1006" s="14"/>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c r="Z1006" s="14"/>
      <c r="AA1006" s="14"/>
      <c r="AB1006" s="14"/>
      <c r="AC1006" s="14"/>
      <c r="AD1006" s="14"/>
      <c r="AE1006" s="14"/>
      <c r="AF1006" s="14"/>
      <c r="AG1006" s="14"/>
      <c r="AH1006" s="14"/>
      <c r="AI1006" s="14"/>
      <c r="AJ1006" s="14"/>
      <c r="AK1006" s="14"/>
      <c r="AL1006" s="14"/>
      <c r="AM1006" s="12"/>
      <c r="AN1006" s="12"/>
      <c r="AO1006" s="12"/>
      <c r="AP1006" s="12"/>
      <c r="AQ1006" s="12"/>
      <c r="AR1006" s="12"/>
      <c r="AS1006" s="12"/>
      <c r="AT1006" s="12"/>
      <c r="AU1006" s="12"/>
      <c r="AV1006" s="12"/>
      <c r="AW1006" s="12"/>
      <c r="AX1006" s="12"/>
      <c r="AY1006" s="12"/>
      <c r="AZ1006" s="12"/>
      <c r="BA1006" s="12"/>
      <c r="BB1006" s="12"/>
      <c r="BC1006" s="12"/>
      <c r="BD1006" s="12"/>
      <c r="BE1006" s="12"/>
      <c r="BF1006" s="12"/>
      <c r="BG1006" s="12"/>
      <c r="BH1006" s="12"/>
      <c r="BI1006" s="12"/>
      <c r="BJ1006" s="12"/>
      <c r="BK1006" s="12"/>
      <c r="BL1006" s="12"/>
      <c r="BM1006" s="12"/>
      <c r="BN1006" s="12"/>
      <c r="BO1006" s="12"/>
      <c r="BP1006" s="12"/>
      <c r="BQ1006" s="12"/>
      <c r="BR1006" s="12"/>
      <c r="BS1006" s="12"/>
      <c r="BT1006" s="12"/>
      <c r="BU1006" s="12"/>
      <c r="BV1006" s="12"/>
      <c r="BW1006" s="12"/>
      <c r="BX1006" s="12"/>
      <c r="BY1006" s="12"/>
      <c r="BZ1006" s="12"/>
      <c r="CA1006" s="12"/>
      <c r="CB1006" s="12"/>
      <c r="CC1006" s="12"/>
      <c r="CD1006" s="12"/>
      <c r="CE1006" s="12"/>
      <c r="CF1006" s="12"/>
      <c r="CG1006" s="12"/>
      <c r="CH1006" s="12"/>
    </row>
    <row r="1007" spans="1:86">
      <c r="A1007" s="14"/>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c r="Z1007" s="14"/>
      <c r="AA1007" s="14"/>
      <c r="AB1007" s="14"/>
      <c r="AC1007" s="14"/>
      <c r="AD1007" s="14"/>
      <c r="AE1007" s="14"/>
      <c r="AF1007" s="14"/>
      <c r="AG1007" s="14"/>
      <c r="AH1007" s="14"/>
      <c r="AI1007" s="14"/>
      <c r="AJ1007" s="14"/>
      <c r="AK1007" s="14"/>
      <c r="AL1007" s="14"/>
      <c r="AM1007" s="12"/>
      <c r="AN1007" s="12"/>
      <c r="AO1007" s="12"/>
      <c r="AP1007" s="12"/>
      <c r="AQ1007" s="12"/>
      <c r="AR1007" s="12"/>
      <c r="AS1007" s="12"/>
      <c r="AT1007" s="12"/>
      <c r="AU1007" s="12"/>
      <c r="AV1007" s="12"/>
      <c r="AW1007" s="12"/>
      <c r="AX1007" s="12"/>
      <c r="AY1007" s="12"/>
      <c r="AZ1007" s="12"/>
      <c r="BA1007" s="12"/>
      <c r="BB1007" s="12"/>
      <c r="BC1007" s="12"/>
      <c r="BD1007" s="12"/>
      <c r="BE1007" s="12"/>
      <c r="BF1007" s="12"/>
      <c r="BG1007" s="12"/>
      <c r="BH1007" s="12"/>
      <c r="BI1007" s="12"/>
      <c r="BJ1007" s="12"/>
      <c r="BK1007" s="12"/>
      <c r="BL1007" s="12"/>
      <c r="BM1007" s="12"/>
      <c r="BN1007" s="12"/>
      <c r="BO1007" s="12"/>
      <c r="BP1007" s="12"/>
      <c r="BQ1007" s="12"/>
      <c r="BR1007" s="12"/>
      <c r="BS1007" s="12"/>
      <c r="BT1007" s="12"/>
      <c r="BU1007" s="12"/>
      <c r="BV1007" s="12"/>
      <c r="BW1007" s="12"/>
      <c r="BX1007" s="12"/>
      <c r="BY1007" s="12"/>
      <c r="BZ1007" s="12"/>
      <c r="CA1007" s="12"/>
      <c r="CB1007" s="12"/>
      <c r="CC1007" s="12"/>
      <c r="CD1007" s="12"/>
      <c r="CE1007" s="12"/>
      <c r="CF1007" s="12"/>
      <c r="CG1007" s="12"/>
      <c r="CH1007" s="12"/>
    </row>
    <row r="1008" spans="1:86">
      <c r="A1008" s="14"/>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c r="Z1008" s="14"/>
      <c r="AA1008" s="14"/>
      <c r="AB1008" s="14"/>
      <c r="AC1008" s="14"/>
      <c r="AD1008" s="14"/>
      <c r="AE1008" s="14"/>
      <c r="AF1008" s="14"/>
      <c r="AG1008" s="14"/>
      <c r="AH1008" s="14"/>
      <c r="AI1008" s="14"/>
      <c r="AJ1008" s="14"/>
      <c r="AK1008" s="14"/>
      <c r="AL1008" s="14"/>
      <c r="AM1008" s="12"/>
      <c r="AN1008" s="12"/>
      <c r="AO1008" s="12"/>
      <c r="AP1008" s="12"/>
      <c r="AQ1008" s="12"/>
      <c r="AR1008" s="12"/>
      <c r="AS1008" s="12"/>
      <c r="AT1008" s="12"/>
      <c r="AU1008" s="12"/>
      <c r="AV1008" s="12"/>
      <c r="AW1008" s="12"/>
      <c r="AX1008" s="12"/>
      <c r="AY1008" s="12"/>
      <c r="AZ1008" s="12"/>
      <c r="BA1008" s="12"/>
      <c r="BB1008" s="12"/>
      <c r="BC1008" s="12"/>
      <c r="BD1008" s="12"/>
      <c r="BE1008" s="12"/>
      <c r="BF1008" s="12"/>
      <c r="BG1008" s="12"/>
      <c r="BH1008" s="12"/>
      <c r="BI1008" s="12"/>
      <c r="BJ1008" s="12"/>
      <c r="BK1008" s="12"/>
      <c r="BL1008" s="12"/>
      <c r="BM1008" s="12"/>
      <c r="BN1008" s="12"/>
      <c r="BO1008" s="12"/>
      <c r="BP1008" s="12"/>
      <c r="BQ1008" s="12"/>
      <c r="BR1008" s="12"/>
      <c r="BS1008" s="12"/>
      <c r="BT1008" s="12"/>
      <c r="BU1008" s="12"/>
      <c r="BV1008" s="12"/>
      <c r="BW1008" s="12"/>
      <c r="BX1008" s="12"/>
      <c r="BY1008" s="12"/>
      <c r="BZ1008" s="12"/>
      <c r="CA1008" s="12"/>
      <c r="CB1008" s="12"/>
      <c r="CC1008" s="12"/>
      <c r="CD1008" s="12"/>
      <c r="CE1008" s="12"/>
      <c r="CF1008" s="12"/>
      <c r="CG1008" s="12"/>
      <c r="CH1008" s="12"/>
    </row>
    <row r="1009" spans="1:86">
      <c r="A1009" s="14"/>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c r="Z1009" s="14"/>
      <c r="AA1009" s="14"/>
      <c r="AB1009" s="14"/>
      <c r="AC1009" s="14"/>
      <c r="AD1009" s="14"/>
      <c r="AE1009" s="14"/>
      <c r="AF1009" s="14"/>
      <c r="AG1009" s="14"/>
      <c r="AH1009" s="14"/>
      <c r="AI1009" s="14"/>
      <c r="AJ1009" s="14"/>
      <c r="AK1009" s="14"/>
      <c r="AL1009" s="14"/>
      <c r="AM1009" s="12"/>
      <c r="AN1009" s="12"/>
      <c r="AO1009" s="12"/>
      <c r="AP1009" s="12"/>
      <c r="AQ1009" s="12"/>
      <c r="AR1009" s="12"/>
      <c r="AS1009" s="12"/>
      <c r="AT1009" s="12"/>
      <c r="AU1009" s="12"/>
      <c r="AV1009" s="12"/>
      <c r="AW1009" s="12"/>
      <c r="AX1009" s="12"/>
      <c r="AY1009" s="12"/>
      <c r="AZ1009" s="12"/>
      <c r="BA1009" s="12"/>
      <c r="BB1009" s="12"/>
      <c r="BC1009" s="12"/>
      <c r="BD1009" s="12"/>
      <c r="BE1009" s="12"/>
      <c r="BF1009" s="12"/>
      <c r="BG1009" s="12"/>
      <c r="BH1009" s="12"/>
      <c r="BI1009" s="12"/>
      <c r="BJ1009" s="12"/>
      <c r="BK1009" s="12"/>
      <c r="BL1009" s="12"/>
      <c r="BM1009" s="12"/>
      <c r="BN1009" s="12"/>
      <c r="BO1009" s="12"/>
      <c r="BP1009" s="12"/>
      <c r="BQ1009" s="12"/>
      <c r="BR1009" s="12"/>
      <c r="BS1009" s="12"/>
      <c r="BT1009" s="12"/>
      <c r="BU1009" s="12"/>
      <c r="BV1009" s="12"/>
      <c r="BW1009" s="12"/>
      <c r="BX1009" s="12"/>
      <c r="BY1009" s="12"/>
      <c r="BZ1009" s="12"/>
      <c r="CA1009" s="12"/>
      <c r="CB1009" s="12"/>
      <c r="CC1009" s="12"/>
      <c r="CD1009" s="12"/>
      <c r="CE1009" s="12"/>
      <c r="CF1009" s="12"/>
      <c r="CG1009" s="12"/>
      <c r="CH1009" s="12"/>
    </row>
    <row r="1010" spans="1:86">
      <c r="A1010" s="14"/>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c r="Z1010" s="14"/>
      <c r="AA1010" s="14"/>
      <c r="AB1010" s="14"/>
      <c r="AC1010" s="14"/>
      <c r="AD1010" s="14"/>
      <c r="AE1010" s="14"/>
      <c r="AF1010" s="14"/>
      <c r="AG1010" s="14"/>
      <c r="AH1010" s="14"/>
      <c r="AI1010" s="14"/>
      <c r="AJ1010" s="14"/>
      <c r="AK1010" s="14"/>
      <c r="AL1010" s="14"/>
      <c r="AM1010" s="12"/>
      <c r="AN1010" s="12"/>
      <c r="AO1010" s="12"/>
      <c r="AP1010" s="12"/>
      <c r="AQ1010" s="12"/>
      <c r="AR1010" s="12"/>
      <c r="AS1010" s="12"/>
      <c r="AT1010" s="12"/>
      <c r="AU1010" s="12"/>
      <c r="AV1010" s="12"/>
      <c r="AW1010" s="12"/>
      <c r="AX1010" s="12"/>
      <c r="AY1010" s="12"/>
      <c r="AZ1010" s="12"/>
      <c r="BA1010" s="12"/>
      <c r="BB1010" s="12"/>
      <c r="BC1010" s="12"/>
      <c r="BD1010" s="12"/>
      <c r="BE1010" s="12"/>
      <c r="BF1010" s="12"/>
      <c r="BG1010" s="12"/>
      <c r="BH1010" s="12"/>
      <c r="BI1010" s="12"/>
      <c r="BJ1010" s="12"/>
      <c r="BK1010" s="12"/>
      <c r="BL1010" s="12"/>
      <c r="BM1010" s="12"/>
      <c r="BN1010" s="12"/>
      <c r="BO1010" s="12"/>
      <c r="BP1010" s="12"/>
      <c r="BQ1010" s="12"/>
      <c r="BR1010" s="12"/>
      <c r="BS1010" s="12"/>
      <c r="BT1010" s="12"/>
      <c r="BU1010" s="12"/>
      <c r="BV1010" s="12"/>
      <c r="BW1010" s="12"/>
      <c r="BX1010" s="12"/>
      <c r="BY1010" s="12"/>
      <c r="BZ1010" s="12"/>
      <c r="CA1010" s="12"/>
      <c r="CB1010" s="12"/>
      <c r="CC1010" s="12"/>
      <c r="CD1010" s="12"/>
      <c r="CE1010" s="12"/>
      <c r="CF1010" s="12"/>
      <c r="CG1010" s="12"/>
      <c r="CH1010" s="12"/>
    </row>
    <row r="1011" spans="1:86">
      <c r="A1011" s="14"/>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c r="Z1011" s="14"/>
      <c r="AA1011" s="14"/>
      <c r="AB1011" s="14"/>
      <c r="AC1011" s="14"/>
      <c r="AD1011" s="14"/>
      <c r="AE1011" s="14"/>
      <c r="AF1011" s="14"/>
      <c r="AG1011" s="14"/>
      <c r="AH1011" s="14"/>
      <c r="AI1011" s="14"/>
      <c r="AJ1011" s="14"/>
      <c r="AK1011" s="14"/>
      <c r="AL1011" s="14"/>
      <c r="AM1011" s="12"/>
      <c r="AN1011" s="12"/>
      <c r="AO1011" s="12"/>
      <c r="AP1011" s="12"/>
      <c r="AQ1011" s="12"/>
      <c r="AR1011" s="12"/>
      <c r="AS1011" s="12"/>
      <c r="AT1011" s="12"/>
      <c r="AU1011" s="12"/>
      <c r="AV1011" s="12"/>
      <c r="AW1011" s="12"/>
      <c r="AX1011" s="12"/>
      <c r="AY1011" s="12"/>
      <c r="AZ1011" s="12"/>
      <c r="BA1011" s="12"/>
      <c r="BB1011" s="12"/>
      <c r="BC1011" s="12"/>
      <c r="BD1011" s="12"/>
      <c r="BE1011" s="12"/>
      <c r="BF1011" s="12"/>
      <c r="BG1011" s="12"/>
      <c r="BH1011" s="12"/>
      <c r="BI1011" s="12"/>
      <c r="BJ1011" s="12"/>
      <c r="BK1011" s="12"/>
      <c r="BL1011" s="12"/>
      <c r="BM1011" s="12"/>
      <c r="BN1011" s="12"/>
      <c r="BO1011" s="12"/>
      <c r="BP1011" s="12"/>
      <c r="BQ1011" s="12"/>
      <c r="BR1011" s="12"/>
      <c r="BS1011" s="12"/>
      <c r="BT1011" s="12"/>
      <c r="BU1011" s="12"/>
      <c r="BV1011" s="12"/>
      <c r="BW1011" s="12"/>
      <c r="BX1011" s="12"/>
      <c r="BY1011" s="12"/>
      <c r="BZ1011" s="12"/>
      <c r="CA1011" s="12"/>
      <c r="CB1011" s="12"/>
      <c r="CC1011" s="12"/>
      <c r="CD1011" s="12"/>
      <c r="CE1011" s="12"/>
      <c r="CF1011" s="12"/>
      <c r="CG1011" s="12"/>
      <c r="CH1011" s="12"/>
    </row>
    <row r="1012" spans="1:86">
      <c r="A1012" s="14"/>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c r="Z1012" s="14"/>
      <c r="AA1012" s="14"/>
      <c r="AB1012" s="14"/>
      <c r="AC1012" s="14"/>
      <c r="AD1012" s="14"/>
      <c r="AE1012" s="14"/>
      <c r="AF1012" s="14"/>
      <c r="AG1012" s="14"/>
      <c r="AH1012" s="14"/>
      <c r="AI1012" s="14"/>
      <c r="AJ1012" s="14"/>
      <c r="AK1012" s="14"/>
      <c r="AL1012" s="14"/>
      <c r="AM1012" s="12"/>
      <c r="AN1012" s="12"/>
      <c r="AO1012" s="12"/>
      <c r="AP1012" s="12"/>
      <c r="AQ1012" s="12"/>
      <c r="AR1012" s="12"/>
      <c r="AS1012" s="12"/>
      <c r="AT1012" s="12"/>
      <c r="AU1012" s="12"/>
      <c r="AV1012" s="12"/>
      <c r="AW1012" s="12"/>
      <c r="AX1012" s="12"/>
      <c r="AY1012" s="12"/>
      <c r="AZ1012" s="12"/>
      <c r="BA1012" s="12"/>
      <c r="BB1012" s="12"/>
      <c r="BC1012" s="12"/>
      <c r="BD1012" s="12"/>
      <c r="BE1012" s="12"/>
      <c r="BF1012" s="12"/>
      <c r="BG1012" s="12"/>
      <c r="BH1012" s="12"/>
      <c r="BI1012" s="12"/>
      <c r="BJ1012" s="12"/>
      <c r="BK1012" s="12"/>
      <c r="BL1012" s="12"/>
      <c r="BM1012" s="12"/>
      <c r="BN1012" s="12"/>
      <c r="BO1012" s="12"/>
      <c r="BP1012" s="12"/>
      <c r="BQ1012" s="12"/>
      <c r="BR1012" s="12"/>
      <c r="BS1012" s="12"/>
      <c r="BT1012" s="12"/>
      <c r="BU1012" s="12"/>
      <c r="BV1012" s="12"/>
      <c r="BW1012" s="12"/>
      <c r="BX1012" s="12"/>
      <c r="BY1012" s="12"/>
      <c r="BZ1012" s="12"/>
      <c r="CA1012" s="12"/>
      <c r="CB1012" s="12"/>
      <c r="CC1012" s="12"/>
      <c r="CD1012" s="12"/>
      <c r="CE1012" s="12"/>
      <c r="CF1012" s="12"/>
      <c r="CG1012" s="12"/>
      <c r="CH1012" s="12"/>
    </row>
    <row r="1013" spans="1:86">
      <c r="A1013" s="14"/>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c r="Z1013" s="14"/>
      <c r="AA1013" s="14"/>
      <c r="AB1013" s="14"/>
      <c r="AC1013" s="14"/>
      <c r="AD1013" s="14"/>
      <c r="AE1013" s="14"/>
      <c r="AF1013" s="14"/>
      <c r="AG1013" s="14"/>
      <c r="AH1013" s="14"/>
      <c r="AI1013" s="14"/>
      <c r="AJ1013" s="14"/>
      <c r="AK1013" s="14"/>
      <c r="AL1013" s="14"/>
      <c r="AM1013" s="12"/>
      <c r="AN1013" s="12"/>
      <c r="AO1013" s="12"/>
      <c r="AP1013" s="12"/>
      <c r="AQ1013" s="12"/>
      <c r="AR1013" s="12"/>
      <c r="AS1013" s="12"/>
      <c r="AT1013" s="12"/>
      <c r="AU1013" s="12"/>
      <c r="AV1013" s="12"/>
      <c r="AW1013" s="12"/>
      <c r="AX1013" s="12"/>
      <c r="AY1013" s="12"/>
      <c r="AZ1013" s="12"/>
      <c r="BA1013" s="12"/>
      <c r="BB1013" s="12"/>
      <c r="BC1013" s="12"/>
      <c r="BD1013" s="12"/>
      <c r="BE1013" s="12"/>
      <c r="BF1013" s="12"/>
      <c r="BG1013" s="12"/>
      <c r="BH1013" s="12"/>
      <c r="BI1013" s="12"/>
      <c r="BJ1013" s="12"/>
      <c r="BK1013" s="12"/>
      <c r="BL1013" s="12"/>
      <c r="BM1013" s="12"/>
      <c r="BN1013" s="12"/>
      <c r="BO1013" s="12"/>
      <c r="BP1013" s="12"/>
      <c r="BQ1013" s="12"/>
      <c r="BR1013" s="12"/>
      <c r="BS1013" s="12"/>
      <c r="BT1013" s="12"/>
      <c r="BU1013" s="12"/>
      <c r="BV1013" s="12"/>
      <c r="BW1013" s="12"/>
      <c r="BX1013" s="12"/>
      <c r="BY1013" s="12"/>
      <c r="BZ1013" s="12"/>
      <c r="CA1013" s="12"/>
      <c r="CB1013" s="12"/>
      <c r="CC1013" s="12"/>
      <c r="CD1013" s="12"/>
      <c r="CE1013" s="12"/>
      <c r="CF1013" s="12"/>
      <c r="CG1013" s="12"/>
      <c r="CH1013" s="12"/>
    </row>
    <row r="1014" spans="1:86">
      <c r="A1014" s="14"/>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c r="Z1014" s="14"/>
      <c r="AA1014" s="14"/>
      <c r="AB1014" s="14"/>
      <c r="AC1014" s="14"/>
      <c r="AD1014" s="14"/>
      <c r="AE1014" s="14"/>
      <c r="AF1014" s="14"/>
      <c r="AG1014" s="14"/>
      <c r="AH1014" s="14"/>
      <c r="AI1014" s="14"/>
      <c r="AJ1014" s="14"/>
      <c r="AK1014" s="14"/>
      <c r="AL1014" s="14"/>
      <c r="AM1014" s="12"/>
      <c r="AN1014" s="12"/>
      <c r="AO1014" s="12"/>
      <c r="AP1014" s="12"/>
      <c r="AQ1014" s="12"/>
      <c r="AR1014" s="12"/>
      <c r="AS1014" s="12"/>
      <c r="AT1014" s="12"/>
      <c r="AU1014" s="12"/>
      <c r="AV1014" s="12"/>
      <c r="AW1014" s="12"/>
      <c r="AX1014" s="12"/>
      <c r="AY1014" s="12"/>
      <c r="AZ1014" s="12"/>
      <c r="BA1014" s="12"/>
      <c r="BB1014" s="12"/>
      <c r="BC1014" s="12"/>
      <c r="BD1014" s="12"/>
      <c r="BE1014" s="12"/>
      <c r="BF1014" s="12"/>
      <c r="BG1014" s="12"/>
      <c r="BH1014" s="12"/>
      <c r="BI1014" s="12"/>
      <c r="BJ1014" s="12"/>
      <c r="BK1014" s="12"/>
      <c r="BL1014" s="12"/>
      <c r="BM1014" s="12"/>
      <c r="BN1014" s="12"/>
      <c r="BO1014" s="12"/>
      <c r="BP1014" s="12"/>
      <c r="BQ1014" s="12"/>
      <c r="BR1014" s="12"/>
      <c r="BS1014" s="12"/>
      <c r="BT1014" s="12"/>
      <c r="BU1014" s="12"/>
      <c r="BV1014" s="12"/>
      <c r="BW1014" s="12"/>
      <c r="BX1014" s="12"/>
      <c r="BY1014" s="12"/>
      <c r="BZ1014" s="12"/>
      <c r="CA1014" s="12"/>
      <c r="CB1014" s="12"/>
      <c r="CC1014" s="12"/>
      <c r="CD1014" s="12"/>
      <c r="CE1014" s="12"/>
      <c r="CF1014" s="12"/>
      <c r="CG1014" s="12"/>
      <c r="CH1014" s="12"/>
    </row>
    <row r="1015" spans="1:86">
      <c r="A1015" s="14"/>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c r="Z1015" s="14"/>
      <c r="AA1015" s="14"/>
      <c r="AB1015" s="14"/>
      <c r="AC1015" s="14"/>
      <c r="AD1015" s="14"/>
      <c r="AE1015" s="14"/>
      <c r="AF1015" s="14"/>
      <c r="AG1015" s="14"/>
      <c r="AH1015" s="14"/>
      <c r="AI1015" s="14"/>
      <c r="AJ1015" s="14"/>
      <c r="AK1015" s="14"/>
      <c r="AL1015" s="14"/>
      <c r="AM1015" s="12"/>
      <c r="AN1015" s="12"/>
      <c r="AO1015" s="12"/>
      <c r="AP1015" s="12"/>
      <c r="AQ1015" s="12"/>
      <c r="AR1015" s="12"/>
      <c r="AS1015" s="12"/>
      <c r="AT1015" s="12"/>
      <c r="AU1015" s="12"/>
      <c r="AV1015" s="12"/>
      <c r="AW1015" s="12"/>
      <c r="AX1015" s="12"/>
      <c r="AY1015" s="12"/>
      <c r="AZ1015" s="12"/>
      <c r="BA1015" s="12"/>
      <c r="BB1015" s="12"/>
      <c r="BC1015" s="12"/>
      <c r="BD1015" s="12"/>
      <c r="BE1015" s="12"/>
      <c r="BF1015" s="12"/>
      <c r="BG1015" s="12"/>
      <c r="BH1015" s="12"/>
      <c r="BI1015" s="12"/>
      <c r="BJ1015" s="12"/>
      <c r="BK1015" s="12"/>
      <c r="BL1015" s="12"/>
      <c r="BM1015" s="12"/>
      <c r="BN1015" s="12"/>
      <c r="BO1015" s="12"/>
      <c r="BP1015" s="12"/>
      <c r="BQ1015" s="12"/>
      <c r="BR1015" s="12"/>
      <c r="BS1015" s="12"/>
      <c r="BT1015" s="12"/>
      <c r="BU1015" s="12"/>
      <c r="BV1015" s="12"/>
      <c r="BW1015" s="12"/>
      <c r="BX1015" s="12"/>
      <c r="BY1015" s="12"/>
      <c r="BZ1015" s="12"/>
      <c r="CA1015" s="12"/>
      <c r="CB1015" s="12"/>
      <c r="CC1015" s="12"/>
      <c r="CD1015" s="12"/>
      <c r="CE1015" s="12"/>
      <c r="CF1015" s="12"/>
      <c r="CG1015" s="12"/>
      <c r="CH1015" s="12"/>
    </row>
    <row r="1016" spans="1:86">
      <c r="A1016" s="14"/>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c r="Z1016" s="14"/>
      <c r="AA1016" s="14"/>
      <c r="AB1016" s="14"/>
      <c r="AC1016" s="14"/>
      <c r="AD1016" s="14"/>
      <c r="AE1016" s="14"/>
      <c r="AF1016" s="14"/>
      <c r="AG1016" s="14"/>
      <c r="AH1016" s="14"/>
      <c r="AI1016" s="14"/>
      <c r="AJ1016" s="14"/>
      <c r="AK1016" s="14"/>
      <c r="AL1016" s="14"/>
      <c r="AM1016" s="12"/>
      <c r="AN1016" s="12"/>
      <c r="AO1016" s="12"/>
      <c r="AP1016" s="12"/>
      <c r="AQ1016" s="12"/>
      <c r="AR1016" s="12"/>
      <c r="AS1016" s="12"/>
      <c r="AT1016" s="12"/>
      <c r="AU1016" s="12"/>
      <c r="AV1016" s="12"/>
      <c r="AW1016" s="12"/>
      <c r="AX1016" s="12"/>
      <c r="AY1016" s="12"/>
      <c r="AZ1016" s="12"/>
      <c r="BA1016" s="12"/>
      <c r="BB1016" s="12"/>
      <c r="BC1016" s="12"/>
      <c r="BD1016" s="12"/>
      <c r="BE1016" s="12"/>
      <c r="BF1016" s="12"/>
      <c r="BG1016" s="12"/>
      <c r="BH1016" s="12"/>
      <c r="BI1016" s="12"/>
      <c r="BJ1016" s="12"/>
      <c r="BK1016" s="12"/>
      <c r="BL1016" s="12"/>
      <c r="BM1016" s="12"/>
      <c r="BN1016" s="12"/>
      <c r="BO1016" s="12"/>
      <c r="BP1016" s="12"/>
      <c r="BQ1016" s="12"/>
      <c r="BR1016" s="12"/>
      <c r="BS1016" s="12"/>
      <c r="BT1016" s="12"/>
      <c r="BU1016" s="12"/>
      <c r="BV1016" s="12"/>
      <c r="BW1016" s="12"/>
      <c r="BX1016" s="12"/>
      <c r="BY1016" s="12"/>
      <c r="BZ1016" s="12"/>
      <c r="CA1016" s="12"/>
      <c r="CB1016" s="12"/>
      <c r="CC1016" s="12"/>
      <c r="CD1016" s="12"/>
      <c r="CE1016" s="12"/>
      <c r="CF1016" s="12"/>
      <c r="CG1016" s="12"/>
      <c r="CH1016" s="12"/>
    </row>
    <row r="1017" spans="1:86">
      <c r="A1017" s="14"/>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c r="Z1017" s="14"/>
      <c r="AA1017" s="14"/>
      <c r="AB1017" s="14"/>
      <c r="AC1017" s="14"/>
      <c r="AD1017" s="14"/>
      <c r="AE1017" s="14"/>
      <c r="AF1017" s="14"/>
      <c r="AG1017" s="14"/>
      <c r="AH1017" s="14"/>
      <c r="AI1017" s="14"/>
      <c r="AJ1017" s="14"/>
      <c r="AK1017" s="14"/>
      <c r="AL1017" s="14"/>
      <c r="AM1017" s="12"/>
      <c r="AN1017" s="12"/>
      <c r="AO1017" s="12"/>
      <c r="AP1017" s="12"/>
      <c r="AQ1017" s="12"/>
      <c r="AR1017" s="12"/>
      <c r="AS1017" s="12"/>
      <c r="AT1017" s="12"/>
      <c r="AU1017" s="12"/>
      <c r="AV1017" s="12"/>
      <c r="AW1017" s="12"/>
      <c r="AX1017" s="12"/>
      <c r="AY1017" s="12"/>
      <c r="AZ1017" s="12"/>
      <c r="BA1017" s="12"/>
      <c r="BB1017" s="12"/>
      <c r="BC1017" s="12"/>
      <c r="BD1017" s="12"/>
      <c r="BE1017" s="12"/>
      <c r="BF1017" s="12"/>
      <c r="BG1017" s="12"/>
      <c r="BH1017" s="12"/>
      <c r="BI1017" s="12"/>
      <c r="BJ1017" s="12"/>
      <c r="BK1017" s="12"/>
      <c r="BL1017" s="12"/>
      <c r="BM1017" s="12"/>
      <c r="BN1017" s="12"/>
      <c r="BO1017" s="12"/>
      <c r="BP1017" s="12"/>
      <c r="BQ1017" s="12"/>
      <c r="BR1017" s="12"/>
      <c r="BS1017" s="12"/>
      <c r="BT1017" s="12"/>
      <c r="BU1017" s="12"/>
      <c r="BV1017" s="12"/>
      <c r="BW1017" s="12"/>
      <c r="BX1017" s="12"/>
      <c r="BY1017" s="12"/>
      <c r="BZ1017" s="12"/>
      <c r="CA1017" s="12"/>
      <c r="CB1017" s="12"/>
      <c r="CC1017" s="12"/>
      <c r="CD1017" s="12"/>
      <c r="CE1017" s="12"/>
      <c r="CF1017" s="12"/>
      <c r="CG1017" s="12"/>
      <c r="CH1017" s="12"/>
    </row>
    <row r="1018" spans="1:86">
      <c r="A1018" s="14"/>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c r="Z1018" s="14"/>
      <c r="AA1018" s="14"/>
      <c r="AB1018" s="14"/>
      <c r="AC1018" s="14"/>
      <c r="AD1018" s="14"/>
      <c r="AE1018" s="14"/>
      <c r="AF1018" s="14"/>
      <c r="AG1018" s="14"/>
      <c r="AH1018" s="14"/>
      <c r="AI1018" s="14"/>
      <c r="AJ1018" s="14"/>
      <c r="AK1018" s="14"/>
      <c r="AL1018" s="14"/>
      <c r="AM1018" s="12"/>
      <c r="AN1018" s="12"/>
      <c r="AO1018" s="12"/>
      <c r="AP1018" s="12"/>
      <c r="AQ1018" s="12"/>
      <c r="AR1018" s="12"/>
      <c r="AS1018" s="12"/>
      <c r="AT1018" s="12"/>
      <c r="AU1018" s="12"/>
      <c r="AV1018" s="12"/>
      <c r="AW1018" s="12"/>
      <c r="AX1018" s="12"/>
      <c r="AY1018" s="12"/>
      <c r="AZ1018" s="12"/>
      <c r="BA1018" s="12"/>
      <c r="BB1018" s="12"/>
      <c r="BC1018" s="12"/>
      <c r="BD1018" s="12"/>
      <c r="BE1018" s="12"/>
      <c r="BF1018" s="12"/>
      <c r="BG1018" s="12"/>
      <c r="BH1018" s="12"/>
      <c r="BI1018" s="12"/>
      <c r="BJ1018" s="12"/>
      <c r="BK1018" s="12"/>
      <c r="BL1018" s="12"/>
      <c r="BM1018" s="12"/>
      <c r="BN1018" s="12"/>
      <c r="BO1018" s="12"/>
      <c r="BP1018" s="12"/>
      <c r="BQ1018" s="12"/>
      <c r="BR1018" s="12"/>
      <c r="BS1018" s="12"/>
      <c r="BT1018" s="12"/>
      <c r="BU1018" s="12"/>
      <c r="BV1018" s="12"/>
      <c r="BW1018" s="12"/>
      <c r="BX1018" s="12"/>
      <c r="BY1018" s="12"/>
      <c r="BZ1018" s="12"/>
      <c r="CA1018" s="12"/>
      <c r="CB1018" s="12"/>
      <c r="CC1018" s="12"/>
      <c r="CD1018" s="12"/>
      <c r="CE1018" s="12"/>
      <c r="CF1018" s="12"/>
      <c r="CG1018" s="12"/>
      <c r="CH1018" s="12"/>
    </row>
    <row r="1019" spans="1:86">
      <c r="A1019" s="14"/>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c r="Z1019" s="14"/>
      <c r="AA1019" s="14"/>
      <c r="AB1019" s="14"/>
      <c r="AC1019" s="14"/>
      <c r="AD1019" s="14"/>
      <c r="AE1019" s="14"/>
      <c r="AF1019" s="14"/>
      <c r="AG1019" s="14"/>
      <c r="AH1019" s="14"/>
      <c r="AI1019" s="14"/>
      <c r="AJ1019" s="14"/>
      <c r="AK1019" s="14"/>
      <c r="AL1019" s="14"/>
      <c r="AM1019" s="12"/>
      <c r="AN1019" s="12"/>
      <c r="AO1019" s="12"/>
      <c r="AP1019" s="12"/>
      <c r="AQ1019" s="12"/>
      <c r="AR1019" s="12"/>
      <c r="AS1019" s="12"/>
      <c r="AT1019" s="12"/>
      <c r="AU1019" s="12"/>
      <c r="AV1019" s="12"/>
      <c r="AW1019" s="12"/>
      <c r="AX1019" s="12"/>
      <c r="AY1019" s="12"/>
      <c r="AZ1019" s="12"/>
      <c r="BA1019" s="12"/>
      <c r="BB1019" s="12"/>
      <c r="BC1019" s="12"/>
      <c r="BD1019" s="12"/>
      <c r="BE1019" s="12"/>
      <c r="BF1019" s="12"/>
      <c r="BG1019" s="12"/>
      <c r="BH1019" s="12"/>
      <c r="BI1019" s="12"/>
      <c r="BJ1019" s="12"/>
      <c r="BK1019" s="12"/>
      <c r="BL1019" s="12"/>
      <c r="BM1019" s="12"/>
      <c r="BN1019" s="12"/>
      <c r="BO1019" s="12"/>
      <c r="BP1019" s="12"/>
      <c r="BQ1019" s="12"/>
      <c r="BR1019" s="12"/>
      <c r="BS1019" s="12"/>
      <c r="BT1019" s="12"/>
      <c r="BU1019" s="12"/>
      <c r="BV1019" s="12"/>
      <c r="BW1019" s="12"/>
      <c r="BX1019" s="12"/>
      <c r="BY1019" s="12"/>
      <c r="BZ1019" s="12"/>
      <c r="CA1019" s="12"/>
      <c r="CB1019" s="12"/>
      <c r="CC1019" s="12"/>
      <c r="CD1019" s="12"/>
      <c r="CE1019" s="12"/>
      <c r="CF1019" s="12"/>
      <c r="CG1019" s="12"/>
      <c r="CH1019" s="12"/>
    </row>
    <row r="1020" spans="1:86">
      <c r="A1020" s="14"/>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c r="Z1020" s="14"/>
      <c r="AA1020" s="14"/>
      <c r="AB1020" s="14"/>
      <c r="AC1020" s="14"/>
      <c r="AD1020" s="14"/>
      <c r="AE1020" s="14"/>
      <c r="AF1020" s="14"/>
      <c r="AG1020" s="14"/>
      <c r="AH1020" s="14"/>
      <c r="AI1020" s="14"/>
      <c r="AJ1020" s="14"/>
      <c r="AK1020" s="14"/>
      <c r="AL1020" s="14"/>
      <c r="AM1020" s="12"/>
      <c r="AN1020" s="12"/>
      <c r="AO1020" s="12"/>
      <c r="AP1020" s="12"/>
      <c r="AQ1020" s="12"/>
      <c r="AR1020" s="12"/>
      <c r="AS1020" s="12"/>
      <c r="AT1020" s="12"/>
      <c r="AU1020" s="12"/>
      <c r="AV1020" s="12"/>
      <c r="AW1020" s="12"/>
      <c r="AX1020" s="12"/>
      <c r="AY1020" s="12"/>
      <c r="AZ1020" s="12"/>
      <c r="BA1020" s="12"/>
      <c r="BB1020" s="12"/>
      <c r="BC1020" s="12"/>
      <c r="BD1020" s="12"/>
      <c r="BE1020" s="12"/>
      <c r="BF1020" s="12"/>
      <c r="BG1020" s="12"/>
      <c r="BH1020" s="12"/>
      <c r="BI1020" s="12"/>
      <c r="BJ1020" s="12"/>
      <c r="BK1020" s="12"/>
      <c r="BL1020" s="12"/>
      <c r="BM1020" s="12"/>
      <c r="BN1020" s="12"/>
      <c r="BO1020" s="12"/>
      <c r="BP1020" s="12"/>
      <c r="BQ1020" s="12"/>
      <c r="BR1020" s="12"/>
      <c r="BS1020" s="12"/>
      <c r="BT1020" s="12"/>
      <c r="BU1020" s="12"/>
      <c r="BV1020" s="12"/>
      <c r="BW1020" s="12"/>
      <c r="BX1020" s="12"/>
      <c r="BY1020" s="12"/>
      <c r="BZ1020" s="12"/>
      <c r="CA1020" s="12"/>
      <c r="CB1020" s="12"/>
      <c r="CC1020" s="12"/>
      <c r="CD1020" s="12"/>
      <c r="CE1020" s="12"/>
      <c r="CF1020" s="12"/>
      <c r="CG1020" s="12"/>
      <c r="CH1020" s="12"/>
    </row>
    <row r="1021" spans="1:86">
      <c r="A1021" s="14"/>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c r="Z1021" s="14"/>
      <c r="AA1021" s="14"/>
      <c r="AB1021" s="14"/>
      <c r="AC1021" s="14"/>
      <c r="AD1021" s="14"/>
      <c r="AE1021" s="14"/>
      <c r="AF1021" s="14"/>
      <c r="AG1021" s="14"/>
      <c r="AH1021" s="14"/>
      <c r="AI1021" s="14"/>
      <c r="AJ1021" s="14"/>
      <c r="AK1021" s="14"/>
      <c r="AL1021" s="14"/>
      <c r="AM1021" s="12"/>
      <c r="AN1021" s="12"/>
      <c r="AO1021" s="12"/>
      <c r="AP1021" s="12"/>
      <c r="AQ1021" s="12"/>
      <c r="AR1021" s="12"/>
      <c r="AS1021" s="12"/>
      <c r="AT1021" s="12"/>
      <c r="AU1021" s="12"/>
      <c r="AV1021" s="12"/>
      <c r="AW1021" s="12"/>
      <c r="AX1021" s="12"/>
      <c r="AY1021" s="12"/>
      <c r="AZ1021" s="12"/>
      <c r="BA1021" s="12"/>
      <c r="BB1021" s="12"/>
      <c r="BC1021" s="12"/>
      <c r="BD1021" s="12"/>
      <c r="BE1021" s="12"/>
      <c r="BF1021" s="12"/>
      <c r="BG1021" s="12"/>
      <c r="BH1021" s="12"/>
      <c r="BI1021" s="12"/>
      <c r="BJ1021" s="12"/>
      <c r="BK1021" s="12"/>
      <c r="BL1021" s="12"/>
      <c r="BM1021" s="12"/>
      <c r="BN1021" s="12"/>
      <c r="BO1021" s="12"/>
      <c r="BP1021" s="12"/>
      <c r="BQ1021" s="12"/>
      <c r="BR1021" s="12"/>
      <c r="BS1021" s="12"/>
      <c r="BT1021" s="12"/>
      <c r="BU1021" s="12"/>
      <c r="BV1021" s="12"/>
      <c r="BW1021" s="12"/>
      <c r="BX1021" s="12"/>
      <c r="BY1021" s="12"/>
      <c r="BZ1021" s="12"/>
      <c r="CA1021" s="12"/>
      <c r="CB1021" s="12"/>
      <c r="CC1021" s="12"/>
      <c r="CD1021" s="12"/>
      <c r="CE1021" s="12"/>
      <c r="CF1021" s="12"/>
      <c r="CG1021" s="12"/>
      <c r="CH1021" s="12"/>
    </row>
    <row r="1022" spans="1:86">
      <c r="A1022" s="14"/>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c r="Z1022" s="14"/>
      <c r="AA1022" s="14"/>
      <c r="AB1022" s="14"/>
      <c r="AC1022" s="14"/>
      <c r="AD1022" s="14"/>
      <c r="AE1022" s="14"/>
      <c r="AF1022" s="14"/>
      <c r="AG1022" s="14"/>
      <c r="AH1022" s="14"/>
      <c r="AI1022" s="14"/>
      <c r="AJ1022" s="14"/>
      <c r="AK1022" s="14"/>
      <c r="AL1022" s="14"/>
      <c r="AM1022" s="12"/>
      <c r="AN1022" s="12"/>
      <c r="AO1022" s="12"/>
      <c r="AP1022" s="12"/>
      <c r="AQ1022" s="12"/>
      <c r="AR1022" s="12"/>
      <c r="AS1022" s="12"/>
      <c r="AT1022" s="12"/>
      <c r="AU1022" s="12"/>
      <c r="AV1022" s="12"/>
      <c r="AW1022" s="12"/>
      <c r="AX1022" s="12"/>
      <c r="AY1022" s="12"/>
      <c r="AZ1022" s="12"/>
      <c r="BA1022" s="12"/>
      <c r="BB1022" s="12"/>
      <c r="BC1022" s="12"/>
      <c r="BD1022" s="12"/>
      <c r="BE1022" s="12"/>
      <c r="BF1022" s="12"/>
      <c r="BG1022" s="12"/>
      <c r="BH1022" s="12"/>
      <c r="BI1022" s="12"/>
      <c r="BJ1022" s="12"/>
      <c r="BK1022" s="12"/>
      <c r="BL1022" s="12"/>
      <c r="BM1022" s="12"/>
      <c r="BN1022" s="12"/>
      <c r="BO1022" s="12"/>
      <c r="BP1022" s="12"/>
      <c r="BQ1022" s="12"/>
      <c r="BR1022" s="12"/>
      <c r="BS1022" s="12"/>
      <c r="BT1022" s="12"/>
      <c r="BU1022" s="12"/>
      <c r="BV1022" s="12"/>
      <c r="BW1022" s="12"/>
      <c r="BX1022" s="12"/>
      <c r="BY1022" s="12"/>
      <c r="BZ1022" s="12"/>
      <c r="CA1022" s="12"/>
      <c r="CB1022" s="12"/>
      <c r="CC1022" s="12"/>
      <c r="CD1022" s="12"/>
      <c r="CE1022" s="12"/>
      <c r="CF1022" s="12"/>
      <c r="CG1022" s="12"/>
      <c r="CH1022" s="12"/>
    </row>
    <row r="1023" spans="1:86">
      <c r="A1023" s="14"/>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c r="Z1023" s="14"/>
      <c r="AA1023" s="14"/>
      <c r="AB1023" s="14"/>
      <c r="AC1023" s="14"/>
      <c r="AD1023" s="14"/>
      <c r="AE1023" s="14"/>
      <c r="AF1023" s="14"/>
      <c r="AG1023" s="14"/>
      <c r="AH1023" s="14"/>
      <c r="AI1023" s="14"/>
      <c r="AJ1023" s="14"/>
      <c r="AK1023" s="14"/>
      <c r="AL1023" s="14"/>
      <c r="AM1023" s="12"/>
      <c r="AN1023" s="12"/>
      <c r="AO1023" s="12"/>
      <c r="AP1023" s="12"/>
      <c r="AQ1023" s="12"/>
      <c r="AR1023" s="12"/>
      <c r="AS1023" s="12"/>
      <c r="AT1023" s="12"/>
      <c r="AU1023" s="12"/>
      <c r="AV1023" s="12"/>
      <c r="AW1023" s="12"/>
      <c r="AX1023" s="12"/>
      <c r="AY1023" s="12"/>
      <c r="AZ1023" s="12"/>
      <c r="BA1023" s="12"/>
      <c r="BB1023" s="12"/>
      <c r="BC1023" s="12"/>
      <c r="BD1023" s="12"/>
      <c r="BE1023" s="12"/>
      <c r="BF1023" s="12"/>
      <c r="BG1023" s="12"/>
      <c r="BH1023" s="12"/>
      <c r="BI1023" s="12"/>
      <c r="BJ1023" s="12"/>
      <c r="BK1023" s="12"/>
      <c r="BL1023" s="12"/>
      <c r="BM1023" s="12"/>
      <c r="BN1023" s="12"/>
      <c r="BO1023" s="12"/>
      <c r="BP1023" s="12"/>
      <c r="BQ1023" s="12"/>
      <c r="BR1023" s="12"/>
      <c r="BS1023" s="12"/>
      <c r="BT1023" s="12"/>
      <c r="BU1023" s="12"/>
      <c r="BV1023" s="12"/>
      <c r="BW1023" s="12"/>
      <c r="BX1023" s="12"/>
      <c r="BY1023" s="12"/>
      <c r="BZ1023" s="12"/>
      <c r="CA1023" s="12"/>
      <c r="CB1023" s="12"/>
      <c r="CC1023" s="12"/>
      <c r="CD1023" s="12"/>
      <c r="CE1023" s="12"/>
      <c r="CF1023" s="12"/>
      <c r="CG1023" s="12"/>
      <c r="CH1023" s="12"/>
    </row>
    <row r="1024" spans="1:86">
      <c r="A1024" s="14"/>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c r="Z1024" s="14"/>
      <c r="AA1024" s="14"/>
      <c r="AB1024" s="14"/>
      <c r="AC1024" s="14"/>
      <c r="AD1024" s="14"/>
      <c r="AE1024" s="14"/>
      <c r="AF1024" s="14"/>
      <c r="AG1024" s="14"/>
      <c r="AH1024" s="14"/>
      <c r="AI1024" s="14"/>
      <c r="AJ1024" s="14"/>
      <c r="AK1024" s="14"/>
      <c r="AL1024" s="14"/>
      <c r="AM1024" s="12"/>
      <c r="AN1024" s="12"/>
      <c r="AO1024" s="12"/>
      <c r="AP1024" s="12"/>
      <c r="AQ1024" s="12"/>
      <c r="AR1024" s="12"/>
      <c r="AS1024" s="12"/>
      <c r="AT1024" s="12"/>
      <c r="AU1024" s="12"/>
      <c r="AV1024" s="12"/>
      <c r="AW1024" s="12"/>
      <c r="AX1024" s="12"/>
      <c r="AY1024" s="12"/>
      <c r="AZ1024" s="12"/>
      <c r="BA1024" s="12"/>
      <c r="BB1024" s="12"/>
      <c r="BC1024" s="12"/>
      <c r="BD1024" s="12"/>
      <c r="BE1024" s="12"/>
      <c r="BF1024" s="12"/>
      <c r="BG1024" s="12"/>
      <c r="BH1024" s="12"/>
      <c r="BI1024" s="12"/>
      <c r="BJ1024" s="12"/>
      <c r="BK1024" s="12"/>
      <c r="BL1024" s="12"/>
      <c r="BM1024" s="12"/>
      <c r="BN1024" s="12"/>
      <c r="BO1024" s="12"/>
      <c r="BP1024" s="12"/>
      <c r="BQ1024" s="12"/>
      <c r="BR1024" s="12"/>
      <c r="BS1024" s="12"/>
      <c r="BT1024" s="12"/>
      <c r="BU1024" s="12"/>
      <c r="BV1024" s="12"/>
      <c r="BW1024" s="12"/>
      <c r="BX1024" s="12"/>
      <c r="BY1024" s="12"/>
      <c r="BZ1024" s="12"/>
      <c r="CA1024" s="12"/>
      <c r="CB1024" s="12"/>
      <c r="CC1024" s="12"/>
      <c r="CD1024" s="12"/>
      <c r="CE1024" s="12"/>
      <c r="CF1024" s="12"/>
      <c r="CG1024" s="12"/>
      <c r="CH1024" s="12"/>
    </row>
    <row r="1025" spans="1:86">
      <c r="A1025" s="14"/>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c r="Z1025" s="14"/>
      <c r="AA1025" s="14"/>
      <c r="AB1025" s="14"/>
      <c r="AC1025" s="14"/>
      <c r="AD1025" s="14"/>
      <c r="AE1025" s="14"/>
      <c r="AF1025" s="14"/>
      <c r="AG1025" s="14"/>
      <c r="AH1025" s="14"/>
      <c r="AI1025" s="14"/>
      <c r="AJ1025" s="14"/>
      <c r="AK1025" s="14"/>
      <c r="AL1025" s="14"/>
      <c r="AM1025" s="12"/>
      <c r="AN1025" s="12"/>
      <c r="AO1025" s="12"/>
      <c r="AP1025" s="12"/>
      <c r="AQ1025" s="12"/>
      <c r="AR1025" s="12"/>
      <c r="AS1025" s="12"/>
      <c r="AT1025" s="12"/>
      <c r="AU1025" s="12"/>
      <c r="AV1025" s="12"/>
      <c r="AW1025" s="12"/>
      <c r="AX1025" s="12"/>
      <c r="AY1025" s="12"/>
      <c r="AZ1025" s="12"/>
      <c r="BA1025" s="12"/>
      <c r="BB1025" s="12"/>
      <c r="BC1025" s="12"/>
      <c r="BD1025" s="12"/>
      <c r="BE1025" s="12"/>
      <c r="BF1025" s="12"/>
      <c r="BG1025" s="12"/>
      <c r="BH1025" s="12"/>
      <c r="BI1025" s="12"/>
      <c r="BJ1025" s="12"/>
      <c r="BK1025" s="12"/>
      <c r="BL1025" s="12"/>
      <c r="BM1025" s="12"/>
      <c r="BN1025" s="12"/>
      <c r="BO1025" s="12"/>
      <c r="BP1025" s="12"/>
      <c r="BQ1025" s="12"/>
      <c r="BR1025" s="12"/>
      <c r="BS1025" s="12"/>
      <c r="BT1025" s="12"/>
      <c r="BU1025" s="12"/>
      <c r="BV1025" s="12"/>
      <c r="BW1025" s="12"/>
      <c r="BX1025" s="12"/>
      <c r="BY1025" s="12"/>
      <c r="BZ1025" s="12"/>
      <c r="CA1025" s="12"/>
      <c r="CB1025" s="12"/>
      <c r="CC1025" s="12"/>
      <c r="CD1025" s="12"/>
      <c r="CE1025" s="12"/>
      <c r="CF1025" s="12"/>
      <c r="CG1025" s="12"/>
      <c r="CH1025" s="12"/>
    </row>
    <row r="1026" spans="1:86">
      <c r="A1026" s="14"/>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c r="Z1026" s="14"/>
      <c r="AA1026" s="14"/>
      <c r="AB1026" s="14"/>
      <c r="AC1026" s="14"/>
      <c r="AD1026" s="14"/>
      <c r="AE1026" s="14"/>
      <c r="AF1026" s="14"/>
      <c r="AG1026" s="14"/>
      <c r="AH1026" s="14"/>
      <c r="AI1026" s="14"/>
      <c r="AJ1026" s="14"/>
      <c r="AK1026" s="14"/>
      <c r="AL1026" s="14"/>
      <c r="AM1026" s="12"/>
      <c r="AN1026" s="12"/>
      <c r="AO1026" s="12"/>
      <c r="AP1026" s="12"/>
      <c r="AQ1026" s="12"/>
      <c r="AR1026" s="12"/>
      <c r="AS1026" s="12"/>
      <c r="AT1026" s="12"/>
      <c r="AU1026" s="12"/>
      <c r="AV1026" s="12"/>
      <c r="AW1026" s="12"/>
      <c r="AX1026" s="12"/>
      <c r="AY1026" s="12"/>
      <c r="AZ1026" s="12"/>
      <c r="BA1026" s="12"/>
      <c r="BB1026" s="12"/>
      <c r="BC1026" s="12"/>
      <c r="BD1026" s="12"/>
      <c r="BE1026" s="12"/>
      <c r="BF1026" s="12"/>
      <c r="BG1026" s="12"/>
      <c r="BH1026" s="12"/>
      <c r="BI1026" s="12"/>
      <c r="BJ1026" s="12"/>
      <c r="BK1026" s="12"/>
      <c r="BL1026" s="12"/>
      <c r="BM1026" s="12"/>
      <c r="BN1026" s="12"/>
      <c r="BO1026" s="12"/>
      <c r="BP1026" s="12"/>
      <c r="BQ1026" s="12"/>
      <c r="BR1026" s="12"/>
      <c r="BS1026" s="12"/>
      <c r="BT1026" s="12"/>
      <c r="BU1026" s="12"/>
      <c r="BV1026" s="12"/>
      <c r="BW1026" s="12"/>
      <c r="BX1026" s="12"/>
      <c r="BY1026" s="12"/>
      <c r="BZ1026" s="12"/>
      <c r="CA1026" s="12"/>
      <c r="CB1026" s="12"/>
      <c r="CC1026" s="12"/>
      <c r="CD1026" s="12"/>
      <c r="CE1026" s="12"/>
      <c r="CF1026" s="12"/>
      <c r="CG1026" s="12"/>
      <c r="CH1026" s="12"/>
    </row>
    <row r="1027" spans="1:86">
      <c r="A1027" s="14"/>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c r="Z1027" s="14"/>
      <c r="AA1027" s="14"/>
      <c r="AB1027" s="14"/>
      <c r="AC1027" s="14"/>
      <c r="AD1027" s="14"/>
      <c r="AE1027" s="14"/>
      <c r="AF1027" s="14"/>
      <c r="AG1027" s="14"/>
      <c r="AH1027" s="14"/>
      <c r="AI1027" s="14"/>
      <c r="AJ1027" s="14"/>
      <c r="AK1027" s="14"/>
      <c r="AL1027" s="14"/>
      <c r="AM1027" s="12"/>
      <c r="AN1027" s="12"/>
      <c r="AO1027" s="12"/>
      <c r="AP1027" s="12"/>
      <c r="AQ1027" s="12"/>
      <c r="AR1027" s="12"/>
      <c r="AS1027" s="12"/>
      <c r="AT1027" s="12"/>
      <c r="AU1027" s="12"/>
      <c r="AV1027" s="12"/>
      <c r="AW1027" s="12"/>
      <c r="AX1027" s="12"/>
      <c r="AY1027" s="12"/>
      <c r="AZ1027" s="12"/>
      <c r="BA1027" s="12"/>
      <c r="BB1027" s="12"/>
      <c r="BC1027" s="12"/>
      <c r="BD1027" s="12"/>
      <c r="BE1027" s="12"/>
      <c r="BF1027" s="12"/>
      <c r="BG1027" s="12"/>
      <c r="BH1027" s="12"/>
      <c r="BI1027" s="12"/>
      <c r="BJ1027" s="12"/>
      <c r="BK1027" s="12"/>
      <c r="BL1027" s="12"/>
      <c r="BM1027" s="12"/>
      <c r="BN1027" s="12"/>
      <c r="BO1027" s="12"/>
      <c r="BP1027" s="12"/>
      <c r="BQ1027" s="12"/>
      <c r="BR1027" s="12"/>
      <c r="BS1027" s="12"/>
      <c r="BT1027" s="12"/>
      <c r="BU1027" s="12"/>
      <c r="BV1027" s="12"/>
      <c r="BW1027" s="12"/>
      <c r="BX1027" s="12"/>
      <c r="BY1027" s="12"/>
      <c r="BZ1027" s="12"/>
      <c r="CA1027" s="12"/>
      <c r="CB1027" s="12"/>
      <c r="CC1027" s="12"/>
      <c r="CD1027" s="12"/>
      <c r="CE1027" s="12"/>
      <c r="CF1027" s="12"/>
      <c r="CG1027" s="12"/>
      <c r="CH1027" s="12"/>
    </row>
    <row r="1028" spans="1:86">
      <c r="A1028" s="14"/>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c r="Z1028" s="14"/>
      <c r="AA1028" s="14"/>
      <c r="AB1028" s="14"/>
      <c r="AC1028" s="14"/>
      <c r="AD1028" s="14"/>
      <c r="AE1028" s="14"/>
      <c r="AF1028" s="14"/>
      <c r="AG1028" s="14"/>
      <c r="AH1028" s="14"/>
      <c r="AI1028" s="14"/>
      <c r="AJ1028" s="14"/>
      <c r="AK1028" s="14"/>
      <c r="AL1028" s="14"/>
      <c r="AM1028" s="12"/>
      <c r="AN1028" s="12"/>
      <c r="AO1028" s="12"/>
      <c r="AP1028" s="12"/>
      <c r="AQ1028" s="12"/>
      <c r="AR1028" s="12"/>
      <c r="AS1028" s="12"/>
      <c r="AT1028" s="12"/>
      <c r="AU1028" s="12"/>
      <c r="AV1028" s="12"/>
      <c r="AW1028" s="12"/>
      <c r="AX1028" s="12"/>
      <c r="AY1028" s="12"/>
      <c r="AZ1028" s="12"/>
      <c r="BA1028" s="12"/>
      <c r="BB1028" s="12"/>
      <c r="BC1028" s="12"/>
      <c r="BD1028" s="12"/>
      <c r="BE1028" s="12"/>
      <c r="BF1028" s="12"/>
      <c r="BG1028" s="12"/>
      <c r="BH1028" s="12"/>
      <c r="BI1028" s="12"/>
      <c r="BJ1028" s="12"/>
      <c r="BK1028" s="12"/>
      <c r="BL1028" s="12"/>
      <c r="BM1028" s="12"/>
      <c r="BN1028" s="12"/>
      <c r="BO1028" s="12"/>
      <c r="BP1028" s="12"/>
      <c r="BQ1028" s="12"/>
      <c r="BR1028" s="12"/>
      <c r="BS1028" s="12"/>
      <c r="BT1028" s="12"/>
      <c r="BU1028" s="12"/>
      <c r="BV1028" s="12"/>
      <c r="BW1028" s="12"/>
      <c r="BX1028" s="12"/>
      <c r="BY1028" s="12"/>
      <c r="BZ1028" s="12"/>
      <c r="CA1028" s="12"/>
      <c r="CB1028" s="12"/>
      <c r="CC1028" s="12"/>
      <c r="CD1028" s="12"/>
      <c r="CE1028" s="12"/>
      <c r="CF1028" s="12"/>
      <c r="CG1028" s="12"/>
      <c r="CH1028" s="12"/>
    </row>
    <row r="1029" spans="1:86">
      <c r="A1029" s="14"/>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c r="Z1029" s="14"/>
      <c r="AA1029" s="14"/>
      <c r="AB1029" s="14"/>
      <c r="AC1029" s="14"/>
      <c r="AD1029" s="14"/>
      <c r="AE1029" s="14"/>
      <c r="AF1029" s="14"/>
      <c r="AG1029" s="14"/>
      <c r="AH1029" s="14"/>
      <c r="AI1029" s="14"/>
      <c r="AJ1029" s="14"/>
      <c r="AK1029" s="14"/>
      <c r="AL1029" s="14"/>
      <c r="AM1029" s="12"/>
      <c r="AN1029" s="12"/>
      <c r="AO1029" s="12"/>
      <c r="AP1029" s="12"/>
      <c r="AQ1029" s="12"/>
      <c r="AR1029" s="12"/>
      <c r="AS1029" s="12"/>
      <c r="AT1029" s="12"/>
      <c r="AU1029" s="12"/>
      <c r="AV1029" s="12"/>
      <c r="AW1029" s="12"/>
      <c r="AX1029" s="12"/>
      <c r="AY1029" s="12"/>
      <c r="AZ1029" s="12"/>
      <c r="BA1029" s="12"/>
      <c r="BB1029" s="12"/>
      <c r="BC1029" s="12"/>
      <c r="BD1029" s="12"/>
      <c r="BE1029" s="12"/>
      <c r="BF1029" s="12"/>
      <c r="BG1029" s="12"/>
      <c r="BH1029" s="12"/>
      <c r="BI1029" s="12"/>
      <c r="BJ1029" s="12"/>
      <c r="BK1029" s="12"/>
      <c r="BL1029" s="12"/>
      <c r="BM1029" s="12"/>
      <c r="BN1029" s="12"/>
      <c r="BO1029" s="12"/>
      <c r="BP1029" s="12"/>
      <c r="BQ1029" s="12"/>
      <c r="BR1029" s="12"/>
      <c r="BS1029" s="12"/>
      <c r="BT1029" s="12"/>
      <c r="BU1029" s="12"/>
      <c r="BV1029" s="12"/>
      <c r="BW1029" s="12"/>
      <c r="BX1029" s="12"/>
      <c r="BY1029" s="12"/>
      <c r="BZ1029" s="12"/>
      <c r="CA1029" s="12"/>
      <c r="CB1029" s="12"/>
      <c r="CC1029" s="12"/>
      <c r="CD1029" s="12"/>
      <c r="CE1029" s="12"/>
      <c r="CF1029" s="12"/>
      <c r="CG1029" s="12"/>
      <c r="CH1029" s="12"/>
    </row>
    <row r="1030" spans="1:86">
      <c r="A1030" s="14"/>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c r="Z1030" s="14"/>
      <c r="AA1030" s="14"/>
      <c r="AB1030" s="14"/>
      <c r="AC1030" s="14"/>
      <c r="AD1030" s="14"/>
      <c r="AE1030" s="14"/>
      <c r="AF1030" s="14"/>
      <c r="AG1030" s="14"/>
      <c r="AH1030" s="14"/>
      <c r="AI1030" s="14"/>
      <c r="AJ1030" s="14"/>
      <c r="AK1030" s="14"/>
      <c r="AL1030" s="14"/>
      <c r="AM1030" s="12"/>
      <c r="AN1030" s="12"/>
      <c r="AO1030" s="12"/>
      <c r="AP1030" s="12"/>
      <c r="AQ1030" s="12"/>
      <c r="AR1030" s="12"/>
      <c r="AS1030" s="12"/>
      <c r="AT1030" s="12"/>
      <c r="AU1030" s="12"/>
      <c r="AV1030" s="12"/>
      <c r="AW1030" s="12"/>
      <c r="AX1030" s="12"/>
      <c r="AY1030" s="12"/>
      <c r="AZ1030" s="12"/>
      <c r="BA1030" s="12"/>
      <c r="BB1030" s="12"/>
      <c r="BC1030" s="12"/>
      <c r="BD1030" s="12"/>
      <c r="BE1030" s="12"/>
      <c r="BF1030" s="12"/>
      <c r="BG1030" s="12"/>
      <c r="BH1030" s="12"/>
      <c r="BI1030" s="12"/>
      <c r="BJ1030" s="12"/>
      <c r="BK1030" s="12"/>
      <c r="BL1030" s="12"/>
      <c r="BM1030" s="12"/>
      <c r="BN1030" s="12"/>
      <c r="BO1030" s="12"/>
      <c r="BP1030" s="12"/>
      <c r="BQ1030" s="12"/>
      <c r="BR1030" s="12"/>
      <c r="BS1030" s="12"/>
      <c r="BT1030" s="12"/>
      <c r="BU1030" s="12"/>
      <c r="BV1030" s="12"/>
      <c r="BW1030" s="12"/>
      <c r="BX1030" s="12"/>
      <c r="BY1030" s="12"/>
      <c r="BZ1030" s="12"/>
      <c r="CA1030" s="12"/>
      <c r="CB1030" s="12"/>
      <c r="CC1030" s="12"/>
      <c r="CD1030" s="12"/>
      <c r="CE1030" s="12"/>
      <c r="CF1030" s="12"/>
      <c r="CG1030" s="12"/>
      <c r="CH1030" s="12"/>
    </row>
    <row r="1031" spans="1:86">
      <c r="A1031" s="14"/>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c r="Z1031" s="14"/>
      <c r="AA1031" s="14"/>
      <c r="AB1031" s="14"/>
      <c r="AC1031" s="14"/>
      <c r="AD1031" s="14"/>
      <c r="AE1031" s="14"/>
      <c r="AF1031" s="14"/>
      <c r="AG1031" s="14"/>
      <c r="AH1031" s="14"/>
      <c r="AI1031" s="14"/>
      <c r="AJ1031" s="14"/>
      <c r="AK1031" s="14"/>
      <c r="AL1031" s="14"/>
      <c r="AM1031" s="12"/>
      <c r="AN1031" s="12"/>
      <c r="AO1031" s="12"/>
      <c r="AP1031" s="12"/>
      <c r="AQ1031" s="12"/>
      <c r="AR1031" s="12"/>
      <c r="AS1031" s="12"/>
      <c r="AT1031" s="12"/>
      <c r="AU1031" s="12"/>
      <c r="AV1031" s="12"/>
      <c r="AW1031" s="12"/>
      <c r="AX1031" s="12"/>
      <c r="AY1031" s="12"/>
      <c r="AZ1031" s="12"/>
      <c r="BA1031" s="12"/>
      <c r="BB1031" s="12"/>
      <c r="BC1031" s="12"/>
      <c r="BD1031" s="12"/>
      <c r="BE1031" s="12"/>
      <c r="BF1031" s="12"/>
      <c r="BG1031" s="12"/>
      <c r="BH1031" s="12"/>
      <c r="BI1031" s="12"/>
      <c r="BJ1031" s="12"/>
      <c r="BK1031" s="12"/>
      <c r="BL1031" s="12"/>
      <c r="BM1031" s="12"/>
      <c r="BN1031" s="12"/>
      <c r="BO1031" s="12"/>
      <c r="BP1031" s="12"/>
      <c r="BQ1031" s="12"/>
      <c r="BR1031" s="12"/>
      <c r="BS1031" s="12"/>
      <c r="BT1031" s="12"/>
      <c r="BU1031" s="12"/>
      <c r="BV1031" s="12"/>
      <c r="BW1031" s="12"/>
      <c r="BX1031" s="12"/>
      <c r="BY1031" s="12"/>
      <c r="BZ1031" s="12"/>
      <c r="CA1031" s="12"/>
      <c r="CB1031" s="12"/>
      <c r="CC1031" s="12"/>
      <c r="CD1031" s="12"/>
      <c r="CE1031" s="12"/>
      <c r="CF1031" s="12"/>
      <c r="CG1031" s="12"/>
      <c r="CH1031" s="12"/>
    </row>
    <row r="1032" spans="1:86">
      <c r="A1032" s="14"/>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c r="Z1032" s="14"/>
      <c r="AA1032" s="14"/>
      <c r="AB1032" s="14"/>
      <c r="AC1032" s="14"/>
      <c r="AD1032" s="14"/>
      <c r="AE1032" s="14"/>
      <c r="AF1032" s="14"/>
      <c r="AG1032" s="14"/>
      <c r="AH1032" s="14"/>
      <c r="AI1032" s="14"/>
      <c r="AJ1032" s="14"/>
      <c r="AK1032" s="14"/>
      <c r="AL1032" s="14"/>
      <c r="AM1032" s="12"/>
      <c r="AN1032" s="12"/>
      <c r="AO1032" s="12"/>
      <c r="AP1032" s="12"/>
      <c r="AQ1032" s="12"/>
      <c r="AR1032" s="12"/>
      <c r="AS1032" s="12"/>
      <c r="AT1032" s="12"/>
      <c r="AU1032" s="12"/>
      <c r="AV1032" s="12"/>
      <c r="AW1032" s="12"/>
      <c r="AX1032" s="12"/>
      <c r="AY1032" s="12"/>
      <c r="AZ1032" s="12"/>
      <c r="BA1032" s="12"/>
      <c r="BB1032" s="12"/>
      <c r="BC1032" s="12"/>
      <c r="BD1032" s="12"/>
      <c r="BE1032" s="12"/>
      <c r="BF1032" s="12"/>
      <c r="BG1032" s="12"/>
      <c r="BH1032" s="12"/>
      <c r="BI1032" s="12"/>
      <c r="BJ1032" s="12"/>
      <c r="BK1032" s="12"/>
      <c r="BL1032" s="12"/>
      <c r="BM1032" s="12"/>
      <c r="BN1032" s="12"/>
      <c r="BO1032" s="12"/>
      <c r="BP1032" s="12"/>
      <c r="BQ1032" s="12"/>
      <c r="BR1032" s="12"/>
      <c r="BS1032" s="12"/>
      <c r="BT1032" s="12"/>
      <c r="BU1032" s="12"/>
      <c r="BV1032" s="12"/>
      <c r="BW1032" s="12"/>
      <c r="BX1032" s="12"/>
      <c r="BY1032" s="12"/>
      <c r="BZ1032" s="12"/>
      <c r="CA1032" s="12"/>
      <c r="CB1032" s="12"/>
      <c r="CC1032" s="12"/>
      <c r="CD1032" s="12"/>
      <c r="CE1032" s="12"/>
      <c r="CF1032" s="12"/>
      <c r="CG1032" s="12"/>
      <c r="CH1032" s="12"/>
    </row>
    <row r="1033" spans="1:86">
      <c r="A1033" s="14"/>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c r="Z1033" s="14"/>
      <c r="AA1033" s="14"/>
      <c r="AB1033" s="14"/>
      <c r="AC1033" s="14"/>
      <c r="AD1033" s="14"/>
      <c r="AE1033" s="14"/>
      <c r="AF1033" s="14"/>
      <c r="AG1033" s="14"/>
      <c r="AH1033" s="14"/>
      <c r="AI1033" s="14"/>
      <c r="AJ1033" s="14"/>
      <c r="AK1033" s="14"/>
      <c r="AL1033" s="14"/>
      <c r="AM1033" s="12"/>
      <c r="AN1033" s="12"/>
      <c r="AO1033" s="12"/>
      <c r="AP1033" s="12"/>
      <c r="AQ1033" s="12"/>
      <c r="AR1033" s="12"/>
      <c r="AS1033" s="12"/>
      <c r="AT1033" s="12"/>
      <c r="AU1033" s="12"/>
      <c r="AV1033" s="12"/>
      <c r="AW1033" s="12"/>
      <c r="AX1033" s="12"/>
      <c r="AY1033" s="12"/>
      <c r="AZ1033" s="12"/>
      <c r="BA1033" s="12"/>
      <c r="BB1033" s="12"/>
      <c r="BC1033" s="12"/>
      <c r="BD1033" s="12"/>
      <c r="BE1033" s="12"/>
      <c r="BF1033" s="12"/>
      <c r="BG1033" s="12"/>
      <c r="BH1033" s="12"/>
      <c r="BI1033" s="12"/>
      <c r="BJ1033" s="12"/>
      <c r="BK1033" s="12"/>
      <c r="BL1033" s="12"/>
      <c r="BM1033" s="12"/>
      <c r="BN1033" s="12"/>
      <c r="BO1033" s="12"/>
      <c r="BP1033" s="12"/>
      <c r="BQ1033" s="12"/>
      <c r="BR1033" s="12"/>
      <c r="BS1033" s="12"/>
      <c r="BT1033" s="12"/>
      <c r="BU1033" s="12"/>
      <c r="BV1033" s="12"/>
      <c r="BW1033" s="12"/>
      <c r="BX1033" s="12"/>
      <c r="BY1033" s="12"/>
      <c r="BZ1033" s="12"/>
      <c r="CA1033" s="12"/>
      <c r="CB1033" s="12"/>
      <c r="CC1033" s="12"/>
      <c r="CD1033" s="12"/>
      <c r="CE1033" s="12"/>
      <c r="CF1033" s="12"/>
      <c r="CG1033" s="12"/>
      <c r="CH1033" s="12"/>
    </row>
    <row r="1034" spans="1:86">
      <c r="A1034" s="14"/>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c r="Z1034" s="14"/>
      <c r="AA1034" s="14"/>
      <c r="AB1034" s="14"/>
      <c r="AC1034" s="14"/>
      <c r="AD1034" s="14"/>
      <c r="AE1034" s="14"/>
      <c r="AF1034" s="14"/>
      <c r="AG1034" s="14"/>
      <c r="AH1034" s="14"/>
      <c r="AI1034" s="14"/>
      <c r="AJ1034" s="14"/>
      <c r="AK1034" s="14"/>
      <c r="AL1034" s="14"/>
      <c r="AM1034" s="12"/>
      <c r="AN1034" s="12"/>
      <c r="AO1034" s="12"/>
      <c r="AP1034" s="12"/>
      <c r="AQ1034" s="12"/>
      <c r="AR1034" s="12"/>
      <c r="AS1034" s="12"/>
      <c r="AT1034" s="12"/>
      <c r="AU1034" s="12"/>
      <c r="AV1034" s="12"/>
      <c r="AW1034" s="12"/>
      <c r="AX1034" s="12"/>
      <c r="AY1034" s="12"/>
      <c r="AZ1034" s="12"/>
      <c r="BA1034" s="12"/>
      <c r="BB1034" s="12"/>
      <c r="BC1034" s="12"/>
      <c r="BD1034" s="12"/>
      <c r="BE1034" s="12"/>
      <c r="BF1034" s="12"/>
      <c r="BG1034" s="12"/>
      <c r="BH1034" s="12"/>
      <c r="BI1034" s="12"/>
      <c r="BJ1034" s="12"/>
      <c r="BK1034" s="12"/>
      <c r="BL1034" s="12"/>
      <c r="BM1034" s="12"/>
      <c r="BN1034" s="12"/>
      <c r="BO1034" s="12"/>
      <c r="BP1034" s="12"/>
      <c r="BQ1034" s="12"/>
      <c r="BR1034" s="12"/>
      <c r="BS1034" s="12"/>
      <c r="BT1034" s="12"/>
      <c r="BU1034" s="12"/>
      <c r="BV1034" s="12"/>
      <c r="BW1034" s="12"/>
      <c r="BX1034" s="12"/>
      <c r="BY1034" s="12"/>
      <c r="BZ1034" s="12"/>
      <c r="CA1034" s="12"/>
      <c r="CB1034" s="12"/>
      <c r="CC1034" s="12"/>
      <c r="CD1034" s="12"/>
      <c r="CE1034" s="12"/>
      <c r="CF1034" s="12"/>
      <c r="CG1034" s="12"/>
      <c r="CH1034" s="12"/>
    </row>
    <row r="1035" spans="1:86">
      <c r="A1035" s="14"/>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c r="Z1035" s="14"/>
      <c r="AA1035" s="14"/>
      <c r="AB1035" s="14"/>
      <c r="AC1035" s="14"/>
      <c r="AD1035" s="14"/>
      <c r="AE1035" s="14"/>
      <c r="AF1035" s="14"/>
      <c r="AG1035" s="14"/>
      <c r="AH1035" s="14"/>
      <c r="AI1035" s="14"/>
      <c r="AJ1035" s="14"/>
      <c r="AK1035" s="14"/>
      <c r="AL1035" s="14"/>
      <c r="AM1035" s="12"/>
      <c r="AN1035" s="12"/>
      <c r="AO1035" s="12"/>
      <c r="AP1035" s="12"/>
      <c r="AQ1035" s="12"/>
      <c r="AR1035" s="12"/>
      <c r="AS1035" s="12"/>
      <c r="AT1035" s="12"/>
      <c r="AU1035" s="12"/>
      <c r="AV1035" s="12"/>
      <c r="AW1035" s="12"/>
      <c r="AX1035" s="12"/>
      <c r="AY1035" s="12"/>
      <c r="AZ1035" s="12"/>
      <c r="BA1035" s="12"/>
      <c r="BB1035" s="12"/>
      <c r="BC1035" s="12"/>
      <c r="BD1035" s="12"/>
      <c r="BE1035" s="12"/>
      <c r="BF1035" s="12"/>
      <c r="BG1035" s="12"/>
      <c r="BH1035" s="12"/>
      <c r="BI1035" s="12"/>
      <c r="BJ1035" s="12"/>
      <c r="BK1035" s="12"/>
      <c r="BL1035" s="12"/>
      <c r="BM1035" s="12"/>
      <c r="BN1035" s="12"/>
      <c r="BO1035" s="12"/>
      <c r="BP1035" s="12"/>
      <c r="BQ1035" s="12"/>
      <c r="BR1035" s="12"/>
      <c r="BS1035" s="12"/>
      <c r="BT1035" s="12"/>
      <c r="BU1035" s="12"/>
      <c r="BV1035" s="12"/>
      <c r="BW1035" s="12"/>
      <c r="BX1035" s="12"/>
      <c r="BY1035" s="12"/>
      <c r="BZ1035" s="12"/>
      <c r="CA1035" s="12"/>
      <c r="CB1035" s="12"/>
      <c r="CC1035" s="12"/>
      <c r="CD1035" s="12"/>
      <c r="CE1035" s="12"/>
      <c r="CF1035" s="12"/>
      <c r="CG1035" s="12"/>
      <c r="CH1035" s="12"/>
    </row>
    <row r="1036" spans="1:86">
      <c r="A1036" s="14"/>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c r="Z1036" s="14"/>
      <c r="AA1036" s="14"/>
      <c r="AB1036" s="14"/>
      <c r="AC1036" s="14"/>
      <c r="AD1036" s="14"/>
      <c r="AE1036" s="14"/>
      <c r="AF1036" s="14"/>
      <c r="AG1036" s="14"/>
      <c r="AH1036" s="14"/>
      <c r="AI1036" s="14"/>
      <c r="AJ1036" s="14"/>
      <c r="AK1036" s="14"/>
      <c r="AL1036" s="14"/>
      <c r="AM1036" s="12"/>
      <c r="AN1036" s="12"/>
      <c r="AO1036" s="12"/>
      <c r="AP1036" s="12"/>
      <c r="AQ1036" s="12"/>
      <c r="AR1036" s="12"/>
      <c r="AS1036" s="12"/>
      <c r="AT1036" s="12"/>
      <c r="AU1036" s="12"/>
      <c r="AV1036" s="12"/>
      <c r="AW1036" s="12"/>
      <c r="AX1036" s="12"/>
      <c r="AY1036" s="12"/>
      <c r="AZ1036" s="12"/>
      <c r="BA1036" s="12"/>
      <c r="BB1036" s="12"/>
      <c r="BC1036" s="12"/>
      <c r="BD1036" s="12"/>
      <c r="BE1036" s="12"/>
      <c r="BF1036" s="12"/>
      <c r="BG1036" s="12"/>
      <c r="BH1036" s="12"/>
      <c r="BI1036" s="12"/>
      <c r="BJ1036" s="12"/>
      <c r="BK1036" s="12"/>
      <c r="BL1036" s="12"/>
      <c r="BM1036" s="12"/>
      <c r="BN1036" s="12"/>
      <c r="BO1036" s="12"/>
      <c r="BP1036" s="12"/>
      <c r="BQ1036" s="12"/>
      <c r="BR1036" s="12"/>
      <c r="BS1036" s="12"/>
      <c r="BT1036" s="12"/>
      <c r="BU1036" s="12"/>
      <c r="BV1036" s="12"/>
      <c r="BW1036" s="12"/>
      <c r="BX1036" s="12"/>
      <c r="BY1036" s="12"/>
      <c r="BZ1036" s="12"/>
      <c r="CA1036" s="12"/>
      <c r="CB1036" s="12"/>
      <c r="CC1036" s="12"/>
      <c r="CD1036" s="12"/>
      <c r="CE1036" s="12"/>
      <c r="CF1036" s="12"/>
      <c r="CG1036" s="12"/>
      <c r="CH1036" s="12"/>
    </row>
    <row r="1037" spans="1:86">
      <c r="A1037" s="14"/>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c r="Z1037" s="14"/>
      <c r="AA1037" s="14"/>
      <c r="AB1037" s="14"/>
      <c r="AC1037" s="14"/>
      <c r="AD1037" s="14"/>
      <c r="AE1037" s="14"/>
      <c r="AF1037" s="14"/>
      <c r="AG1037" s="14"/>
      <c r="AH1037" s="14"/>
      <c r="AI1037" s="14"/>
      <c r="AJ1037" s="14"/>
      <c r="AK1037" s="14"/>
      <c r="AL1037" s="14"/>
      <c r="AM1037" s="12"/>
      <c r="AN1037" s="12"/>
      <c r="AO1037" s="12"/>
      <c r="AP1037" s="12"/>
      <c r="AQ1037" s="12"/>
      <c r="AR1037" s="12"/>
      <c r="AS1037" s="12"/>
      <c r="AT1037" s="12"/>
      <c r="AU1037" s="12"/>
      <c r="AV1037" s="12"/>
      <c r="AW1037" s="12"/>
      <c r="AX1037" s="12"/>
      <c r="AY1037" s="12"/>
      <c r="AZ1037" s="12"/>
      <c r="BA1037" s="12"/>
      <c r="BB1037" s="12"/>
      <c r="BC1037" s="12"/>
      <c r="BD1037" s="12"/>
      <c r="BE1037" s="12"/>
      <c r="BF1037" s="12"/>
      <c r="BG1037" s="12"/>
      <c r="BH1037" s="12"/>
      <c r="BI1037" s="12"/>
      <c r="BJ1037" s="12"/>
      <c r="BK1037" s="12"/>
      <c r="BL1037" s="12"/>
      <c r="BM1037" s="12"/>
      <c r="BN1037" s="12"/>
      <c r="BO1037" s="12"/>
      <c r="BP1037" s="12"/>
      <c r="BQ1037" s="12"/>
      <c r="BR1037" s="12"/>
      <c r="BS1037" s="12"/>
      <c r="BT1037" s="12"/>
      <c r="BU1037" s="12"/>
      <c r="BV1037" s="12"/>
      <c r="BW1037" s="12"/>
      <c r="BX1037" s="12"/>
      <c r="BY1037" s="12"/>
      <c r="BZ1037" s="12"/>
      <c r="CA1037" s="12"/>
      <c r="CB1037" s="12"/>
      <c r="CC1037" s="12"/>
      <c r="CD1037" s="12"/>
      <c r="CE1037" s="12"/>
      <c r="CF1037" s="12"/>
      <c r="CG1037" s="12"/>
      <c r="CH1037" s="12"/>
    </row>
    <row r="1038" spans="1:86">
      <c r="A1038" s="14"/>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c r="Z1038" s="14"/>
      <c r="AA1038" s="14"/>
      <c r="AB1038" s="14"/>
      <c r="AC1038" s="14"/>
      <c r="AD1038" s="14"/>
      <c r="AE1038" s="14"/>
      <c r="AF1038" s="14"/>
      <c r="AG1038" s="14"/>
      <c r="AH1038" s="14"/>
      <c r="AI1038" s="14"/>
      <c r="AJ1038" s="14"/>
      <c r="AK1038" s="14"/>
      <c r="AL1038" s="14"/>
      <c r="AM1038" s="12"/>
      <c r="AN1038" s="12"/>
      <c r="AO1038" s="12"/>
      <c r="AP1038" s="12"/>
      <c r="AQ1038" s="12"/>
      <c r="AR1038" s="12"/>
      <c r="AS1038" s="12"/>
      <c r="AT1038" s="12"/>
      <c r="AU1038" s="12"/>
      <c r="AV1038" s="12"/>
      <c r="AW1038" s="12"/>
      <c r="AX1038" s="12"/>
      <c r="AY1038" s="12"/>
      <c r="AZ1038" s="12"/>
      <c r="BA1038" s="12"/>
      <c r="BB1038" s="12"/>
      <c r="BC1038" s="12"/>
      <c r="BD1038" s="12"/>
      <c r="BE1038" s="12"/>
      <c r="BF1038" s="12"/>
      <c r="BG1038" s="12"/>
      <c r="BH1038" s="12"/>
      <c r="BI1038" s="12"/>
      <c r="BJ1038" s="12"/>
      <c r="BK1038" s="12"/>
      <c r="BL1038" s="12"/>
      <c r="BM1038" s="12"/>
      <c r="BN1038" s="12"/>
      <c r="BO1038" s="12"/>
      <c r="BP1038" s="12"/>
      <c r="BQ1038" s="12"/>
      <c r="BR1038" s="12"/>
      <c r="BS1038" s="12"/>
      <c r="BT1038" s="12"/>
      <c r="BU1038" s="12"/>
      <c r="BV1038" s="12"/>
      <c r="BW1038" s="12"/>
      <c r="BX1038" s="12"/>
      <c r="BY1038" s="12"/>
      <c r="BZ1038" s="12"/>
      <c r="CA1038" s="12"/>
      <c r="CB1038" s="12"/>
      <c r="CC1038" s="12"/>
      <c r="CD1038" s="12"/>
      <c r="CE1038" s="12"/>
      <c r="CF1038" s="12"/>
      <c r="CG1038" s="12"/>
      <c r="CH1038" s="12"/>
    </row>
    <row r="1039" spans="1:86">
      <c r="A1039" s="14"/>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c r="Z1039" s="14"/>
      <c r="AA1039" s="14"/>
      <c r="AB1039" s="14"/>
      <c r="AC1039" s="14"/>
      <c r="AD1039" s="14"/>
      <c r="AE1039" s="14"/>
      <c r="AF1039" s="14"/>
      <c r="AG1039" s="14"/>
      <c r="AH1039" s="14"/>
      <c r="AI1039" s="14"/>
      <c r="AJ1039" s="14"/>
      <c r="AK1039" s="14"/>
      <c r="AL1039" s="14"/>
      <c r="AM1039" s="12"/>
      <c r="AN1039" s="12"/>
      <c r="AO1039" s="12"/>
      <c r="AP1039" s="12"/>
      <c r="AQ1039" s="12"/>
      <c r="AR1039" s="12"/>
      <c r="AS1039" s="12"/>
      <c r="AT1039" s="12"/>
      <c r="AU1039" s="12"/>
      <c r="AV1039" s="12"/>
      <c r="AW1039" s="12"/>
      <c r="AX1039" s="12"/>
      <c r="AY1039" s="12"/>
      <c r="AZ1039" s="12"/>
      <c r="BA1039" s="12"/>
      <c r="BB1039" s="12"/>
      <c r="BC1039" s="12"/>
      <c r="BD1039" s="12"/>
      <c r="BE1039" s="12"/>
      <c r="BF1039" s="12"/>
      <c r="BG1039" s="12"/>
      <c r="BH1039" s="12"/>
      <c r="BI1039" s="12"/>
      <c r="BJ1039" s="12"/>
      <c r="BK1039" s="12"/>
      <c r="BL1039" s="12"/>
      <c r="BM1039" s="12"/>
      <c r="BN1039" s="12"/>
      <c r="BO1039" s="12"/>
      <c r="BP1039" s="12"/>
      <c r="BQ1039" s="12"/>
      <c r="BR1039" s="12"/>
      <c r="BS1039" s="12"/>
      <c r="BT1039" s="12"/>
      <c r="BU1039" s="12"/>
      <c r="BV1039" s="12"/>
      <c r="BW1039" s="12"/>
      <c r="BX1039" s="12"/>
      <c r="BY1039" s="12"/>
      <c r="BZ1039" s="12"/>
      <c r="CA1039" s="12"/>
      <c r="CB1039" s="12"/>
      <c r="CC1039" s="12"/>
      <c r="CD1039" s="12"/>
      <c r="CE1039" s="12"/>
      <c r="CF1039" s="12"/>
      <c r="CG1039" s="12"/>
      <c r="CH1039" s="12"/>
    </row>
    <row r="1040" spans="1:86">
      <c r="A1040" s="14"/>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c r="Z1040" s="14"/>
      <c r="AA1040" s="14"/>
      <c r="AB1040" s="14"/>
      <c r="AC1040" s="14"/>
      <c r="AD1040" s="14"/>
      <c r="AE1040" s="14"/>
      <c r="AF1040" s="14"/>
      <c r="AG1040" s="14"/>
      <c r="AH1040" s="14"/>
      <c r="AI1040" s="14"/>
      <c r="AJ1040" s="14"/>
      <c r="AK1040" s="14"/>
      <c r="AL1040" s="14"/>
      <c r="AM1040" s="12"/>
      <c r="AN1040" s="12"/>
      <c r="AO1040" s="12"/>
      <c r="AP1040" s="12"/>
      <c r="AQ1040" s="12"/>
      <c r="AR1040" s="12"/>
      <c r="AS1040" s="12"/>
      <c r="AT1040" s="12"/>
      <c r="AU1040" s="12"/>
      <c r="AV1040" s="12"/>
      <c r="AW1040" s="12"/>
      <c r="AX1040" s="12"/>
      <c r="AY1040" s="12"/>
      <c r="AZ1040" s="12"/>
      <c r="BA1040" s="12"/>
      <c r="BB1040" s="12"/>
      <c r="BC1040" s="12"/>
      <c r="BD1040" s="12"/>
      <c r="BE1040" s="12"/>
      <c r="BF1040" s="12"/>
      <c r="BG1040" s="12"/>
      <c r="BH1040" s="12"/>
      <c r="BI1040" s="12"/>
      <c r="BJ1040" s="12"/>
      <c r="BK1040" s="12"/>
      <c r="BL1040" s="12"/>
      <c r="BM1040" s="12"/>
      <c r="BN1040" s="12"/>
      <c r="BO1040" s="12"/>
      <c r="BP1040" s="12"/>
      <c r="BQ1040" s="12"/>
      <c r="BR1040" s="12"/>
      <c r="BS1040" s="12"/>
      <c r="BT1040" s="12"/>
      <c r="BU1040" s="12"/>
      <c r="BV1040" s="12"/>
      <c r="BW1040" s="12"/>
      <c r="BX1040" s="12"/>
      <c r="BY1040" s="12"/>
      <c r="BZ1040" s="12"/>
      <c r="CA1040" s="12"/>
      <c r="CB1040" s="12"/>
      <c r="CC1040" s="12"/>
      <c r="CD1040" s="12"/>
      <c r="CE1040" s="12"/>
      <c r="CF1040" s="12"/>
      <c r="CG1040" s="12"/>
      <c r="CH1040" s="12"/>
    </row>
    <row r="1041" spans="1:86">
      <c r="A1041" s="14"/>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c r="Z1041" s="14"/>
      <c r="AA1041" s="14"/>
      <c r="AB1041" s="14"/>
      <c r="AC1041" s="14"/>
      <c r="AD1041" s="14"/>
      <c r="AE1041" s="14"/>
      <c r="AF1041" s="14"/>
      <c r="AG1041" s="14"/>
      <c r="AH1041" s="14"/>
      <c r="AI1041" s="14"/>
      <c r="AJ1041" s="14"/>
      <c r="AK1041" s="14"/>
      <c r="AL1041" s="14"/>
      <c r="AM1041" s="12"/>
      <c r="AN1041" s="12"/>
      <c r="AO1041" s="12"/>
      <c r="AP1041" s="12"/>
      <c r="AQ1041" s="12"/>
      <c r="AR1041" s="12"/>
      <c r="AS1041" s="12"/>
      <c r="AT1041" s="12"/>
      <c r="AU1041" s="12"/>
      <c r="AV1041" s="12"/>
      <c r="AW1041" s="12"/>
      <c r="AX1041" s="12"/>
      <c r="AY1041" s="12"/>
      <c r="AZ1041" s="12"/>
      <c r="BA1041" s="12"/>
      <c r="BB1041" s="12"/>
      <c r="BC1041" s="12"/>
      <c r="BD1041" s="12"/>
      <c r="BE1041" s="12"/>
      <c r="BF1041" s="12"/>
      <c r="BG1041" s="12"/>
      <c r="BH1041" s="12"/>
      <c r="BI1041" s="12"/>
      <c r="BJ1041" s="12"/>
      <c r="BK1041" s="12"/>
      <c r="BL1041" s="12"/>
      <c r="BM1041" s="12"/>
      <c r="BN1041" s="12"/>
      <c r="BO1041" s="12"/>
      <c r="BP1041" s="12"/>
      <c r="BQ1041" s="12"/>
      <c r="BR1041" s="12"/>
      <c r="BS1041" s="12"/>
      <c r="BT1041" s="12"/>
      <c r="BU1041" s="12"/>
      <c r="BV1041" s="12"/>
      <c r="BW1041" s="12"/>
      <c r="BX1041" s="12"/>
      <c r="BY1041" s="12"/>
      <c r="BZ1041" s="12"/>
      <c r="CA1041" s="12"/>
      <c r="CB1041" s="12"/>
      <c r="CC1041" s="12"/>
      <c r="CD1041" s="12"/>
      <c r="CE1041" s="12"/>
      <c r="CF1041" s="12"/>
      <c r="CG1041" s="12"/>
      <c r="CH1041" s="12"/>
    </row>
    <row r="1042" spans="1:86">
      <c r="A1042" s="14"/>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c r="Z1042" s="14"/>
      <c r="AA1042" s="14"/>
      <c r="AB1042" s="14"/>
      <c r="AC1042" s="14"/>
      <c r="AD1042" s="14"/>
      <c r="AE1042" s="14"/>
      <c r="AF1042" s="14"/>
      <c r="AG1042" s="14"/>
      <c r="AH1042" s="14"/>
      <c r="AI1042" s="14"/>
      <c r="AJ1042" s="14"/>
      <c r="AK1042" s="14"/>
      <c r="AL1042" s="14"/>
      <c r="AM1042" s="12"/>
      <c r="AN1042" s="12"/>
      <c r="AO1042" s="12"/>
      <c r="AP1042" s="12"/>
      <c r="AQ1042" s="12"/>
      <c r="AR1042" s="12"/>
      <c r="AS1042" s="12"/>
      <c r="AT1042" s="12"/>
      <c r="AU1042" s="12"/>
      <c r="AV1042" s="12"/>
      <c r="AW1042" s="12"/>
      <c r="AX1042" s="12"/>
      <c r="AY1042" s="12"/>
      <c r="AZ1042" s="12"/>
      <c r="BA1042" s="12"/>
      <c r="BB1042" s="12"/>
      <c r="BC1042" s="12"/>
      <c r="BD1042" s="12"/>
      <c r="BE1042" s="12"/>
      <c r="BF1042" s="12"/>
      <c r="BG1042" s="12"/>
      <c r="BH1042" s="12"/>
      <c r="BI1042" s="12"/>
      <c r="BJ1042" s="12"/>
      <c r="BK1042" s="12"/>
      <c r="BL1042" s="12"/>
      <c r="BM1042" s="12"/>
      <c r="BN1042" s="12"/>
      <c r="BO1042" s="12"/>
      <c r="BP1042" s="12"/>
      <c r="BQ1042" s="12"/>
      <c r="BR1042" s="12"/>
      <c r="BS1042" s="12"/>
      <c r="BT1042" s="12"/>
      <c r="BU1042" s="12"/>
      <c r="BV1042" s="12"/>
      <c r="BW1042" s="12"/>
      <c r="BX1042" s="12"/>
      <c r="BY1042" s="12"/>
      <c r="BZ1042" s="12"/>
      <c r="CA1042" s="12"/>
      <c r="CB1042" s="12"/>
      <c r="CC1042" s="12"/>
      <c r="CD1042" s="12"/>
      <c r="CE1042" s="12"/>
      <c r="CF1042" s="12"/>
      <c r="CG1042" s="12"/>
      <c r="CH1042" s="12"/>
    </row>
    <row r="1043" spans="1:86">
      <c r="A1043" s="14"/>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c r="Z1043" s="14"/>
      <c r="AA1043" s="14"/>
      <c r="AB1043" s="14"/>
      <c r="AC1043" s="14"/>
      <c r="AD1043" s="14"/>
      <c r="AE1043" s="14"/>
      <c r="AF1043" s="14"/>
      <c r="AG1043" s="14"/>
      <c r="AH1043" s="14"/>
      <c r="AI1043" s="14"/>
      <c r="AJ1043" s="14"/>
      <c r="AK1043" s="14"/>
      <c r="AL1043" s="14"/>
      <c r="AM1043" s="12"/>
      <c r="AN1043" s="12"/>
      <c r="AO1043" s="12"/>
      <c r="AP1043" s="12"/>
      <c r="AQ1043" s="12"/>
      <c r="AR1043" s="12"/>
      <c r="AS1043" s="12"/>
      <c r="AT1043" s="12"/>
      <c r="AU1043" s="12"/>
      <c r="AV1043" s="12"/>
      <c r="AW1043" s="12"/>
      <c r="AX1043" s="12"/>
      <c r="AY1043" s="12"/>
      <c r="AZ1043" s="12"/>
      <c r="BA1043" s="12"/>
      <c r="BB1043" s="12"/>
      <c r="BC1043" s="12"/>
      <c r="BD1043" s="12"/>
      <c r="BE1043" s="12"/>
      <c r="BF1043" s="12"/>
      <c r="BG1043" s="12"/>
      <c r="BH1043" s="12"/>
      <c r="BI1043" s="12"/>
      <c r="BJ1043" s="12"/>
      <c r="BK1043" s="12"/>
      <c r="BL1043" s="12"/>
      <c r="BM1043" s="12"/>
      <c r="BN1043" s="12"/>
      <c r="BO1043" s="12"/>
      <c r="BP1043" s="12"/>
      <c r="BQ1043" s="12"/>
      <c r="BR1043" s="12"/>
      <c r="BS1043" s="12"/>
      <c r="BT1043" s="12"/>
      <c r="BU1043" s="12"/>
      <c r="BV1043" s="12"/>
      <c r="BW1043" s="12"/>
      <c r="BX1043" s="12"/>
      <c r="BY1043" s="12"/>
      <c r="BZ1043" s="12"/>
      <c r="CA1043" s="12"/>
      <c r="CB1043" s="12"/>
      <c r="CC1043" s="12"/>
      <c r="CD1043" s="12"/>
      <c r="CE1043" s="12"/>
      <c r="CF1043" s="12"/>
      <c r="CG1043" s="12"/>
      <c r="CH1043" s="12"/>
    </row>
    <row r="1044" spans="1:86">
      <c r="A1044" s="14"/>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c r="Z1044" s="14"/>
      <c r="AA1044" s="14"/>
      <c r="AB1044" s="14"/>
      <c r="AC1044" s="14"/>
      <c r="AD1044" s="14"/>
      <c r="AE1044" s="14"/>
      <c r="AF1044" s="14"/>
      <c r="AG1044" s="14"/>
      <c r="AH1044" s="14"/>
      <c r="AI1044" s="14"/>
      <c r="AJ1044" s="14"/>
      <c r="AK1044" s="14"/>
      <c r="AL1044" s="14"/>
      <c r="AM1044" s="12"/>
      <c r="AN1044" s="12"/>
      <c r="AO1044" s="12"/>
      <c r="AP1044" s="12"/>
      <c r="AQ1044" s="12"/>
      <c r="AR1044" s="12"/>
      <c r="AS1044" s="12"/>
      <c r="AT1044" s="12"/>
      <c r="AU1044" s="12"/>
      <c r="AV1044" s="12"/>
      <c r="AW1044" s="12"/>
      <c r="AX1044" s="12"/>
      <c r="AY1044" s="12"/>
      <c r="AZ1044" s="12"/>
      <c r="BA1044" s="12"/>
      <c r="BB1044" s="12"/>
      <c r="BC1044" s="12"/>
      <c r="BD1044" s="12"/>
      <c r="BE1044" s="12"/>
      <c r="BF1044" s="12"/>
      <c r="BG1044" s="12"/>
      <c r="BH1044" s="12"/>
      <c r="BI1044" s="12"/>
      <c r="BJ1044" s="12"/>
      <c r="BK1044" s="12"/>
      <c r="BL1044" s="12"/>
      <c r="BM1044" s="12"/>
      <c r="BN1044" s="12"/>
      <c r="BO1044" s="12"/>
      <c r="BP1044" s="12"/>
      <c r="BQ1044" s="12"/>
      <c r="BR1044" s="12"/>
      <c r="BS1044" s="12"/>
      <c r="BT1044" s="12"/>
      <c r="BU1044" s="12"/>
      <c r="BV1044" s="12"/>
      <c r="BW1044" s="12"/>
      <c r="BX1044" s="12"/>
      <c r="BY1044" s="12"/>
      <c r="BZ1044" s="12"/>
      <c r="CA1044" s="12"/>
      <c r="CB1044" s="12"/>
      <c r="CC1044" s="12"/>
      <c r="CD1044" s="12"/>
      <c r="CE1044" s="12"/>
      <c r="CF1044" s="12"/>
      <c r="CG1044" s="12"/>
      <c r="CH1044" s="12"/>
    </row>
    <row r="1045" spans="1:86">
      <c r="A1045" s="14"/>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c r="Z1045" s="14"/>
      <c r="AA1045" s="14"/>
      <c r="AB1045" s="14"/>
      <c r="AC1045" s="14"/>
      <c r="AD1045" s="14"/>
      <c r="AE1045" s="14"/>
      <c r="AF1045" s="14"/>
      <c r="AG1045" s="14"/>
      <c r="AH1045" s="14"/>
      <c r="AI1045" s="14"/>
      <c r="AJ1045" s="14"/>
      <c r="AK1045" s="14"/>
      <c r="AL1045" s="14"/>
      <c r="AM1045" s="12"/>
      <c r="AN1045" s="12"/>
      <c r="AO1045" s="12"/>
      <c r="AP1045" s="12"/>
      <c r="AQ1045" s="12"/>
      <c r="AR1045" s="12"/>
      <c r="AS1045" s="12"/>
      <c r="AT1045" s="12"/>
      <c r="AU1045" s="12"/>
      <c r="AV1045" s="12"/>
      <c r="AW1045" s="12"/>
      <c r="AX1045" s="12"/>
      <c r="AY1045" s="12"/>
      <c r="AZ1045" s="12"/>
      <c r="BA1045" s="12"/>
      <c r="BB1045" s="12"/>
      <c r="BC1045" s="12"/>
      <c r="BD1045" s="12"/>
      <c r="BE1045" s="12"/>
      <c r="BF1045" s="12"/>
      <c r="BG1045" s="12"/>
      <c r="BH1045" s="12"/>
      <c r="BI1045" s="12"/>
      <c r="BJ1045" s="12"/>
      <c r="BK1045" s="12"/>
      <c r="BL1045" s="12"/>
      <c r="BM1045" s="12"/>
      <c r="BN1045" s="12"/>
      <c r="BO1045" s="12"/>
      <c r="BP1045" s="12"/>
      <c r="BQ1045" s="12"/>
      <c r="BR1045" s="12"/>
      <c r="BS1045" s="12"/>
      <c r="BT1045" s="12"/>
      <c r="BU1045" s="12"/>
      <c r="BV1045" s="12"/>
      <c r="BW1045" s="12"/>
      <c r="BX1045" s="12"/>
      <c r="BY1045" s="12"/>
      <c r="BZ1045" s="12"/>
      <c r="CA1045" s="12"/>
      <c r="CB1045" s="12"/>
      <c r="CC1045" s="12"/>
      <c r="CD1045" s="12"/>
      <c r="CE1045" s="12"/>
      <c r="CF1045" s="12"/>
      <c r="CG1045" s="12"/>
      <c r="CH1045" s="12"/>
    </row>
    <row r="1046" spans="1:86">
      <c r="A1046" s="14"/>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c r="Z1046" s="14"/>
      <c r="AA1046" s="14"/>
      <c r="AB1046" s="14"/>
      <c r="AC1046" s="14"/>
      <c r="AD1046" s="14"/>
      <c r="AE1046" s="14"/>
      <c r="AF1046" s="14"/>
      <c r="AG1046" s="14"/>
      <c r="AH1046" s="14"/>
      <c r="AI1046" s="14"/>
      <c r="AJ1046" s="14"/>
      <c r="AK1046" s="14"/>
      <c r="AL1046" s="14"/>
      <c r="AM1046" s="12"/>
      <c r="AN1046" s="12"/>
      <c r="AO1046" s="12"/>
      <c r="AP1046" s="12"/>
      <c r="AQ1046" s="12"/>
      <c r="AR1046" s="12"/>
      <c r="AS1046" s="12"/>
      <c r="AT1046" s="12"/>
      <c r="AU1046" s="12"/>
      <c r="AV1046" s="12"/>
      <c r="AW1046" s="12"/>
      <c r="AX1046" s="12"/>
      <c r="AY1046" s="12"/>
      <c r="AZ1046" s="12"/>
      <c r="BA1046" s="12"/>
      <c r="BB1046" s="12"/>
      <c r="BC1046" s="12"/>
      <c r="BD1046" s="12"/>
      <c r="BE1046" s="12"/>
      <c r="BF1046" s="12"/>
      <c r="BG1046" s="12"/>
      <c r="BH1046" s="12"/>
      <c r="BI1046" s="12"/>
      <c r="BJ1046" s="12"/>
      <c r="BK1046" s="12"/>
      <c r="BL1046" s="12"/>
      <c r="BM1046" s="12"/>
      <c r="BN1046" s="12"/>
      <c r="BO1046" s="12"/>
      <c r="BP1046" s="12"/>
      <c r="BQ1046" s="12"/>
      <c r="BR1046" s="12"/>
      <c r="BS1046" s="12"/>
      <c r="BT1046" s="12"/>
      <c r="BU1046" s="12"/>
      <c r="BV1046" s="12"/>
      <c r="BW1046" s="12"/>
      <c r="BX1046" s="12"/>
      <c r="BY1046" s="12"/>
      <c r="BZ1046" s="12"/>
      <c r="CA1046" s="12"/>
      <c r="CB1046" s="12"/>
      <c r="CC1046" s="12"/>
      <c r="CD1046" s="12"/>
      <c r="CE1046" s="12"/>
      <c r="CF1046" s="12"/>
      <c r="CG1046" s="12"/>
      <c r="CH1046" s="12"/>
    </row>
    <row r="1047" spans="1:86">
      <c r="A1047" s="14"/>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c r="Z1047" s="14"/>
      <c r="AA1047" s="14"/>
      <c r="AB1047" s="14"/>
      <c r="AC1047" s="14"/>
      <c r="AD1047" s="14"/>
      <c r="AE1047" s="14"/>
      <c r="AF1047" s="14"/>
      <c r="AG1047" s="14"/>
      <c r="AH1047" s="14"/>
      <c r="AI1047" s="14"/>
      <c r="AJ1047" s="14"/>
      <c r="AK1047" s="14"/>
      <c r="AL1047" s="14"/>
      <c r="AM1047" s="12"/>
      <c r="AN1047" s="12"/>
      <c r="AO1047" s="12"/>
      <c r="AP1047" s="12"/>
      <c r="AQ1047" s="12"/>
      <c r="AR1047" s="12"/>
      <c r="AS1047" s="12"/>
      <c r="AT1047" s="12"/>
      <c r="AU1047" s="12"/>
      <c r="AV1047" s="12"/>
      <c r="AW1047" s="12"/>
      <c r="AX1047" s="12"/>
      <c r="AY1047" s="12"/>
      <c r="AZ1047" s="12"/>
      <c r="BA1047" s="12"/>
      <c r="BB1047" s="12"/>
      <c r="BC1047" s="12"/>
      <c r="BD1047" s="12"/>
      <c r="BE1047" s="12"/>
      <c r="BF1047" s="12"/>
      <c r="BG1047" s="12"/>
      <c r="BH1047" s="12"/>
      <c r="BI1047" s="12"/>
      <c r="BJ1047" s="12"/>
      <c r="BK1047" s="12"/>
      <c r="BL1047" s="12"/>
      <c r="BM1047" s="12"/>
      <c r="BN1047" s="12"/>
      <c r="BO1047" s="12"/>
      <c r="BP1047" s="12"/>
      <c r="BQ1047" s="12"/>
      <c r="BR1047" s="12"/>
      <c r="BS1047" s="12"/>
      <c r="BT1047" s="12"/>
      <c r="BU1047" s="12"/>
      <c r="BV1047" s="12"/>
      <c r="BW1047" s="12"/>
      <c r="BX1047" s="12"/>
      <c r="BY1047" s="12"/>
      <c r="BZ1047" s="12"/>
      <c r="CA1047" s="12"/>
      <c r="CB1047" s="12"/>
      <c r="CC1047" s="12"/>
      <c r="CD1047" s="12"/>
      <c r="CE1047" s="12"/>
      <c r="CF1047" s="12"/>
      <c r="CG1047" s="12"/>
      <c r="CH1047" s="12"/>
    </row>
    <row r="1048" spans="1:86">
      <c r="A1048" s="14"/>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c r="Z1048" s="14"/>
      <c r="AA1048" s="14"/>
      <c r="AB1048" s="14"/>
      <c r="AC1048" s="14"/>
      <c r="AD1048" s="14"/>
      <c r="AE1048" s="14"/>
      <c r="AF1048" s="14"/>
      <c r="AG1048" s="14"/>
      <c r="AH1048" s="14"/>
      <c r="AI1048" s="14"/>
      <c r="AJ1048" s="14"/>
      <c r="AK1048" s="14"/>
      <c r="AL1048" s="14"/>
      <c r="AM1048" s="12"/>
      <c r="AN1048" s="12"/>
      <c r="AO1048" s="12"/>
      <c r="AP1048" s="12"/>
      <c r="AQ1048" s="12"/>
      <c r="AR1048" s="12"/>
      <c r="AS1048" s="12"/>
      <c r="AT1048" s="12"/>
      <c r="AU1048" s="12"/>
      <c r="AV1048" s="12"/>
      <c r="AW1048" s="12"/>
      <c r="AX1048" s="12"/>
      <c r="AY1048" s="12"/>
      <c r="AZ1048" s="12"/>
      <c r="BA1048" s="12"/>
      <c r="BB1048" s="12"/>
      <c r="BC1048" s="12"/>
      <c r="BD1048" s="12"/>
      <c r="BE1048" s="12"/>
      <c r="BF1048" s="12"/>
      <c r="BG1048" s="12"/>
      <c r="BH1048" s="12"/>
      <c r="BI1048" s="12"/>
      <c r="BJ1048" s="12"/>
      <c r="BK1048" s="12"/>
      <c r="BL1048" s="12"/>
      <c r="BM1048" s="12"/>
      <c r="BN1048" s="12"/>
      <c r="BO1048" s="12"/>
      <c r="BP1048" s="12"/>
      <c r="BQ1048" s="12"/>
      <c r="BR1048" s="12"/>
      <c r="BS1048" s="12"/>
      <c r="BT1048" s="12"/>
      <c r="BU1048" s="12"/>
      <c r="BV1048" s="12"/>
      <c r="BW1048" s="12"/>
      <c r="BX1048" s="12"/>
      <c r="BY1048" s="12"/>
      <c r="BZ1048" s="12"/>
      <c r="CA1048" s="12"/>
      <c r="CB1048" s="12"/>
      <c r="CC1048" s="12"/>
      <c r="CD1048" s="12"/>
      <c r="CE1048" s="12"/>
      <c r="CF1048" s="12"/>
      <c r="CG1048" s="12"/>
      <c r="CH1048" s="12"/>
    </row>
    <row r="1049" spans="1:86">
      <c r="A1049" s="14"/>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c r="Z1049" s="14"/>
      <c r="AA1049" s="14"/>
      <c r="AB1049" s="14"/>
      <c r="AC1049" s="14"/>
      <c r="AD1049" s="14"/>
      <c r="AE1049" s="14"/>
      <c r="AF1049" s="14"/>
      <c r="AG1049" s="14"/>
      <c r="AH1049" s="14"/>
      <c r="AI1049" s="14"/>
      <c r="AJ1049" s="14"/>
      <c r="AK1049" s="14"/>
      <c r="AL1049" s="14"/>
      <c r="AM1049" s="12"/>
      <c r="AN1049" s="12"/>
      <c r="AO1049" s="12"/>
      <c r="AP1049" s="12"/>
      <c r="AQ1049" s="12"/>
      <c r="AR1049" s="12"/>
      <c r="AS1049" s="12"/>
      <c r="AT1049" s="12"/>
      <c r="AU1049" s="12"/>
      <c r="AV1049" s="12"/>
      <c r="AW1049" s="12"/>
      <c r="AX1049" s="12"/>
      <c r="AY1049" s="12"/>
      <c r="AZ1049" s="12"/>
      <c r="BA1049" s="12"/>
      <c r="BB1049" s="12"/>
      <c r="BC1049" s="12"/>
      <c r="BD1049" s="12"/>
      <c r="BE1049" s="12"/>
      <c r="BF1049" s="12"/>
      <c r="BG1049" s="12"/>
      <c r="BH1049" s="12"/>
      <c r="BI1049" s="12"/>
      <c r="BJ1049" s="12"/>
      <c r="BK1049" s="12"/>
      <c r="BL1049" s="12"/>
      <c r="BM1049" s="12"/>
      <c r="BN1049" s="12"/>
      <c r="BO1049" s="12"/>
      <c r="BP1049" s="12"/>
      <c r="BQ1049" s="12"/>
      <c r="BR1049" s="12"/>
      <c r="BS1049" s="12"/>
      <c r="BT1049" s="12"/>
      <c r="BU1049" s="12"/>
      <c r="BV1049" s="12"/>
      <c r="BW1049" s="12"/>
      <c r="BX1049" s="12"/>
      <c r="BY1049" s="12"/>
      <c r="BZ1049" s="12"/>
      <c r="CA1049" s="12"/>
      <c r="CB1049" s="12"/>
      <c r="CC1049" s="12"/>
      <c r="CD1049" s="12"/>
      <c r="CE1049" s="12"/>
      <c r="CF1049" s="12"/>
      <c r="CG1049" s="12"/>
      <c r="CH1049" s="12"/>
    </row>
    <row r="1050" spans="1:86">
      <c r="A1050" s="14"/>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c r="Z1050" s="14"/>
      <c r="AA1050" s="14"/>
      <c r="AB1050" s="14"/>
      <c r="AC1050" s="14"/>
      <c r="AD1050" s="14"/>
      <c r="AE1050" s="14"/>
      <c r="AF1050" s="14"/>
      <c r="AG1050" s="14"/>
      <c r="AH1050" s="14"/>
      <c r="AI1050" s="14"/>
      <c r="AJ1050" s="14"/>
      <c r="AK1050" s="14"/>
      <c r="AL1050" s="14"/>
      <c r="AM1050" s="12"/>
      <c r="AN1050" s="12"/>
      <c r="AO1050" s="12"/>
      <c r="AP1050" s="12"/>
      <c r="AQ1050" s="12"/>
      <c r="AR1050" s="12"/>
      <c r="AS1050" s="12"/>
      <c r="AT1050" s="12"/>
      <c r="AU1050" s="12"/>
      <c r="AV1050" s="12"/>
      <c r="AW1050" s="12"/>
      <c r="AX1050" s="12"/>
      <c r="AY1050" s="12"/>
      <c r="AZ1050" s="12"/>
      <c r="BA1050" s="12"/>
      <c r="BB1050" s="12"/>
      <c r="BC1050" s="12"/>
      <c r="BD1050" s="12"/>
      <c r="BE1050" s="12"/>
      <c r="BF1050" s="12"/>
      <c r="BG1050" s="12"/>
      <c r="BH1050" s="12"/>
      <c r="BI1050" s="12"/>
      <c r="BJ1050" s="12"/>
      <c r="BK1050" s="12"/>
      <c r="BL1050" s="12"/>
      <c r="BM1050" s="12"/>
      <c r="BN1050" s="12"/>
      <c r="BO1050" s="12"/>
      <c r="BP1050" s="12"/>
      <c r="BQ1050" s="12"/>
      <c r="BR1050" s="12"/>
      <c r="BS1050" s="12"/>
      <c r="BT1050" s="12"/>
      <c r="BU1050" s="12"/>
      <c r="BV1050" s="12"/>
      <c r="BW1050" s="12"/>
      <c r="BX1050" s="12"/>
      <c r="BY1050" s="12"/>
      <c r="BZ1050" s="12"/>
      <c r="CA1050" s="12"/>
      <c r="CB1050" s="12"/>
      <c r="CC1050" s="12"/>
      <c r="CD1050" s="12"/>
      <c r="CE1050" s="12"/>
      <c r="CF1050" s="12"/>
      <c r="CG1050" s="12"/>
      <c r="CH1050" s="12"/>
    </row>
    <row r="1051" spans="1:86">
      <c r="A1051" s="14"/>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c r="Z1051" s="14"/>
      <c r="AA1051" s="14"/>
      <c r="AB1051" s="14"/>
      <c r="AC1051" s="14"/>
      <c r="AD1051" s="14"/>
      <c r="AE1051" s="14"/>
      <c r="AF1051" s="14"/>
      <c r="AG1051" s="14"/>
      <c r="AH1051" s="14"/>
      <c r="AI1051" s="14"/>
      <c r="AJ1051" s="14"/>
      <c r="AK1051" s="14"/>
      <c r="AL1051" s="14"/>
      <c r="AM1051" s="12"/>
      <c r="AN1051" s="12"/>
      <c r="AO1051" s="12"/>
      <c r="AP1051" s="12"/>
      <c r="AQ1051" s="12"/>
      <c r="AR1051" s="12"/>
      <c r="AS1051" s="12"/>
      <c r="AT1051" s="12"/>
      <c r="AU1051" s="12"/>
      <c r="AV1051" s="12"/>
      <c r="AW1051" s="12"/>
      <c r="AX1051" s="12"/>
      <c r="AY1051" s="12"/>
      <c r="AZ1051" s="12"/>
      <c r="BA1051" s="12"/>
      <c r="BB1051" s="12"/>
      <c r="BC1051" s="12"/>
      <c r="BD1051" s="12"/>
      <c r="BE1051" s="12"/>
      <c r="BF1051" s="12"/>
      <c r="BG1051" s="12"/>
      <c r="BH1051" s="12"/>
      <c r="BI1051" s="12"/>
      <c r="BJ1051" s="12"/>
      <c r="BK1051" s="12"/>
      <c r="BL1051" s="12"/>
      <c r="BM1051" s="12"/>
      <c r="BN1051" s="12"/>
      <c r="BO1051" s="12"/>
      <c r="BP1051" s="12"/>
      <c r="BQ1051" s="12"/>
      <c r="BR1051" s="12"/>
      <c r="BS1051" s="12"/>
      <c r="BT1051" s="12"/>
      <c r="BU1051" s="12"/>
      <c r="BV1051" s="12"/>
      <c r="BW1051" s="12"/>
      <c r="BX1051" s="12"/>
      <c r="BY1051" s="12"/>
      <c r="BZ1051" s="12"/>
      <c r="CA1051" s="12"/>
      <c r="CB1051" s="12"/>
      <c r="CC1051" s="12"/>
      <c r="CD1051" s="12"/>
      <c r="CE1051" s="12"/>
      <c r="CF1051" s="12"/>
      <c r="CG1051" s="12"/>
      <c r="CH1051" s="12"/>
    </row>
    <row r="1052" spans="1:86">
      <c r="A1052" s="14"/>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c r="Z1052" s="14"/>
      <c r="AA1052" s="14"/>
      <c r="AB1052" s="14"/>
      <c r="AC1052" s="14"/>
      <c r="AD1052" s="14"/>
      <c r="AE1052" s="14"/>
      <c r="AF1052" s="14"/>
      <c r="AG1052" s="14"/>
      <c r="AH1052" s="14"/>
      <c r="AI1052" s="14"/>
      <c r="AJ1052" s="14"/>
      <c r="AK1052" s="14"/>
      <c r="AL1052" s="14"/>
      <c r="AM1052" s="12"/>
      <c r="AN1052" s="12"/>
      <c r="AO1052" s="12"/>
      <c r="AP1052" s="12"/>
      <c r="AQ1052" s="12"/>
      <c r="AR1052" s="12"/>
      <c r="AS1052" s="12"/>
      <c r="AT1052" s="12"/>
      <c r="AU1052" s="12"/>
      <c r="AV1052" s="12"/>
      <c r="AW1052" s="12"/>
      <c r="AX1052" s="12"/>
      <c r="AY1052" s="12"/>
      <c r="AZ1052" s="12"/>
      <c r="BA1052" s="12"/>
      <c r="BB1052" s="12"/>
      <c r="BC1052" s="12"/>
      <c r="BD1052" s="12"/>
      <c r="BE1052" s="12"/>
      <c r="BF1052" s="12"/>
      <c r="BG1052" s="12"/>
      <c r="BH1052" s="12"/>
      <c r="BI1052" s="12"/>
      <c r="BJ1052" s="12"/>
      <c r="BK1052" s="12"/>
      <c r="BL1052" s="12"/>
      <c r="BM1052" s="12"/>
      <c r="BN1052" s="12"/>
      <c r="BO1052" s="12"/>
      <c r="BP1052" s="12"/>
      <c r="BQ1052" s="12"/>
      <c r="BR1052" s="12"/>
      <c r="BS1052" s="12"/>
      <c r="BT1052" s="12"/>
      <c r="BU1052" s="12"/>
      <c r="BV1052" s="12"/>
      <c r="BW1052" s="12"/>
      <c r="BX1052" s="12"/>
      <c r="BY1052" s="12"/>
      <c r="BZ1052" s="12"/>
      <c r="CA1052" s="12"/>
      <c r="CB1052" s="12"/>
      <c r="CC1052" s="12"/>
      <c r="CD1052" s="12"/>
      <c r="CE1052" s="12"/>
      <c r="CF1052" s="12"/>
      <c r="CG1052" s="12"/>
      <c r="CH1052" s="12"/>
    </row>
    <row r="1053" spans="1:86">
      <c r="A1053" s="14"/>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c r="Z1053" s="14"/>
      <c r="AA1053" s="14"/>
      <c r="AB1053" s="14"/>
      <c r="AC1053" s="14"/>
      <c r="AD1053" s="14"/>
      <c r="AE1053" s="14"/>
      <c r="AF1053" s="14"/>
      <c r="AG1053" s="14"/>
      <c r="AH1053" s="14"/>
      <c r="AI1053" s="14"/>
      <c r="AJ1053" s="14"/>
      <c r="AK1053" s="14"/>
      <c r="AL1053" s="14"/>
      <c r="AM1053" s="12"/>
      <c r="AN1053" s="12"/>
      <c r="AO1053" s="12"/>
      <c r="AP1053" s="12"/>
      <c r="AQ1053" s="12"/>
      <c r="AR1053" s="12"/>
      <c r="AS1053" s="12"/>
      <c r="AT1053" s="12"/>
      <c r="AU1053" s="12"/>
      <c r="AV1053" s="12"/>
      <c r="AW1053" s="12"/>
      <c r="AX1053" s="12"/>
      <c r="AY1053" s="12"/>
      <c r="AZ1053" s="12"/>
      <c r="BA1053" s="12"/>
      <c r="BB1053" s="12"/>
      <c r="BC1053" s="12"/>
      <c r="BD1053" s="12"/>
      <c r="BE1053" s="12"/>
      <c r="BF1053" s="12"/>
      <c r="BG1053" s="12"/>
      <c r="BH1053" s="12"/>
      <c r="BI1053" s="12"/>
      <c r="BJ1053" s="12"/>
      <c r="BK1053" s="12"/>
      <c r="BL1053" s="12"/>
      <c r="BM1053" s="12"/>
      <c r="BN1053" s="12"/>
      <c r="BO1053" s="12"/>
      <c r="BP1053" s="12"/>
      <c r="BQ1053" s="12"/>
      <c r="BR1053" s="12"/>
      <c r="BS1053" s="12"/>
      <c r="BT1053" s="12"/>
      <c r="BU1053" s="12"/>
      <c r="BV1053" s="12"/>
      <c r="BW1053" s="12"/>
      <c r="BX1053" s="12"/>
      <c r="BY1053" s="12"/>
      <c r="BZ1053" s="12"/>
      <c r="CA1053" s="12"/>
      <c r="CB1053" s="12"/>
      <c r="CC1053" s="12"/>
      <c r="CD1053" s="12"/>
      <c r="CE1053" s="12"/>
      <c r="CF1053" s="12"/>
      <c r="CG1053" s="12"/>
      <c r="CH1053" s="12"/>
    </row>
    <row r="1054" spans="1:86">
      <c r="A1054" s="14"/>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c r="Z1054" s="14"/>
      <c r="AA1054" s="14"/>
      <c r="AB1054" s="14"/>
      <c r="AC1054" s="14"/>
      <c r="AD1054" s="14"/>
      <c r="AE1054" s="14"/>
      <c r="AF1054" s="14"/>
      <c r="AG1054" s="14"/>
      <c r="AH1054" s="14"/>
      <c r="AI1054" s="14"/>
      <c r="AJ1054" s="14"/>
      <c r="AK1054" s="14"/>
      <c r="AL1054" s="14"/>
      <c r="AM1054" s="12"/>
      <c r="AN1054" s="12"/>
      <c r="AO1054" s="12"/>
      <c r="AP1054" s="12"/>
      <c r="AQ1054" s="12"/>
      <c r="AR1054" s="12"/>
      <c r="AS1054" s="12"/>
      <c r="AT1054" s="12"/>
      <c r="AU1054" s="12"/>
      <c r="AV1054" s="12"/>
      <c r="AW1054" s="12"/>
      <c r="AX1054" s="12"/>
      <c r="AY1054" s="12"/>
      <c r="AZ1054" s="12"/>
      <c r="BA1054" s="12"/>
      <c r="BB1054" s="12"/>
      <c r="BC1054" s="12"/>
      <c r="BD1054" s="12"/>
      <c r="BE1054" s="12"/>
      <c r="BF1054" s="12"/>
      <c r="BG1054" s="12"/>
      <c r="BH1054" s="12"/>
      <c r="BI1054" s="12"/>
      <c r="BJ1054" s="12"/>
      <c r="BK1054" s="12"/>
      <c r="BL1054" s="12"/>
      <c r="BM1054" s="12"/>
      <c r="BN1054" s="12"/>
      <c r="BO1054" s="12"/>
      <c r="BP1054" s="12"/>
      <c r="BQ1054" s="12"/>
      <c r="BR1054" s="12"/>
      <c r="BS1054" s="12"/>
      <c r="BT1054" s="12"/>
      <c r="BU1054" s="12"/>
      <c r="BV1054" s="12"/>
      <c r="BW1054" s="12"/>
      <c r="BX1054" s="12"/>
      <c r="BY1054" s="12"/>
      <c r="BZ1054" s="12"/>
      <c r="CA1054" s="12"/>
      <c r="CB1054" s="12"/>
      <c r="CC1054" s="12"/>
      <c r="CD1054" s="12"/>
      <c r="CE1054" s="12"/>
      <c r="CF1054" s="12"/>
      <c r="CG1054" s="12"/>
      <c r="CH1054" s="12"/>
    </row>
    <row r="1055" spans="1:86">
      <c r="A1055" s="14"/>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c r="Z1055" s="14"/>
      <c r="AA1055" s="14"/>
      <c r="AB1055" s="14"/>
      <c r="AC1055" s="14"/>
      <c r="AD1055" s="14"/>
      <c r="AE1055" s="14"/>
      <c r="AF1055" s="14"/>
      <c r="AG1055" s="14"/>
      <c r="AH1055" s="14"/>
      <c r="AI1055" s="14"/>
      <c r="AJ1055" s="14"/>
      <c r="AK1055" s="14"/>
      <c r="AL1055" s="14"/>
      <c r="AM1055" s="12"/>
      <c r="AN1055" s="12"/>
      <c r="AO1055" s="12"/>
      <c r="AP1055" s="12"/>
      <c r="AQ1055" s="12"/>
      <c r="AR1055" s="12"/>
      <c r="AS1055" s="12"/>
      <c r="AT1055" s="12"/>
      <c r="AU1055" s="12"/>
      <c r="AV1055" s="12"/>
      <c r="AW1055" s="12"/>
      <c r="AX1055" s="12"/>
      <c r="AY1055" s="12"/>
      <c r="AZ1055" s="12"/>
      <c r="BA1055" s="12"/>
      <c r="BB1055" s="12"/>
      <c r="BC1055" s="12"/>
      <c r="BD1055" s="12"/>
      <c r="BE1055" s="12"/>
      <c r="BF1055" s="12"/>
      <c r="BG1055" s="12"/>
      <c r="BH1055" s="12"/>
      <c r="BI1055" s="12"/>
      <c r="BJ1055" s="12"/>
      <c r="BK1055" s="12"/>
      <c r="BL1055" s="12"/>
      <c r="BM1055" s="12"/>
      <c r="BN1055" s="12"/>
      <c r="BO1055" s="12"/>
      <c r="BP1055" s="12"/>
      <c r="BQ1055" s="12"/>
      <c r="BR1055" s="12"/>
      <c r="BS1055" s="12"/>
      <c r="BT1055" s="12"/>
      <c r="BU1055" s="12"/>
      <c r="BV1055" s="12"/>
      <c r="BW1055" s="12"/>
      <c r="BX1055" s="12"/>
      <c r="BY1055" s="12"/>
      <c r="BZ1055" s="12"/>
      <c r="CA1055" s="12"/>
      <c r="CB1055" s="12"/>
      <c r="CC1055" s="12"/>
      <c r="CD1055" s="12"/>
      <c r="CE1055" s="12"/>
      <c r="CF1055" s="12"/>
      <c r="CG1055" s="12"/>
      <c r="CH1055" s="12"/>
    </row>
    <row r="1056" spans="1:86">
      <c r="A1056" s="14"/>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c r="Z1056" s="14"/>
      <c r="AA1056" s="14"/>
      <c r="AB1056" s="14"/>
      <c r="AC1056" s="14"/>
      <c r="AD1056" s="14"/>
      <c r="AE1056" s="14"/>
      <c r="AF1056" s="14"/>
      <c r="AG1056" s="14"/>
      <c r="AH1056" s="14"/>
      <c r="AI1056" s="14"/>
      <c r="AJ1056" s="14"/>
      <c r="AK1056" s="14"/>
      <c r="AL1056" s="14"/>
      <c r="AM1056" s="12"/>
      <c r="AN1056" s="12"/>
      <c r="AO1056" s="12"/>
      <c r="AP1056" s="12"/>
      <c r="AQ1056" s="12"/>
      <c r="AR1056" s="12"/>
      <c r="AS1056" s="12"/>
      <c r="AT1056" s="12"/>
      <c r="AU1056" s="12"/>
      <c r="AV1056" s="12"/>
      <c r="AW1056" s="12"/>
      <c r="AX1056" s="12"/>
      <c r="AY1056" s="12"/>
      <c r="AZ1056" s="12"/>
      <c r="BA1056" s="12"/>
      <c r="BB1056" s="12"/>
      <c r="BC1056" s="12"/>
      <c r="BD1056" s="12"/>
      <c r="BE1056" s="12"/>
      <c r="BF1056" s="12"/>
      <c r="BG1056" s="12"/>
      <c r="BH1056" s="12"/>
      <c r="BI1056" s="12"/>
      <c r="BJ1056" s="12"/>
      <c r="BK1056" s="12"/>
      <c r="BL1056" s="12"/>
      <c r="BM1056" s="12"/>
      <c r="BN1056" s="12"/>
      <c r="BO1056" s="12"/>
      <c r="BP1056" s="12"/>
      <c r="BQ1056" s="12"/>
      <c r="BR1056" s="12"/>
      <c r="BS1056" s="12"/>
      <c r="BT1056" s="12"/>
      <c r="BU1056" s="12"/>
      <c r="BV1056" s="12"/>
      <c r="BW1056" s="12"/>
      <c r="BX1056" s="12"/>
      <c r="BY1056" s="12"/>
      <c r="BZ1056" s="12"/>
      <c r="CA1056" s="12"/>
      <c r="CB1056" s="12"/>
      <c r="CC1056" s="12"/>
      <c r="CD1056" s="12"/>
      <c r="CE1056" s="12"/>
      <c r="CF1056" s="12"/>
      <c r="CG1056" s="12"/>
      <c r="CH1056" s="12"/>
    </row>
    <row r="1057" spans="1:86">
      <c r="A1057" s="14"/>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c r="Z1057" s="14"/>
      <c r="AA1057" s="14"/>
      <c r="AB1057" s="14"/>
      <c r="AC1057" s="14"/>
      <c r="AD1057" s="14"/>
      <c r="AE1057" s="14"/>
      <c r="AF1057" s="14"/>
      <c r="AG1057" s="14"/>
      <c r="AH1057" s="14"/>
      <c r="AI1057" s="14"/>
      <c r="AJ1057" s="14"/>
      <c r="AK1057" s="14"/>
      <c r="AL1057" s="14"/>
      <c r="AM1057" s="12"/>
      <c r="AN1057" s="12"/>
      <c r="AO1057" s="12"/>
      <c r="AP1057" s="12"/>
      <c r="AQ1057" s="12"/>
      <c r="AR1057" s="12"/>
      <c r="AS1057" s="12"/>
      <c r="AT1057" s="12"/>
      <c r="AU1057" s="12"/>
      <c r="AV1057" s="12"/>
      <c r="AW1057" s="12"/>
      <c r="AX1057" s="12"/>
      <c r="AY1057" s="12"/>
      <c r="AZ1057" s="12"/>
      <c r="BA1057" s="12"/>
      <c r="BB1057" s="12"/>
      <c r="BC1057" s="12"/>
      <c r="BD1057" s="12"/>
      <c r="BE1057" s="12"/>
      <c r="BF1057" s="12"/>
      <c r="BG1057" s="12"/>
      <c r="BH1057" s="12"/>
      <c r="BI1057" s="12"/>
      <c r="BJ1057" s="12"/>
      <c r="BK1057" s="12"/>
      <c r="BL1057" s="12"/>
      <c r="BM1057" s="12"/>
      <c r="BN1057" s="12"/>
      <c r="BO1057" s="12"/>
      <c r="BP1057" s="12"/>
      <c r="BQ1057" s="12"/>
      <c r="BR1057" s="12"/>
      <c r="BS1057" s="12"/>
      <c r="BT1057" s="12"/>
      <c r="BU1057" s="12"/>
      <c r="BV1057" s="12"/>
      <c r="BW1057" s="12"/>
      <c r="BX1057" s="12"/>
      <c r="BY1057" s="12"/>
      <c r="BZ1057" s="12"/>
      <c r="CA1057" s="12"/>
      <c r="CB1057" s="12"/>
      <c r="CC1057" s="12"/>
      <c r="CD1057" s="12"/>
      <c r="CE1057" s="12"/>
      <c r="CF1057" s="12"/>
      <c r="CG1057" s="12"/>
      <c r="CH1057" s="12"/>
    </row>
    <row r="1058" spans="1:86">
      <c r="A1058" s="14"/>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c r="Z1058" s="14"/>
      <c r="AA1058" s="14"/>
      <c r="AB1058" s="14"/>
      <c r="AC1058" s="14"/>
      <c r="AD1058" s="14"/>
      <c r="AE1058" s="14"/>
      <c r="AF1058" s="14"/>
      <c r="AG1058" s="14"/>
      <c r="AH1058" s="14"/>
      <c r="AI1058" s="14"/>
      <c r="AJ1058" s="14"/>
      <c r="AK1058" s="14"/>
      <c r="AL1058" s="14"/>
      <c r="AM1058" s="12"/>
      <c r="AN1058" s="12"/>
      <c r="AO1058" s="12"/>
      <c r="AP1058" s="12"/>
      <c r="AQ1058" s="12"/>
      <c r="AR1058" s="12"/>
      <c r="AS1058" s="12"/>
      <c r="AT1058" s="12"/>
      <c r="AU1058" s="12"/>
      <c r="AV1058" s="12"/>
      <c r="AW1058" s="12"/>
      <c r="AX1058" s="12"/>
      <c r="AY1058" s="12"/>
      <c r="AZ1058" s="12"/>
      <c r="BA1058" s="12"/>
      <c r="BB1058" s="12"/>
      <c r="BC1058" s="12"/>
      <c r="BD1058" s="12"/>
      <c r="BE1058" s="12"/>
      <c r="BF1058" s="12"/>
      <c r="BG1058" s="12"/>
      <c r="BH1058" s="12"/>
      <c r="BI1058" s="12"/>
      <c r="BJ1058" s="12"/>
      <c r="BK1058" s="12"/>
      <c r="BL1058" s="12"/>
      <c r="BM1058" s="12"/>
      <c r="BN1058" s="12"/>
      <c r="BO1058" s="12"/>
      <c r="BP1058" s="12"/>
      <c r="BQ1058" s="12"/>
      <c r="BR1058" s="12"/>
      <c r="BS1058" s="12"/>
      <c r="BT1058" s="12"/>
      <c r="BU1058" s="12"/>
      <c r="BV1058" s="12"/>
      <c r="BW1058" s="12"/>
      <c r="BX1058" s="12"/>
      <c r="BY1058" s="12"/>
      <c r="BZ1058" s="12"/>
      <c r="CA1058" s="12"/>
      <c r="CB1058" s="12"/>
      <c r="CC1058" s="12"/>
      <c r="CD1058" s="12"/>
      <c r="CE1058" s="12"/>
      <c r="CF1058" s="12"/>
      <c r="CG1058" s="12"/>
      <c r="CH1058" s="12"/>
    </row>
    <row r="1059" spans="1:86">
      <c r="A1059" s="14"/>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c r="Z1059" s="14"/>
      <c r="AA1059" s="14"/>
      <c r="AB1059" s="14"/>
      <c r="AC1059" s="14"/>
      <c r="AD1059" s="14"/>
      <c r="AE1059" s="14"/>
      <c r="AF1059" s="14"/>
      <c r="AG1059" s="14"/>
      <c r="AH1059" s="14"/>
      <c r="AI1059" s="14"/>
      <c r="AJ1059" s="14"/>
      <c r="AK1059" s="14"/>
      <c r="AL1059" s="14"/>
      <c r="AM1059" s="12"/>
      <c r="AN1059" s="12"/>
      <c r="AO1059" s="12"/>
      <c r="AP1059" s="12"/>
      <c r="AQ1059" s="12"/>
      <c r="AR1059" s="12"/>
      <c r="AS1059" s="12"/>
      <c r="AT1059" s="12"/>
      <c r="AU1059" s="12"/>
      <c r="AV1059" s="12"/>
      <c r="AW1059" s="12"/>
      <c r="AX1059" s="12"/>
      <c r="AY1059" s="12"/>
      <c r="AZ1059" s="12"/>
      <c r="BA1059" s="12"/>
      <c r="BB1059" s="12"/>
      <c r="BC1059" s="12"/>
      <c r="BD1059" s="12"/>
      <c r="BE1059" s="12"/>
      <c r="BF1059" s="12"/>
      <c r="BG1059" s="12"/>
      <c r="BH1059" s="12"/>
      <c r="BI1059" s="12"/>
      <c r="BJ1059" s="12"/>
      <c r="BK1059" s="12"/>
      <c r="BL1059" s="12"/>
      <c r="BM1059" s="12"/>
      <c r="BN1059" s="12"/>
      <c r="BO1059" s="12"/>
      <c r="BP1059" s="12"/>
      <c r="BQ1059" s="12"/>
      <c r="BR1059" s="12"/>
      <c r="BS1059" s="12"/>
      <c r="BT1059" s="12"/>
      <c r="BU1059" s="12"/>
      <c r="BV1059" s="12"/>
      <c r="BW1059" s="12"/>
      <c r="BX1059" s="12"/>
      <c r="BY1059" s="12"/>
      <c r="BZ1059" s="12"/>
      <c r="CA1059" s="12"/>
      <c r="CB1059" s="12"/>
      <c r="CC1059" s="12"/>
      <c r="CD1059" s="12"/>
      <c r="CE1059" s="12"/>
      <c r="CF1059" s="12"/>
      <c r="CG1059" s="12"/>
      <c r="CH1059" s="12"/>
    </row>
    <row r="1060" spans="1:86">
      <c r="A1060" s="14"/>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c r="Z1060" s="14"/>
      <c r="AA1060" s="14"/>
      <c r="AB1060" s="14"/>
      <c r="AC1060" s="14"/>
      <c r="AD1060" s="14"/>
      <c r="AE1060" s="14"/>
      <c r="AF1060" s="14"/>
      <c r="AG1060" s="14"/>
      <c r="AH1060" s="14"/>
      <c r="AI1060" s="14"/>
      <c r="AJ1060" s="14"/>
      <c r="AK1060" s="14"/>
      <c r="AL1060" s="14"/>
      <c r="AM1060" s="12"/>
      <c r="AN1060" s="12"/>
      <c r="AO1060" s="12"/>
      <c r="AP1060" s="12"/>
      <c r="AQ1060" s="12"/>
      <c r="AR1060" s="12"/>
      <c r="AS1060" s="12"/>
      <c r="AT1060" s="12"/>
      <c r="AU1060" s="12"/>
      <c r="AV1060" s="12"/>
      <c r="AW1060" s="12"/>
      <c r="AX1060" s="12"/>
      <c r="AY1060" s="12"/>
      <c r="AZ1060" s="12"/>
      <c r="BA1060" s="12"/>
      <c r="BB1060" s="12"/>
      <c r="BC1060" s="12"/>
      <c r="BD1060" s="12"/>
      <c r="BE1060" s="12"/>
      <c r="BF1060" s="12"/>
      <c r="BG1060" s="12"/>
      <c r="BH1060" s="12"/>
      <c r="BI1060" s="12"/>
      <c r="BJ1060" s="12"/>
      <c r="BK1060" s="12"/>
      <c r="BL1060" s="12"/>
      <c r="BM1060" s="12"/>
      <c r="BN1060" s="12"/>
      <c r="BO1060" s="12"/>
      <c r="BP1060" s="12"/>
      <c r="BQ1060" s="12"/>
      <c r="BR1060" s="12"/>
      <c r="BS1060" s="12"/>
      <c r="BT1060" s="12"/>
      <c r="BU1060" s="12"/>
      <c r="BV1060" s="12"/>
      <c r="BW1060" s="12"/>
      <c r="BX1060" s="12"/>
      <c r="BY1060" s="12"/>
      <c r="BZ1060" s="12"/>
      <c r="CA1060" s="12"/>
      <c r="CB1060" s="12"/>
      <c r="CC1060" s="12"/>
      <c r="CD1060" s="12"/>
      <c r="CE1060" s="12"/>
      <c r="CF1060" s="12"/>
      <c r="CG1060" s="12"/>
      <c r="CH1060" s="12"/>
    </row>
    <row r="1061" spans="1:86">
      <c r="A1061" s="14"/>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c r="Z1061" s="14"/>
      <c r="AA1061" s="14"/>
      <c r="AB1061" s="14"/>
      <c r="AC1061" s="14"/>
      <c r="AD1061" s="14"/>
      <c r="AE1061" s="14"/>
      <c r="AF1061" s="14"/>
      <c r="AG1061" s="14"/>
      <c r="AH1061" s="14"/>
      <c r="AI1061" s="14"/>
      <c r="AJ1061" s="14"/>
      <c r="AK1061" s="14"/>
      <c r="AL1061" s="14"/>
      <c r="AM1061" s="12"/>
      <c r="AN1061" s="12"/>
      <c r="AO1061" s="12"/>
      <c r="AP1061" s="12"/>
      <c r="AQ1061" s="12"/>
      <c r="AR1061" s="12"/>
      <c r="AS1061" s="12"/>
      <c r="AT1061" s="12"/>
      <c r="AU1061" s="12"/>
      <c r="AV1061" s="12"/>
      <c r="AW1061" s="12"/>
      <c r="AX1061" s="12"/>
      <c r="AY1061" s="12"/>
      <c r="AZ1061" s="12"/>
      <c r="BA1061" s="12"/>
      <c r="BB1061" s="12"/>
      <c r="BC1061" s="12"/>
      <c r="BD1061" s="12"/>
      <c r="BE1061" s="12"/>
      <c r="BF1061" s="12"/>
      <c r="BG1061" s="12"/>
      <c r="BH1061" s="12"/>
      <c r="BI1061" s="12"/>
      <c r="BJ1061" s="12"/>
      <c r="BK1061" s="12"/>
      <c r="BL1061" s="12"/>
      <c r="BM1061" s="12"/>
      <c r="BN1061" s="12"/>
      <c r="BO1061" s="12"/>
      <c r="BP1061" s="12"/>
      <c r="BQ1061" s="12"/>
      <c r="BR1061" s="12"/>
      <c r="BS1061" s="12"/>
      <c r="BT1061" s="12"/>
      <c r="BU1061" s="12"/>
      <c r="BV1061" s="12"/>
      <c r="BW1061" s="12"/>
      <c r="BX1061" s="12"/>
      <c r="BY1061" s="12"/>
      <c r="BZ1061" s="12"/>
      <c r="CA1061" s="12"/>
      <c r="CB1061" s="12"/>
      <c r="CC1061" s="12"/>
      <c r="CD1061" s="12"/>
      <c r="CE1061" s="12"/>
      <c r="CF1061" s="12"/>
      <c r="CG1061" s="12"/>
      <c r="CH1061" s="12"/>
    </row>
    <row r="1062" spans="1:86">
      <c r="A1062" s="14"/>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c r="Z1062" s="14"/>
      <c r="AA1062" s="14"/>
      <c r="AB1062" s="14"/>
      <c r="AC1062" s="14"/>
      <c r="AD1062" s="14"/>
      <c r="AE1062" s="14"/>
      <c r="AF1062" s="14"/>
      <c r="AG1062" s="14"/>
      <c r="AH1062" s="14"/>
      <c r="AI1062" s="14"/>
      <c r="AJ1062" s="14"/>
      <c r="AK1062" s="14"/>
      <c r="AL1062" s="14"/>
      <c r="AM1062" s="12"/>
      <c r="AN1062" s="12"/>
      <c r="AO1062" s="12"/>
      <c r="AP1062" s="12"/>
      <c r="AQ1062" s="12"/>
      <c r="AR1062" s="12"/>
      <c r="AS1062" s="12"/>
      <c r="AT1062" s="12"/>
      <c r="AU1062" s="12"/>
      <c r="AV1062" s="12"/>
      <c r="AW1062" s="12"/>
      <c r="AX1062" s="12"/>
      <c r="AY1062" s="12"/>
      <c r="AZ1062" s="12"/>
      <c r="BA1062" s="12"/>
      <c r="BB1062" s="12"/>
      <c r="BC1062" s="12"/>
      <c r="BD1062" s="12"/>
      <c r="BE1062" s="12"/>
      <c r="BF1062" s="12"/>
      <c r="BG1062" s="12"/>
      <c r="BH1062" s="12"/>
      <c r="BI1062" s="12"/>
      <c r="BJ1062" s="12"/>
      <c r="BK1062" s="12"/>
      <c r="BL1062" s="12"/>
      <c r="BM1062" s="12"/>
      <c r="BN1062" s="12"/>
      <c r="BO1062" s="12"/>
      <c r="BP1062" s="12"/>
      <c r="BQ1062" s="12"/>
      <c r="BR1062" s="12"/>
      <c r="BS1062" s="12"/>
      <c r="BT1062" s="12"/>
      <c r="BU1062" s="12"/>
      <c r="BV1062" s="12"/>
      <c r="BW1062" s="12"/>
      <c r="BX1062" s="12"/>
      <c r="BY1062" s="12"/>
      <c r="BZ1062" s="12"/>
      <c r="CA1062" s="12"/>
      <c r="CB1062" s="12"/>
      <c r="CC1062" s="12"/>
      <c r="CD1062" s="12"/>
      <c r="CE1062" s="12"/>
      <c r="CF1062" s="12"/>
      <c r="CG1062" s="12"/>
      <c r="CH1062" s="12"/>
    </row>
    <row r="1063" spans="1:86">
      <c r="A1063" s="14"/>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c r="Z1063" s="14"/>
      <c r="AA1063" s="14"/>
      <c r="AB1063" s="14"/>
      <c r="AC1063" s="14"/>
      <c r="AD1063" s="14"/>
      <c r="AE1063" s="14"/>
      <c r="AF1063" s="14"/>
      <c r="AG1063" s="14"/>
      <c r="AH1063" s="14"/>
      <c r="AI1063" s="14"/>
      <c r="AJ1063" s="14"/>
      <c r="AK1063" s="14"/>
      <c r="AL1063" s="14"/>
      <c r="AM1063" s="12"/>
      <c r="AN1063" s="12"/>
      <c r="AO1063" s="12"/>
      <c r="AP1063" s="12"/>
      <c r="AQ1063" s="12"/>
      <c r="AR1063" s="12"/>
      <c r="AS1063" s="12"/>
      <c r="AT1063" s="12"/>
      <c r="AU1063" s="12"/>
      <c r="AV1063" s="12"/>
      <c r="AW1063" s="12"/>
      <c r="AX1063" s="12"/>
      <c r="AY1063" s="12"/>
      <c r="AZ1063" s="12"/>
      <c r="BA1063" s="12"/>
      <c r="BB1063" s="12"/>
      <c r="BC1063" s="12"/>
      <c r="BD1063" s="12"/>
      <c r="BE1063" s="12"/>
      <c r="BF1063" s="12"/>
      <c r="BG1063" s="12"/>
      <c r="BH1063" s="12"/>
      <c r="BI1063" s="12"/>
      <c r="BJ1063" s="12"/>
      <c r="BK1063" s="12"/>
      <c r="BL1063" s="12"/>
      <c r="BM1063" s="12"/>
      <c r="BN1063" s="12"/>
      <c r="BO1063" s="12"/>
      <c r="BP1063" s="12"/>
      <c r="BQ1063" s="12"/>
      <c r="BR1063" s="12"/>
      <c r="BS1063" s="12"/>
      <c r="BT1063" s="12"/>
      <c r="BU1063" s="12"/>
      <c r="BV1063" s="12"/>
      <c r="BW1063" s="12"/>
      <c r="BX1063" s="12"/>
      <c r="BY1063" s="12"/>
      <c r="BZ1063" s="12"/>
      <c r="CA1063" s="12"/>
      <c r="CB1063" s="12"/>
      <c r="CC1063" s="12"/>
      <c r="CD1063" s="12"/>
      <c r="CE1063" s="12"/>
      <c r="CF1063" s="12"/>
      <c r="CG1063" s="12"/>
      <c r="CH1063" s="12"/>
    </row>
    <row r="1064" spans="1:86">
      <c r="A1064" s="14"/>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c r="Z1064" s="14"/>
      <c r="AA1064" s="14"/>
      <c r="AB1064" s="14"/>
      <c r="AC1064" s="14"/>
      <c r="AD1064" s="14"/>
      <c r="AE1064" s="14"/>
      <c r="AF1064" s="14"/>
      <c r="AG1064" s="14"/>
      <c r="AH1064" s="14"/>
      <c r="AI1064" s="14"/>
      <c r="AJ1064" s="14"/>
      <c r="AK1064" s="14"/>
      <c r="AL1064" s="14"/>
      <c r="AM1064" s="12"/>
      <c r="AN1064" s="12"/>
      <c r="AO1064" s="12"/>
      <c r="AP1064" s="12"/>
      <c r="AQ1064" s="12"/>
      <c r="AR1064" s="12"/>
      <c r="AS1064" s="12"/>
      <c r="AT1064" s="12"/>
      <c r="AU1064" s="12"/>
      <c r="AV1064" s="12"/>
      <c r="AW1064" s="12"/>
      <c r="AX1064" s="12"/>
      <c r="AY1064" s="12"/>
      <c r="AZ1064" s="12"/>
      <c r="BA1064" s="12"/>
      <c r="BB1064" s="12"/>
      <c r="BC1064" s="12"/>
      <c r="BD1064" s="12"/>
      <c r="BE1064" s="12"/>
      <c r="BF1064" s="12"/>
      <c r="BG1064" s="12"/>
      <c r="BH1064" s="12"/>
      <c r="BI1064" s="12"/>
      <c r="BJ1064" s="12"/>
      <c r="BK1064" s="12"/>
      <c r="BL1064" s="12"/>
      <c r="BM1064" s="12"/>
      <c r="BN1064" s="12"/>
      <c r="BO1064" s="12"/>
      <c r="BP1064" s="12"/>
      <c r="BQ1064" s="12"/>
      <c r="BR1064" s="12"/>
      <c r="BS1064" s="12"/>
      <c r="BT1064" s="12"/>
      <c r="BU1064" s="12"/>
      <c r="BV1064" s="12"/>
      <c r="BW1064" s="12"/>
      <c r="BX1064" s="12"/>
      <c r="BY1064" s="12"/>
      <c r="BZ1064" s="12"/>
      <c r="CA1064" s="12"/>
      <c r="CB1064" s="12"/>
      <c r="CC1064" s="12"/>
      <c r="CD1064" s="12"/>
      <c r="CE1064" s="12"/>
      <c r="CF1064" s="12"/>
      <c r="CG1064" s="12"/>
      <c r="CH1064" s="12"/>
    </row>
    <row r="1065" spans="1:86">
      <c r="A1065" s="14"/>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c r="Z1065" s="14"/>
      <c r="AA1065" s="14"/>
      <c r="AB1065" s="14"/>
      <c r="AC1065" s="14"/>
      <c r="AD1065" s="14"/>
      <c r="AE1065" s="14"/>
      <c r="AF1065" s="14"/>
      <c r="AG1065" s="14"/>
      <c r="AH1065" s="14"/>
      <c r="AI1065" s="14"/>
      <c r="AJ1065" s="14"/>
      <c r="AK1065" s="14"/>
      <c r="AL1065" s="14"/>
      <c r="AM1065" s="12"/>
      <c r="AN1065" s="12"/>
      <c r="AO1065" s="12"/>
      <c r="AP1065" s="12"/>
      <c r="AQ1065" s="12"/>
      <c r="AR1065" s="12"/>
      <c r="AS1065" s="12"/>
      <c r="AT1065" s="12"/>
      <c r="AU1065" s="12"/>
      <c r="AV1065" s="12"/>
      <c r="AW1065" s="12"/>
      <c r="AX1065" s="12"/>
      <c r="AY1065" s="12"/>
      <c r="AZ1065" s="12"/>
      <c r="BA1065" s="12"/>
      <c r="BB1065" s="12"/>
      <c r="BC1065" s="12"/>
      <c r="BD1065" s="12"/>
      <c r="BE1065" s="12"/>
      <c r="BF1065" s="12"/>
      <c r="BG1065" s="12"/>
      <c r="BH1065" s="12"/>
      <c r="BI1065" s="12"/>
      <c r="BJ1065" s="12"/>
      <c r="BK1065" s="12"/>
      <c r="BL1065" s="12"/>
      <c r="BM1065" s="12"/>
      <c r="BN1065" s="12"/>
      <c r="BO1065" s="12"/>
      <c r="BP1065" s="12"/>
      <c r="BQ1065" s="12"/>
      <c r="BR1065" s="12"/>
      <c r="BS1065" s="12"/>
      <c r="BT1065" s="12"/>
      <c r="BU1065" s="12"/>
      <c r="BV1065" s="12"/>
      <c r="BW1065" s="12"/>
      <c r="BX1065" s="12"/>
      <c r="BY1065" s="12"/>
      <c r="BZ1065" s="12"/>
      <c r="CA1065" s="12"/>
      <c r="CB1065" s="12"/>
      <c r="CC1065" s="12"/>
      <c r="CD1065" s="12"/>
      <c r="CE1065" s="12"/>
      <c r="CF1065" s="12"/>
      <c r="CG1065" s="12"/>
      <c r="CH1065" s="12"/>
    </row>
    <row r="1066" spans="1:86">
      <c r="A1066" s="14"/>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c r="Z1066" s="14"/>
      <c r="AA1066" s="14"/>
      <c r="AB1066" s="14"/>
      <c r="AC1066" s="14"/>
      <c r="AD1066" s="14"/>
      <c r="AE1066" s="14"/>
      <c r="AF1066" s="14"/>
      <c r="AG1066" s="14"/>
      <c r="AH1066" s="14"/>
      <c r="AI1066" s="14"/>
      <c r="AJ1066" s="14"/>
      <c r="AK1066" s="14"/>
      <c r="AL1066" s="14"/>
      <c r="AM1066" s="12"/>
      <c r="AN1066" s="12"/>
      <c r="AO1066" s="12"/>
      <c r="AP1066" s="12"/>
      <c r="AQ1066" s="12"/>
      <c r="AR1066" s="12"/>
      <c r="AS1066" s="12"/>
      <c r="AT1066" s="12"/>
      <c r="AU1066" s="12"/>
      <c r="AV1066" s="12"/>
      <c r="AW1066" s="12"/>
      <c r="AX1066" s="12"/>
      <c r="AY1066" s="12"/>
      <c r="AZ1066" s="12"/>
      <c r="BA1066" s="12"/>
      <c r="BB1066" s="12"/>
      <c r="BC1066" s="12"/>
      <c r="BD1066" s="12"/>
      <c r="BE1066" s="12"/>
      <c r="BF1066" s="12"/>
      <c r="BG1066" s="12"/>
      <c r="BH1066" s="12"/>
      <c r="BI1066" s="12"/>
      <c r="BJ1066" s="12"/>
      <c r="BK1066" s="12"/>
      <c r="BL1066" s="12"/>
      <c r="BM1066" s="12"/>
      <c r="BN1066" s="12"/>
      <c r="BO1066" s="12"/>
      <c r="BP1066" s="12"/>
      <c r="BQ1066" s="12"/>
      <c r="BR1066" s="12"/>
      <c r="BS1066" s="12"/>
      <c r="BT1066" s="12"/>
      <c r="BU1066" s="12"/>
      <c r="BV1066" s="12"/>
      <c r="BW1066" s="12"/>
      <c r="BX1066" s="12"/>
      <c r="BY1066" s="12"/>
      <c r="BZ1066" s="12"/>
      <c r="CA1066" s="12"/>
      <c r="CB1066" s="12"/>
      <c r="CC1066" s="12"/>
      <c r="CD1066" s="12"/>
      <c r="CE1066" s="12"/>
      <c r="CF1066" s="12"/>
      <c r="CG1066" s="12"/>
      <c r="CH1066" s="12"/>
    </row>
    <row r="1067" spans="1:86">
      <c r="A1067" s="14"/>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c r="Z1067" s="14"/>
      <c r="AA1067" s="14"/>
      <c r="AB1067" s="14"/>
      <c r="AC1067" s="14"/>
      <c r="AD1067" s="14"/>
      <c r="AE1067" s="14"/>
      <c r="AF1067" s="14"/>
      <c r="AG1067" s="14"/>
      <c r="AH1067" s="14"/>
      <c r="AI1067" s="14"/>
      <c r="AJ1067" s="14"/>
      <c r="AK1067" s="14"/>
      <c r="AL1067" s="14"/>
      <c r="AM1067" s="12"/>
      <c r="AN1067" s="12"/>
      <c r="AO1067" s="12"/>
      <c r="AP1067" s="12"/>
      <c r="AQ1067" s="12"/>
      <c r="AR1067" s="12"/>
      <c r="AS1067" s="12"/>
      <c r="AT1067" s="12"/>
      <c r="AU1067" s="12"/>
      <c r="AV1067" s="12"/>
      <c r="AW1067" s="12"/>
      <c r="AX1067" s="12"/>
      <c r="AY1067" s="12"/>
      <c r="AZ1067" s="12"/>
      <c r="BA1067" s="12"/>
      <c r="BB1067" s="12"/>
      <c r="BC1067" s="12"/>
      <c r="BD1067" s="12"/>
      <c r="BE1067" s="12"/>
      <c r="BF1067" s="12"/>
      <c r="BG1067" s="12"/>
      <c r="BH1067" s="12"/>
      <c r="BI1067" s="12"/>
      <c r="BJ1067" s="12"/>
      <c r="BK1067" s="12"/>
      <c r="BL1067" s="12"/>
      <c r="BM1067" s="12"/>
      <c r="BN1067" s="12"/>
      <c r="BO1067" s="12"/>
      <c r="BP1067" s="12"/>
      <c r="BQ1067" s="12"/>
      <c r="BR1067" s="12"/>
      <c r="BS1067" s="12"/>
      <c r="BT1067" s="12"/>
      <c r="BU1067" s="12"/>
      <c r="BV1067" s="12"/>
      <c r="BW1067" s="12"/>
      <c r="BX1067" s="12"/>
      <c r="BY1067" s="12"/>
      <c r="BZ1067" s="12"/>
      <c r="CA1067" s="12"/>
      <c r="CB1067" s="12"/>
      <c r="CC1067" s="12"/>
      <c r="CD1067" s="12"/>
      <c r="CE1067" s="12"/>
      <c r="CF1067" s="12"/>
      <c r="CG1067" s="12"/>
      <c r="CH1067" s="12"/>
    </row>
    <row r="1068" spans="1:86">
      <c r="A1068" s="14"/>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c r="Z1068" s="14"/>
      <c r="AA1068" s="14"/>
      <c r="AB1068" s="14"/>
      <c r="AC1068" s="14"/>
      <c r="AD1068" s="14"/>
      <c r="AE1068" s="14"/>
      <c r="AF1068" s="14"/>
      <c r="AG1068" s="14"/>
      <c r="AH1068" s="14"/>
      <c r="AI1068" s="14"/>
      <c r="AJ1068" s="14"/>
      <c r="AK1068" s="14"/>
      <c r="AL1068" s="14"/>
      <c r="AM1068" s="12"/>
      <c r="AN1068" s="12"/>
      <c r="AO1068" s="12"/>
      <c r="AP1068" s="12"/>
      <c r="AQ1068" s="12"/>
      <c r="AR1068" s="12"/>
      <c r="AS1068" s="12"/>
      <c r="AT1068" s="12"/>
      <c r="AU1068" s="12"/>
      <c r="AV1068" s="12"/>
      <c r="AW1068" s="12"/>
      <c r="AX1068" s="12"/>
      <c r="AY1068" s="12"/>
      <c r="AZ1068" s="12"/>
      <c r="BA1068" s="12"/>
      <c r="BB1068" s="12"/>
      <c r="BC1068" s="12"/>
      <c r="BD1068" s="12"/>
      <c r="BE1068" s="12"/>
      <c r="BF1068" s="12"/>
      <c r="BG1068" s="12"/>
      <c r="BH1068" s="12"/>
      <c r="BI1068" s="12"/>
      <c r="BJ1068" s="12"/>
      <c r="BK1068" s="12"/>
      <c r="BL1068" s="12"/>
      <c r="BM1068" s="12"/>
      <c r="BN1068" s="12"/>
      <c r="BO1068" s="12"/>
      <c r="BP1068" s="12"/>
      <c r="BQ1068" s="12"/>
      <c r="BR1068" s="12"/>
      <c r="BS1068" s="12"/>
      <c r="BT1068" s="12"/>
      <c r="BU1068" s="12"/>
      <c r="BV1068" s="12"/>
      <c r="BW1068" s="12"/>
      <c r="BX1068" s="12"/>
      <c r="BY1068" s="12"/>
      <c r="BZ1068" s="12"/>
      <c r="CA1068" s="12"/>
      <c r="CB1068" s="12"/>
      <c r="CC1068" s="12"/>
      <c r="CD1068" s="12"/>
      <c r="CE1068" s="12"/>
      <c r="CF1068" s="12"/>
      <c r="CG1068" s="12"/>
      <c r="CH1068" s="12"/>
    </row>
    <row r="1069" spans="1:86">
      <c r="A1069" s="14"/>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c r="Z1069" s="14"/>
      <c r="AA1069" s="14"/>
      <c r="AB1069" s="14"/>
      <c r="AC1069" s="14"/>
      <c r="AD1069" s="14"/>
      <c r="AE1069" s="14"/>
      <c r="AF1069" s="14"/>
      <c r="AG1069" s="14"/>
      <c r="AH1069" s="14"/>
      <c r="AI1069" s="14"/>
      <c r="AJ1069" s="14"/>
      <c r="AK1069" s="14"/>
      <c r="AL1069" s="14"/>
      <c r="AM1069" s="12"/>
      <c r="AN1069" s="12"/>
      <c r="AO1069" s="12"/>
      <c r="AP1069" s="12"/>
      <c r="AQ1069" s="12"/>
      <c r="AR1069" s="12"/>
      <c r="AS1069" s="12"/>
      <c r="AT1069" s="12"/>
      <c r="AU1069" s="12"/>
      <c r="AV1069" s="12"/>
      <c r="AW1069" s="12"/>
      <c r="AX1069" s="12"/>
      <c r="AY1069" s="12"/>
      <c r="AZ1069" s="12"/>
      <c r="BA1069" s="12"/>
      <c r="BB1069" s="12"/>
      <c r="BC1069" s="12"/>
      <c r="BD1069" s="12"/>
      <c r="BE1069" s="12"/>
      <c r="BF1069" s="12"/>
      <c r="BG1069" s="12"/>
      <c r="BH1069" s="12"/>
      <c r="BI1069" s="12"/>
      <c r="BJ1069" s="12"/>
      <c r="BK1069" s="12"/>
      <c r="BL1069" s="12"/>
      <c r="BM1069" s="12"/>
      <c r="BN1069" s="12"/>
      <c r="BO1069" s="12"/>
      <c r="BP1069" s="12"/>
      <c r="BQ1069" s="12"/>
      <c r="BR1069" s="12"/>
      <c r="BS1069" s="12"/>
      <c r="BT1069" s="12"/>
      <c r="BU1069" s="12"/>
      <c r="BV1069" s="12"/>
      <c r="BW1069" s="12"/>
      <c r="BX1069" s="12"/>
      <c r="BY1069" s="12"/>
      <c r="BZ1069" s="12"/>
      <c r="CA1069" s="12"/>
      <c r="CB1069" s="12"/>
      <c r="CC1069" s="12"/>
      <c r="CD1069" s="12"/>
      <c r="CE1069" s="12"/>
      <c r="CF1069" s="12"/>
      <c r="CG1069" s="12"/>
      <c r="CH1069" s="12"/>
    </row>
    <row r="1070" spans="1:86">
      <c r="A1070" s="14"/>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c r="Z1070" s="14"/>
      <c r="AA1070" s="14"/>
      <c r="AB1070" s="14"/>
      <c r="AC1070" s="14"/>
      <c r="AD1070" s="14"/>
      <c r="AE1070" s="14"/>
      <c r="AF1070" s="14"/>
      <c r="AG1070" s="14"/>
      <c r="AH1070" s="14"/>
      <c r="AI1070" s="14"/>
      <c r="AJ1070" s="14"/>
      <c r="AK1070" s="14"/>
      <c r="AL1070" s="14"/>
      <c r="AM1070" s="12"/>
      <c r="AN1070" s="12"/>
      <c r="AO1070" s="12"/>
      <c r="AP1070" s="12"/>
      <c r="AQ1070" s="12"/>
      <c r="AR1070" s="12"/>
      <c r="AS1070" s="12"/>
      <c r="AT1070" s="12"/>
      <c r="AU1070" s="12"/>
      <c r="AV1070" s="12"/>
      <c r="AW1070" s="12"/>
      <c r="AX1070" s="12"/>
      <c r="AY1070" s="12"/>
      <c r="AZ1070" s="12"/>
      <c r="BA1070" s="12"/>
      <c r="BB1070" s="12"/>
      <c r="BC1070" s="12"/>
      <c r="BD1070" s="12"/>
      <c r="BE1070" s="12"/>
      <c r="BF1070" s="12"/>
      <c r="BG1070" s="12"/>
      <c r="BH1070" s="12"/>
      <c r="BI1070" s="12"/>
      <c r="BJ1070" s="12"/>
      <c r="BK1070" s="12"/>
      <c r="BL1070" s="12"/>
      <c r="BM1070" s="12"/>
      <c r="BN1070" s="12"/>
      <c r="BO1070" s="12"/>
      <c r="BP1070" s="12"/>
      <c r="BQ1070" s="12"/>
      <c r="BR1070" s="12"/>
      <c r="BS1070" s="12"/>
      <c r="BT1070" s="12"/>
      <c r="BU1070" s="12"/>
      <c r="BV1070" s="12"/>
      <c r="BW1070" s="12"/>
      <c r="BX1070" s="12"/>
      <c r="BY1070" s="12"/>
      <c r="BZ1070" s="12"/>
      <c r="CA1070" s="12"/>
      <c r="CB1070" s="12"/>
      <c r="CC1070" s="12"/>
      <c r="CD1070" s="12"/>
      <c r="CE1070" s="12"/>
      <c r="CF1070" s="12"/>
      <c r="CG1070" s="12"/>
      <c r="CH1070" s="12"/>
    </row>
    <row r="1071" spans="1:86">
      <c r="A1071" s="14"/>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c r="Z1071" s="14"/>
      <c r="AA1071" s="14"/>
      <c r="AB1071" s="14"/>
      <c r="AC1071" s="14"/>
      <c r="AD1071" s="14"/>
      <c r="AE1071" s="14"/>
      <c r="AF1071" s="14"/>
      <c r="AG1071" s="14"/>
      <c r="AH1071" s="14"/>
      <c r="AI1071" s="14"/>
      <c r="AJ1071" s="14"/>
      <c r="AK1071" s="14"/>
      <c r="AL1071" s="14"/>
      <c r="AM1071" s="12"/>
      <c r="AN1071" s="12"/>
      <c r="AO1071" s="12"/>
      <c r="AP1071" s="12"/>
      <c r="AQ1071" s="12"/>
      <c r="AR1071" s="12"/>
      <c r="AS1071" s="12"/>
      <c r="AT1071" s="12"/>
      <c r="AU1071" s="12"/>
      <c r="AV1071" s="12"/>
      <c r="AW1071" s="12"/>
      <c r="AX1071" s="12"/>
      <c r="AY1071" s="12"/>
      <c r="AZ1071" s="12"/>
      <c r="BA1071" s="12"/>
      <c r="BB1071" s="12"/>
      <c r="BC1071" s="12"/>
      <c r="BD1071" s="12"/>
      <c r="BE1071" s="12"/>
      <c r="BF1071" s="12"/>
      <c r="BG1071" s="12"/>
      <c r="BH1071" s="12"/>
      <c r="BI1071" s="12"/>
      <c r="BJ1071" s="12"/>
      <c r="BK1071" s="12"/>
      <c r="BL1071" s="12"/>
      <c r="BM1071" s="12"/>
      <c r="BN1071" s="12"/>
      <c r="BO1071" s="12"/>
      <c r="BP1071" s="12"/>
      <c r="BQ1071" s="12"/>
      <c r="BR1071" s="12"/>
      <c r="BS1071" s="12"/>
      <c r="BT1071" s="12"/>
      <c r="BU1071" s="12"/>
      <c r="BV1071" s="12"/>
      <c r="BW1071" s="12"/>
      <c r="BX1071" s="12"/>
      <c r="BY1071" s="12"/>
      <c r="BZ1071" s="12"/>
      <c r="CA1071" s="12"/>
      <c r="CB1071" s="12"/>
      <c r="CC1071" s="12"/>
      <c r="CD1071" s="12"/>
      <c r="CE1071" s="12"/>
      <c r="CF1071" s="12"/>
      <c r="CG1071" s="12"/>
      <c r="CH1071" s="12"/>
    </row>
    <row r="1072" spans="1:86">
      <c r="A1072" s="14"/>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c r="Z1072" s="14"/>
      <c r="AA1072" s="14"/>
      <c r="AB1072" s="14"/>
      <c r="AC1072" s="14"/>
      <c r="AD1072" s="14"/>
      <c r="AE1072" s="14"/>
      <c r="AF1072" s="14"/>
      <c r="AG1072" s="14"/>
      <c r="AH1072" s="14"/>
      <c r="AI1072" s="14"/>
      <c r="AJ1072" s="14"/>
      <c r="AK1072" s="14"/>
      <c r="AL1072" s="14"/>
      <c r="AM1072" s="12"/>
      <c r="AN1072" s="12"/>
      <c r="AO1072" s="12"/>
      <c r="AP1072" s="12"/>
      <c r="AQ1072" s="12"/>
      <c r="AR1072" s="12"/>
      <c r="AS1072" s="12"/>
      <c r="AT1072" s="12"/>
      <c r="AU1072" s="12"/>
      <c r="AV1072" s="12"/>
      <c r="AW1072" s="12"/>
      <c r="AX1072" s="12"/>
      <c r="AY1072" s="12"/>
      <c r="AZ1072" s="12"/>
      <c r="BA1072" s="12"/>
      <c r="BB1072" s="12"/>
      <c r="BC1072" s="12"/>
      <c r="BD1072" s="12"/>
      <c r="BE1072" s="12"/>
      <c r="BF1072" s="12"/>
      <c r="BG1072" s="12"/>
      <c r="BH1072" s="12"/>
      <c r="BI1072" s="12"/>
      <c r="BJ1072" s="12"/>
      <c r="BK1072" s="12"/>
      <c r="BL1072" s="12"/>
      <c r="BM1072" s="12"/>
      <c r="BN1072" s="12"/>
      <c r="BO1072" s="12"/>
      <c r="BP1072" s="12"/>
      <c r="BQ1072" s="12"/>
      <c r="BR1072" s="12"/>
      <c r="BS1072" s="12"/>
      <c r="BT1072" s="12"/>
      <c r="BU1072" s="12"/>
      <c r="BV1072" s="12"/>
      <c r="BW1072" s="12"/>
      <c r="BX1072" s="12"/>
      <c r="BY1072" s="12"/>
      <c r="BZ1072" s="12"/>
      <c r="CA1072" s="12"/>
      <c r="CB1072" s="12"/>
      <c r="CC1072" s="12"/>
      <c r="CD1072" s="12"/>
      <c r="CE1072" s="12"/>
      <c r="CF1072" s="12"/>
      <c r="CG1072" s="12"/>
      <c r="CH1072" s="12"/>
    </row>
    <row r="1073" spans="1:86">
      <c r="A1073" s="14"/>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c r="Z1073" s="14"/>
      <c r="AA1073" s="14"/>
      <c r="AB1073" s="14"/>
      <c r="AC1073" s="14"/>
      <c r="AD1073" s="14"/>
      <c r="AE1073" s="14"/>
      <c r="AF1073" s="14"/>
      <c r="AG1073" s="14"/>
      <c r="AH1073" s="14"/>
      <c r="AI1073" s="14"/>
      <c r="AJ1073" s="14"/>
      <c r="AK1073" s="14"/>
      <c r="AL1073" s="14"/>
      <c r="AM1073" s="12"/>
      <c r="AN1073" s="12"/>
      <c r="AO1073" s="12"/>
      <c r="AP1073" s="12"/>
      <c r="AQ1073" s="12"/>
      <c r="AR1073" s="12"/>
      <c r="AS1073" s="12"/>
      <c r="AT1073" s="12"/>
      <c r="AU1073" s="12"/>
      <c r="AV1073" s="12"/>
      <c r="AW1073" s="12"/>
      <c r="AX1073" s="12"/>
      <c r="AY1073" s="12"/>
      <c r="AZ1073" s="12"/>
      <c r="BA1073" s="12"/>
      <c r="BB1073" s="12"/>
      <c r="BC1073" s="12"/>
      <c r="BD1073" s="12"/>
      <c r="BE1073" s="12"/>
      <c r="BF1073" s="12"/>
      <c r="BG1073" s="12"/>
      <c r="BH1073" s="12"/>
      <c r="BI1073" s="12"/>
      <c r="BJ1073" s="12"/>
      <c r="BK1073" s="12"/>
      <c r="BL1073" s="12"/>
      <c r="BM1073" s="12"/>
      <c r="BN1073" s="12"/>
      <c r="BO1073" s="12"/>
      <c r="BP1073" s="12"/>
      <c r="BQ1073" s="12"/>
      <c r="BR1073" s="12"/>
      <c r="BS1073" s="12"/>
      <c r="BT1073" s="12"/>
      <c r="BU1073" s="12"/>
      <c r="BV1073" s="12"/>
      <c r="BW1073" s="12"/>
      <c r="BX1073" s="12"/>
      <c r="BY1073" s="12"/>
      <c r="BZ1073" s="12"/>
      <c r="CA1073" s="12"/>
      <c r="CB1073" s="12"/>
      <c r="CC1073" s="12"/>
      <c r="CD1073" s="12"/>
      <c r="CE1073" s="12"/>
      <c r="CF1073" s="12"/>
      <c r="CG1073" s="12"/>
      <c r="CH1073" s="12"/>
    </row>
    <row r="1074" spans="1:86">
      <c r="A1074" s="14"/>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c r="Z1074" s="14"/>
      <c r="AA1074" s="14"/>
      <c r="AB1074" s="14"/>
      <c r="AC1074" s="14"/>
      <c r="AD1074" s="14"/>
      <c r="AE1074" s="14"/>
      <c r="AF1074" s="14"/>
      <c r="AG1074" s="14"/>
      <c r="AH1074" s="14"/>
      <c r="AI1074" s="14"/>
      <c r="AJ1074" s="14"/>
      <c r="AK1074" s="14"/>
      <c r="AL1074" s="14"/>
      <c r="AM1074" s="12"/>
      <c r="AN1074" s="12"/>
      <c r="AO1074" s="12"/>
      <c r="AP1074" s="12"/>
      <c r="AQ1074" s="12"/>
      <c r="AR1074" s="12"/>
      <c r="AS1074" s="12"/>
      <c r="AT1074" s="12"/>
      <c r="AU1074" s="12"/>
      <c r="AV1074" s="12"/>
      <c r="AW1074" s="12"/>
      <c r="AX1074" s="12"/>
      <c r="AY1074" s="12"/>
      <c r="AZ1074" s="12"/>
      <c r="BA1074" s="12"/>
      <c r="BB1074" s="12"/>
      <c r="BC1074" s="12"/>
      <c r="BD1074" s="12"/>
      <c r="BE1074" s="12"/>
      <c r="BF1074" s="12"/>
      <c r="BG1074" s="12"/>
      <c r="BH1074" s="12"/>
      <c r="BI1074" s="12"/>
      <c r="BJ1074" s="12"/>
      <c r="BK1074" s="12"/>
      <c r="BL1074" s="12"/>
      <c r="BM1074" s="12"/>
      <c r="BN1074" s="12"/>
      <c r="BO1074" s="12"/>
      <c r="BP1074" s="12"/>
      <c r="BQ1074" s="12"/>
      <c r="BR1074" s="12"/>
      <c r="BS1074" s="12"/>
      <c r="BT1074" s="12"/>
      <c r="BU1074" s="12"/>
      <c r="BV1074" s="12"/>
      <c r="BW1074" s="12"/>
      <c r="BX1074" s="12"/>
      <c r="BY1074" s="12"/>
      <c r="BZ1074" s="12"/>
      <c r="CA1074" s="12"/>
      <c r="CB1074" s="12"/>
      <c r="CC1074" s="12"/>
      <c r="CD1074" s="12"/>
      <c r="CE1074" s="12"/>
      <c r="CF1074" s="12"/>
      <c r="CG1074" s="12"/>
      <c r="CH1074" s="12"/>
    </row>
    <row r="1075" spans="1:86">
      <c r="A1075" s="14"/>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c r="Z1075" s="14"/>
      <c r="AA1075" s="14"/>
      <c r="AB1075" s="14"/>
      <c r="AC1075" s="14"/>
      <c r="AD1075" s="14"/>
      <c r="AE1075" s="14"/>
      <c r="AF1075" s="14"/>
      <c r="AG1075" s="14"/>
      <c r="AH1075" s="14"/>
      <c r="AI1075" s="14"/>
      <c r="AJ1075" s="14"/>
      <c r="AK1075" s="14"/>
      <c r="AL1075" s="14"/>
      <c r="AM1075" s="12"/>
      <c r="AN1075" s="12"/>
      <c r="AO1075" s="12"/>
      <c r="AP1075" s="12"/>
      <c r="AQ1075" s="12"/>
      <c r="AR1075" s="12"/>
      <c r="AS1075" s="12"/>
      <c r="AT1075" s="12"/>
      <c r="AU1075" s="12"/>
      <c r="AV1075" s="12"/>
      <c r="AW1075" s="12"/>
      <c r="AX1075" s="12"/>
      <c r="AY1075" s="12"/>
      <c r="AZ1075" s="12"/>
      <c r="BA1075" s="12"/>
      <c r="BB1075" s="12"/>
      <c r="BC1075" s="12"/>
      <c r="BD1075" s="12"/>
      <c r="BE1075" s="12"/>
      <c r="BF1075" s="12"/>
      <c r="BG1075" s="12"/>
      <c r="BH1075" s="12"/>
      <c r="BI1075" s="12"/>
      <c r="BJ1075" s="12"/>
      <c r="BK1075" s="12"/>
      <c r="BL1075" s="12"/>
      <c r="BM1075" s="12"/>
      <c r="BN1075" s="12"/>
      <c r="BO1075" s="12"/>
      <c r="BP1075" s="12"/>
      <c r="BQ1075" s="12"/>
      <c r="BR1075" s="12"/>
      <c r="BS1075" s="12"/>
      <c r="BT1075" s="12"/>
      <c r="BU1075" s="12"/>
      <c r="BV1075" s="12"/>
      <c r="BW1075" s="12"/>
      <c r="BX1075" s="12"/>
      <c r="BY1075" s="12"/>
      <c r="BZ1075" s="12"/>
      <c r="CA1075" s="12"/>
      <c r="CB1075" s="12"/>
      <c r="CC1075" s="12"/>
      <c r="CD1075" s="12"/>
      <c r="CE1075" s="12"/>
      <c r="CF1075" s="12"/>
      <c r="CG1075" s="12"/>
      <c r="CH1075" s="12"/>
    </row>
    <row r="1076" spans="1:86">
      <c r="A1076" s="14"/>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c r="Z1076" s="14"/>
      <c r="AA1076" s="14"/>
      <c r="AB1076" s="14"/>
      <c r="AC1076" s="14"/>
      <c r="AD1076" s="14"/>
      <c r="AE1076" s="14"/>
      <c r="AF1076" s="14"/>
      <c r="AG1076" s="14"/>
      <c r="AH1076" s="14"/>
      <c r="AI1076" s="14"/>
      <c r="AJ1076" s="14"/>
      <c r="AK1076" s="14"/>
      <c r="AL1076" s="14"/>
      <c r="AM1076" s="12"/>
      <c r="AN1076" s="12"/>
      <c r="AO1076" s="12"/>
      <c r="AP1076" s="12"/>
      <c r="AQ1076" s="12"/>
      <c r="AR1076" s="12"/>
      <c r="AS1076" s="12"/>
      <c r="AT1076" s="12"/>
      <c r="AU1076" s="12"/>
      <c r="AV1076" s="12"/>
      <c r="AW1076" s="12"/>
      <c r="AX1076" s="12"/>
      <c r="AY1076" s="12"/>
      <c r="AZ1076" s="12"/>
      <c r="BA1076" s="12"/>
      <c r="BB1076" s="12"/>
      <c r="BC1076" s="12"/>
      <c r="BD1076" s="12"/>
      <c r="BE1076" s="12"/>
      <c r="BF1076" s="12"/>
      <c r="BG1076" s="12"/>
      <c r="BH1076" s="12"/>
      <c r="BI1076" s="12"/>
      <c r="BJ1076" s="12"/>
      <c r="BK1076" s="12"/>
      <c r="BL1076" s="12"/>
      <c r="BM1076" s="12"/>
      <c r="BN1076" s="12"/>
      <c r="BO1076" s="12"/>
      <c r="BP1076" s="12"/>
      <c r="BQ1076" s="12"/>
      <c r="BR1076" s="12"/>
      <c r="BS1076" s="12"/>
      <c r="BT1076" s="12"/>
      <c r="BU1076" s="12"/>
      <c r="BV1076" s="12"/>
      <c r="BW1076" s="12"/>
      <c r="BX1076" s="12"/>
      <c r="BY1076" s="12"/>
      <c r="BZ1076" s="12"/>
      <c r="CA1076" s="12"/>
      <c r="CB1076" s="12"/>
      <c r="CC1076" s="12"/>
      <c r="CD1076" s="12"/>
      <c r="CE1076" s="12"/>
      <c r="CF1076" s="12"/>
      <c r="CG1076" s="12"/>
      <c r="CH1076" s="12"/>
    </row>
    <row r="1077" spans="1:86">
      <c r="A1077" s="14"/>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c r="Z1077" s="14"/>
      <c r="AA1077" s="14"/>
      <c r="AB1077" s="14"/>
      <c r="AC1077" s="14"/>
      <c r="AD1077" s="14"/>
      <c r="AE1077" s="14"/>
      <c r="AF1077" s="14"/>
      <c r="AG1077" s="14"/>
      <c r="AH1077" s="14"/>
      <c r="AI1077" s="14"/>
      <c r="AJ1077" s="14"/>
      <c r="AK1077" s="14"/>
      <c r="AL1077" s="14"/>
      <c r="AM1077" s="12"/>
      <c r="AN1077" s="12"/>
      <c r="AO1077" s="12"/>
      <c r="AP1077" s="12"/>
      <c r="AQ1077" s="12"/>
      <c r="AR1077" s="12"/>
      <c r="AS1077" s="12"/>
      <c r="AT1077" s="12"/>
      <c r="AU1077" s="12"/>
      <c r="AV1077" s="12"/>
      <c r="AW1077" s="12"/>
      <c r="AX1077" s="12"/>
      <c r="AY1077" s="12"/>
      <c r="AZ1077" s="12"/>
      <c r="BA1077" s="12"/>
      <c r="BB1077" s="12"/>
      <c r="BC1077" s="12"/>
      <c r="BD1077" s="12"/>
      <c r="BE1077" s="12"/>
      <c r="BF1077" s="12"/>
      <c r="BG1077" s="12"/>
      <c r="BH1077" s="12"/>
      <c r="BI1077" s="12"/>
      <c r="BJ1077" s="12"/>
      <c r="BK1077" s="12"/>
      <c r="BL1077" s="12"/>
      <c r="BM1077" s="12"/>
      <c r="BN1077" s="12"/>
      <c r="BO1077" s="12"/>
      <c r="BP1077" s="12"/>
      <c r="BQ1077" s="12"/>
      <c r="BR1077" s="12"/>
      <c r="BS1077" s="12"/>
      <c r="BT1077" s="12"/>
      <c r="BU1077" s="12"/>
      <c r="BV1077" s="12"/>
      <c r="BW1077" s="12"/>
      <c r="BX1077" s="12"/>
      <c r="BY1077" s="12"/>
      <c r="BZ1077" s="12"/>
      <c r="CA1077" s="12"/>
      <c r="CB1077" s="12"/>
      <c r="CC1077" s="12"/>
      <c r="CD1077" s="12"/>
      <c r="CE1077" s="12"/>
      <c r="CF1077" s="12"/>
      <c r="CG1077" s="12"/>
      <c r="CH1077" s="12"/>
    </row>
    <row r="1078" spans="1:86">
      <c r="A1078" s="14"/>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c r="Z1078" s="14"/>
      <c r="AA1078" s="14"/>
      <c r="AB1078" s="14"/>
      <c r="AC1078" s="14"/>
      <c r="AD1078" s="14"/>
      <c r="AE1078" s="14"/>
      <c r="AF1078" s="14"/>
      <c r="AG1078" s="14"/>
      <c r="AH1078" s="14"/>
      <c r="AI1078" s="14"/>
      <c r="AJ1078" s="14"/>
      <c r="AK1078" s="14"/>
      <c r="AL1078" s="14"/>
      <c r="AM1078" s="12"/>
      <c r="AN1078" s="12"/>
      <c r="AO1078" s="12"/>
      <c r="AP1078" s="12"/>
      <c r="AQ1078" s="12"/>
      <c r="AR1078" s="12"/>
      <c r="AS1078" s="12"/>
      <c r="AT1078" s="12"/>
      <c r="AU1078" s="12"/>
      <c r="AV1078" s="12"/>
      <c r="AW1078" s="12"/>
      <c r="AX1078" s="12"/>
      <c r="AY1078" s="12"/>
      <c r="AZ1078" s="12"/>
      <c r="BA1078" s="12"/>
      <c r="BB1078" s="12"/>
      <c r="BC1078" s="12"/>
      <c r="BD1078" s="12"/>
      <c r="BE1078" s="12"/>
      <c r="BF1078" s="12"/>
      <c r="BG1078" s="12"/>
      <c r="BH1078" s="12"/>
      <c r="BI1078" s="12"/>
      <c r="BJ1078" s="12"/>
      <c r="BK1078" s="12"/>
      <c r="BL1078" s="12"/>
      <c r="BM1078" s="12"/>
      <c r="BN1078" s="12"/>
      <c r="BO1078" s="12"/>
      <c r="BP1078" s="12"/>
      <c r="BQ1078" s="12"/>
      <c r="BR1078" s="12"/>
      <c r="BS1078" s="12"/>
      <c r="BT1078" s="12"/>
      <c r="BU1078" s="12"/>
      <c r="BV1078" s="12"/>
      <c r="BW1078" s="12"/>
      <c r="BX1078" s="12"/>
      <c r="BY1078" s="12"/>
      <c r="BZ1078" s="12"/>
      <c r="CA1078" s="12"/>
      <c r="CB1078" s="12"/>
      <c r="CC1078" s="12"/>
      <c r="CD1078" s="12"/>
      <c r="CE1078" s="12"/>
      <c r="CF1078" s="12"/>
      <c r="CG1078" s="12"/>
      <c r="CH1078" s="12"/>
    </row>
    <row r="1079" spans="1:86">
      <c r="A1079" s="14"/>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c r="Z1079" s="14"/>
      <c r="AA1079" s="14"/>
      <c r="AB1079" s="14"/>
      <c r="AC1079" s="14"/>
      <c r="AD1079" s="14"/>
      <c r="AE1079" s="14"/>
      <c r="AF1079" s="14"/>
      <c r="AG1079" s="14"/>
      <c r="AH1079" s="14"/>
      <c r="AI1079" s="14"/>
      <c r="AJ1079" s="14"/>
      <c r="AK1079" s="14"/>
      <c r="AL1079" s="14"/>
      <c r="AM1079" s="12"/>
      <c r="AN1079" s="12"/>
      <c r="AO1079" s="12"/>
      <c r="AP1079" s="12"/>
      <c r="AQ1079" s="12"/>
      <c r="AR1079" s="12"/>
      <c r="AS1079" s="12"/>
      <c r="AT1079" s="12"/>
      <c r="AU1079" s="12"/>
      <c r="AV1079" s="12"/>
      <c r="AW1079" s="12"/>
      <c r="AX1079" s="12"/>
      <c r="AY1079" s="12"/>
      <c r="AZ1079" s="12"/>
      <c r="BA1079" s="12"/>
      <c r="BB1079" s="12"/>
      <c r="BC1079" s="12"/>
      <c r="BD1079" s="12"/>
      <c r="BE1079" s="12"/>
      <c r="BF1079" s="12"/>
      <c r="BG1079" s="12"/>
      <c r="BH1079" s="12"/>
      <c r="BI1079" s="12"/>
      <c r="BJ1079" s="12"/>
      <c r="BK1079" s="12"/>
      <c r="BL1079" s="12"/>
      <c r="BM1079" s="12"/>
      <c r="BN1079" s="12"/>
      <c r="BO1079" s="12"/>
      <c r="BP1079" s="12"/>
      <c r="BQ1079" s="12"/>
      <c r="BR1079" s="12"/>
      <c r="BS1079" s="12"/>
      <c r="BT1079" s="12"/>
      <c r="BU1079" s="12"/>
      <c r="BV1079" s="12"/>
      <c r="BW1079" s="12"/>
      <c r="BX1079" s="12"/>
      <c r="BY1079" s="12"/>
      <c r="BZ1079" s="12"/>
      <c r="CA1079" s="12"/>
      <c r="CB1079" s="12"/>
      <c r="CC1079" s="12"/>
      <c r="CD1079" s="12"/>
      <c r="CE1079" s="12"/>
      <c r="CF1079" s="12"/>
      <c r="CG1079" s="12"/>
      <c r="CH1079" s="12"/>
    </row>
    <row r="1080" spans="1:86">
      <c r="A1080" s="14"/>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c r="Z1080" s="14"/>
      <c r="AA1080" s="14"/>
      <c r="AB1080" s="14"/>
      <c r="AC1080" s="14"/>
      <c r="AD1080" s="14"/>
      <c r="AE1080" s="14"/>
      <c r="AF1080" s="14"/>
      <c r="AG1080" s="14"/>
      <c r="AH1080" s="14"/>
      <c r="AI1080" s="14"/>
      <c r="AJ1080" s="14"/>
      <c r="AK1080" s="14"/>
      <c r="AL1080" s="14"/>
      <c r="AM1080" s="12"/>
      <c r="AN1080" s="12"/>
      <c r="AO1080" s="12"/>
      <c r="AP1080" s="12"/>
      <c r="AQ1080" s="12"/>
      <c r="AR1080" s="12"/>
      <c r="AS1080" s="12"/>
      <c r="AT1080" s="12"/>
      <c r="AU1080" s="12"/>
      <c r="AV1080" s="12"/>
      <c r="AW1080" s="12"/>
      <c r="AX1080" s="12"/>
      <c r="AY1080" s="12"/>
      <c r="AZ1080" s="12"/>
      <c r="BA1080" s="12"/>
      <c r="BB1080" s="12"/>
      <c r="BC1080" s="12"/>
      <c r="BD1080" s="12"/>
      <c r="BE1080" s="12"/>
      <c r="BF1080" s="12"/>
      <c r="BG1080" s="12"/>
      <c r="BH1080" s="12"/>
      <c r="BI1080" s="12"/>
      <c r="BJ1080" s="12"/>
      <c r="BK1080" s="12"/>
      <c r="BL1080" s="12"/>
      <c r="BM1080" s="12"/>
      <c r="BN1080" s="12"/>
      <c r="BO1080" s="12"/>
      <c r="BP1080" s="12"/>
      <c r="BQ1080" s="12"/>
      <c r="BR1080" s="12"/>
      <c r="BS1080" s="12"/>
      <c r="BT1080" s="12"/>
      <c r="BU1080" s="12"/>
      <c r="BV1080" s="12"/>
      <c r="BW1080" s="12"/>
      <c r="BX1080" s="12"/>
      <c r="BY1080" s="12"/>
      <c r="BZ1080" s="12"/>
      <c r="CA1080" s="12"/>
      <c r="CB1080" s="12"/>
      <c r="CC1080" s="12"/>
      <c r="CD1080" s="12"/>
      <c r="CE1080" s="12"/>
      <c r="CF1080" s="12"/>
      <c r="CG1080" s="12"/>
      <c r="CH1080" s="12"/>
    </row>
    <row r="1081" spans="1:86">
      <c r="A1081" s="14"/>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c r="Z1081" s="14"/>
      <c r="AA1081" s="14"/>
      <c r="AB1081" s="14"/>
      <c r="AC1081" s="14"/>
      <c r="AD1081" s="14"/>
      <c r="AE1081" s="14"/>
      <c r="AF1081" s="14"/>
      <c r="AG1081" s="14"/>
      <c r="AH1081" s="14"/>
      <c r="AI1081" s="14"/>
      <c r="AJ1081" s="14"/>
      <c r="AK1081" s="14"/>
      <c r="AL1081" s="14"/>
      <c r="AM1081" s="12"/>
      <c r="AN1081" s="12"/>
      <c r="AO1081" s="12"/>
      <c r="AP1081" s="12"/>
      <c r="AQ1081" s="12"/>
      <c r="AR1081" s="12"/>
      <c r="AS1081" s="12"/>
      <c r="AT1081" s="12"/>
      <c r="AU1081" s="12"/>
      <c r="AV1081" s="12"/>
      <c r="AW1081" s="12"/>
      <c r="AX1081" s="12"/>
      <c r="AY1081" s="12"/>
      <c r="AZ1081" s="12"/>
      <c r="BA1081" s="12"/>
      <c r="BB1081" s="12"/>
      <c r="BC1081" s="12"/>
      <c r="BD1081" s="12"/>
      <c r="BE1081" s="12"/>
      <c r="BF1081" s="12"/>
      <c r="BG1081" s="12"/>
      <c r="BH1081" s="12"/>
      <c r="BI1081" s="12"/>
      <c r="BJ1081" s="12"/>
      <c r="BK1081" s="12"/>
      <c r="BL1081" s="12"/>
      <c r="BM1081" s="12"/>
      <c r="BN1081" s="12"/>
      <c r="BO1081" s="12"/>
      <c r="BP1081" s="12"/>
      <c r="BQ1081" s="12"/>
      <c r="BR1081" s="12"/>
      <c r="BS1081" s="12"/>
      <c r="BT1081" s="12"/>
      <c r="BU1081" s="12"/>
      <c r="BV1081" s="12"/>
      <c r="BW1081" s="12"/>
      <c r="BX1081" s="12"/>
      <c r="BY1081" s="12"/>
      <c r="BZ1081" s="12"/>
      <c r="CA1081" s="12"/>
      <c r="CB1081" s="12"/>
      <c r="CC1081" s="12"/>
      <c r="CD1081" s="12"/>
      <c r="CE1081" s="12"/>
      <c r="CF1081" s="12"/>
      <c r="CG1081" s="12"/>
      <c r="CH1081" s="12"/>
    </row>
    <row r="1082" spans="1:86">
      <c r="A1082" s="14"/>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c r="Z1082" s="14"/>
      <c r="AA1082" s="14"/>
      <c r="AB1082" s="14"/>
      <c r="AC1082" s="14"/>
      <c r="AD1082" s="14"/>
      <c r="AE1082" s="14"/>
      <c r="AF1082" s="14"/>
      <c r="AG1082" s="14"/>
      <c r="AH1082" s="14"/>
      <c r="AI1082" s="14"/>
      <c r="AJ1082" s="14"/>
      <c r="AK1082" s="14"/>
      <c r="AL1082" s="14"/>
      <c r="AM1082" s="12"/>
      <c r="AN1082" s="12"/>
      <c r="AO1082" s="12"/>
      <c r="AP1082" s="12"/>
      <c r="AQ1082" s="12"/>
      <c r="AR1082" s="12"/>
      <c r="AS1082" s="12"/>
      <c r="AT1082" s="12"/>
      <c r="AU1082" s="12"/>
      <c r="AV1082" s="12"/>
      <c r="AW1082" s="12"/>
      <c r="AX1082" s="12"/>
      <c r="AY1082" s="12"/>
      <c r="AZ1082" s="12"/>
      <c r="BA1082" s="12"/>
      <c r="BB1082" s="12"/>
      <c r="BC1082" s="12"/>
      <c r="BD1082" s="12"/>
      <c r="BE1082" s="12"/>
      <c r="BF1082" s="12"/>
      <c r="BG1082" s="12"/>
      <c r="BH1082" s="12"/>
      <c r="BI1082" s="12"/>
      <c r="BJ1082" s="12"/>
      <c r="BK1082" s="12"/>
      <c r="BL1082" s="12"/>
      <c r="BM1082" s="12"/>
      <c r="BN1082" s="12"/>
      <c r="BO1082" s="12"/>
      <c r="BP1082" s="12"/>
      <c r="BQ1082" s="12"/>
      <c r="BR1082" s="12"/>
      <c r="BS1082" s="12"/>
      <c r="BT1082" s="12"/>
      <c r="BU1082" s="12"/>
      <c r="BV1082" s="12"/>
      <c r="BW1082" s="12"/>
      <c r="BX1082" s="12"/>
      <c r="BY1082" s="12"/>
      <c r="BZ1082" s="12"/>
      <c r="CA1082" s="12"/>
      <c r="CB1082" s="12"/>
      <c r="CC1082" s="12"/>
      <c r="CD1082" s="12"/>
      <c r="CE1082" s="12"/>
      <c r="CF1082" s="12"/>
      <c r="CG1082" s="12"/>
      <c r="CH1082" s="12"/>
    </row>
    <row r="1083" spans="1:86">
      <c r="A1083" s="14"/>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c r="Z1083" s="14"/>
      <c r="AA1083" s="14"/>
      <c r="AB1083" s="14"/>
      <c r="AC1083" s="14"/>
      <c r="AD1083" s="14"/>
      <c r="AE1083" s="14"/>
      <c r="AF1083" s="14"/>
      <c r="AG1083" s="14"/>
      <c r="AH1083" s="14"/>
      <c r="AI1083" s="14"/>
      <c r="AJ1083" s="14"/>
      <c r="AK1083" s="14"/>
      <c r="AL1083" s="14"/>
      <c r="AM1083" s="12"/>
      <c r="AN1083" s="12"/>
      <c r="AO1083" s="12"/>
      <c r="AP1083" s="12"/>
      <c r="AQ1083" s="12"/>
      <c r="AR1083" s="12"/>
      <c r="AS1083" s="12"/>
      <c r="AT1083" s="12"/>
      <c r="AU1083" s="12"/>
      <c r="AV1083" s="12"/>
      <c r="AW1083" s="12"/>
      <c r="AX1083" s="12"/>
      <c r="AY1083" s="12"/>
      <c r="AZ1083" s="12"/>
      <c r="BA1083" s="12"/>
      <c r="BB1083" s="12"/>
      <c r="BC1083" s="12"/>
      <c r="BD1083" s="12"/>
      <c r="BE1083" s="12"/>
      <c r="BF1083" s="12"/>
      <c r="BG1083" s="12"/>
      <c r="BH1083" s="12"/>
      <c r="BI1083" s="12"/>
      <c r="BJ1083" s="12"/>
      <c r="BK1083" s="12"/>
      <c r="BL1083" s="12"/>
      <c r="BM1083" s="12"/>
      <c r="BN1083" s="12"/>
      <c r="BO1083" s="12"/>
      <c r="BP1083" s="12"/>
      <c r="BQ1083" s="12"/>
      <c r="BR1083" s="12"/>
      <c r="BS1083" s="12"/>
      <c r="BT1083" s="12"/>
      <c r="BU1083" s="12"/>
      <c r="BV1083" s="12"/>
      <c r="BW1083" s="12"/>
      <c r="BX1083" s="12"/>
      <c r="BY1083" s="12"/>
      <c r="BZ1083" s="12"/>
      <c r="CA1083" s="12"/>
      <c r="CB1083" s="12"/>
      <c r="CC1083" s="12"/>
      <c r="CD1083" s="12"/>
      <c r="CE1083" s="12"/>
      <c r="CF1083" s="12"/>
      <c r="CG1083" s="12"/>
      <c r="CH1083" s="12"/>
    </row>
    <row r="1084" spans="1:86">
      <c r="A1084" s="14"/>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c r="Z1084" s="14"/>
      <c r="AA1084" s="14"/>
      <c r="AB1084" s="14"/>
      <c r="AC1084" s="14"/>
      <c r="AD1084" s="14"/>
      <c r="AE1084" s="14"/>
      <c r="AF1084" s="14"/>
      <c r="AG1084" s="14"/>
      <c r="AH1084" s="14"/>
      <c r="AI1084" s="14"/>
      <c r="AJ1084" s="14"/>
      <c r="AK1084" s="14"/>
      <c r="AL1084" s="14"/>
      <c r="AM1084" s="12"/>
      <c r="AN1084" s="12"/>
      <c r="AO1084" s="12"/>
      <c r="AP1084" s="12"/>
      <c r="AQ1084" s="12"/>
      <c r="AR1084" s="12"/>
      <c r="AS1084" s="12"/>
      <c r="AT1084" s="12"/>
      <c r="AU1084" s="12"/>
      <c r="AV1084" s="12"/>
      <c r="AW1084" s="12"/>
      <c r="AX1084" s="12"/>
      <c r="AY1084" s="12"/>
      <c r="AZ1084" s="12"/>
      <c r="BA1084" s="12"/>
      <c r="BB1084" s="12"/>
      <c r="BC1084" s="12"/>
      <c r="BD1084" s="12"/>
      <c r="BE1084" s="12"/>
      <c r="BF1084" s="12"/>
      <c r="BG1084" s="12"/>
      <c r="BH1084" s="12"/>
      <c r="BI1084" s="12"/>
      <c r="BJ1084" s="12"/>
      <c r="BK1084" s="12"/>
      <c r="BL1084" s="12"/>
      <c r="BM1084" s="12"/>
      <c r="BN1084" s="12"/>
      <c r="BO1084" s="12"/>
      <c r="BP1084" s="12"/>
      <c r="BQ1084" s="12"/>
      <c r="BR1084" s="12"/>
      <c r="BS1084" s="12"/>
      <c r="BT1084" s="12"/>
      <c r="BU1084" s="12"/>
      <c r="BV1084" s="12"/>
      <c r="BW1084" s="12"/>
      <c r="BX1084" s="12"/>
      <c r="BY1084" s="12"/>
      <c r="BZ1084" s="12"/>
      <c r="CA1084" s="12"/>
      <c r="CB1084" s="12"/>
      <c r="CC1084" s="12"/>
      <c r="CD1084" s="12"/>
      <c r="CE1084" s="12"/>
      <c r="CF1084" s="12"/>
      <c r="CG1084" s="12"/>
      <c r="CH1084" s="12"/>
    </row>
    <row r="1085" spans="1:86">
      <c r="A1085" s="14"/>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c r="Z1085" s="14"/>
      <c r="AA1085" s="14"/>
      <c r="AB1085" s="14"/>
      <c r="AC1085" s="14"/>
      <c r="AD1085" s="14"/>
      <c r="AE1085" s="14"/>
      <c r="AF1085" s="14"/>
      <c r="AG1085" s="14"/>
      <c r="AH1085" s="14"/>
      <c r="AI1085" s="14"/>
      <c r="AJ1085" s="14"/>
      <c r="AK1085" s="14"/>
      <c r="AL1085" s="14"/>
      <c r="AM1085" s="12"/>
      <c r="AN1085" s="12"/>
      <c r="AO1085" s="12"/>
      <c r="AP1085" s="12"/>
      <c r="AQ1085" s="12"/>
      <c r="AR1085" s="12"/>
      <c r="AS1085" s="12"/>
      <c r="AT1085" s="12"/>
      <c r="AU1085" s="12"/>
      <c r="AV1085" s="12"/>
      <c r="AW1085" s="12"/>
      <c r="AX1085" s="12"/>
      <c r="AY1085" s="12"/>
      <c r="AZ1085" s="12"/>
      <c r="BA1085" s="12"/>
      <c r="BB1085" s="12"/>
      <c r="BC1085" s="12"/>
      <c r="BD1085" s="12"/>
      <c r="BE1085" s="12"/>
      <c r="BF1085" s="12"/>
      <c r="BG1085" s="12"/>
      <c r="BH1085" s="12"/>
      <c r="BI1085" s="12"/>
      <c r="BJ1085" s="12"/>
      <c r="BK1085" s="12"/>
      <c r="BL1085" s="12"/>
      <c r="BM1085" s="12"/>
      <c r="BN1085" s="12"/>
      <c r="BO1085" s="12"/>
      <c r="BP1085" s="12"/>
      <c r="BQ1085" s="12"/>
      <c r="BR1085" s="12"/>
      <c r="BS1085" s="12"/>
      <c r="BT1085" s="12"/>
      <c r="BU1085" s="12"/>
      <c r="BV1085" s="12"/>
      <c r="BW1085" s="12"/>
      <c r="BX1085" s="12"/>
      <c r="BY1085" s="12"/>
      <c r="BZ1085" s="12"/>
      <c r="CA1085" s="12"/>
      <c r="CB1085" s="12"/>
      <c r="CC1085" s="12"/>
      <c r="CD1085" s="12"/>
      <c r="CE1085" s="12"/>
      <c r="CF1085" s="12"/>
      <c r="CG1085" s="12"/>
      <c r="CH1085" s="12"/>
    </row>
    <row r="1086" spans="1:86">
      <c r="A1086" s="14"/>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c r="Z1086" s="14"/>
      <c r="AA1086" s="14"/>
      <c r="AB1086" s="14"/>
      <c r="AC1086" s="14"/>
      <c r="AD1086" s="14"/>
      <c r="AE1086" s="14"/>
      <c r="AF1086" s="14"/>
      <c r="AG1086" s="14"/>
      <c r="AH1086" s="14"/>
      <c r="AI1086" s="14"/>
      <c r="AJ1086" s="14"/>
      <c r="AK1086" s="14"/>
      <c r="AL1086" s="14"/>
      <c r="AM1086" s="12"/>
      <c r="AN1086" s="12"/>
      <c r="AO1086" s="12"/>
      <c r="AP1086" s="12"/>
      <c r="AQ1086" s="12"/>
      <c r="AR1086" s="12"/>
      <c r="AS1086" s="12"/>
      <c r="AT1086" s="12"/>
      <c r="AU1086" s="12"/>
      <c r="AV1086" s="12"/>
      <c r="AW1086" s="12"/>
      <c r="AX1086" s="12"/>
      <c r="AY1086" s="12"/>
      <c r="AZ1086" s="12"/>
      <c r="BA1086" s="12"/>
      <c r="BB1086" s="12"/>
      <c r="BC1086" s="12"/>
      <c r="BD1086" s="12"/>
      <c r="BE1086" s="12"/>
      <c r="BF1086" s="12"/>
      <c r="BG1086" s="12"/>
      <c r="BH1086" s="12"/>
      <c r="BI1086" s="12"/>
      <c r="BJ1086" s="12"/>
      <c r="BK1086" s="12"/>
      <c r="BL1086" s="12"/>
      <c r="BM1086" s="12"/>
      <c r="BN1086" s="12"/>
      <c r="BO1086" s="12"/>
      <c r="BP1086" s="12"/>
      <c r="BQ1086" s="12"/>
      <c r="BR1086" s="12"/>
      <c r="BS1086" s="12"/>
      <c r="BT1086" s="12"/>
      <c r="BU1086" s="12"/>
      <c r="BV1086" s="12"/>
      <c r="BW1086" s="12"/>
      <c r="BX1086" s="12"/>
      <c r="BY1086" s="12"/>
      <c r="BZ1086" s="12"/>
      <c r="CA1086" s="12"/>
      <c r="CB1086" s="12"/>
      <c r="CC1086" s="12"/>
      <c r="CD1086" s="12"/>
      <c r="CE1086" s="12"/>
      <c r="CF1086" s="12"/>
      <c r="CG1086" s="12"/>
      <c r="CH1086" s="12"/>
    </row>
    <row r="1087" spans="1:86">
      <c r="A1087" s="14"/>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c r="Z1087" s="14"/>
      <c r="AA1087" s="14"/>
      <c r="AB1087" s="14"/>
      <c r="AC1087" s="14"/>
      <c r="AD1087" s="14"/>
      <c r="AE1087" s="14"/>
      <c r="AF1087" s="14"/>
      <c r="AG1087" s="14"/>
      <c r="AH1087" s="14"/>
      <c r="AI1087" s="14"/>
      <c r="AJ1087" s="14"/>
      <c r="AK1087" s="14"/>
      <c r="AL1087" s="14"/>
      <c r="AM1087" s="12"/>
      <c r="AN1087" s="12"/>
      <c r="AO1087" s="12"/>
      <c r="AP1087" s="12"/>
      <c r="AQ1087" s="12"/>
      <c r="AR1087" s="12"/>
      <c r="AS1087" s="12"/>
      <c r="AT1087" s="12"/>
      <c r="AU1087" s="12"/>
      <c r="AV1087" s="12"/>
      <c r="AW1087" s="12"/>
      <c r="AX1087" s="12"/>
      <c r="AY1087" s="12"/>
      <c r="AZ1087" s="12"/>
      <c r="BA1087" s="12"/>
      <c r="BB1087" s="12"/>
      <c r="BC1087" s="12"/>
      <c r="BD1087" s="12"/>
      <c r="BE1087" s="12"/>
      <c r="BF1087" s="12"/>
      <c r="BG1087" s="12"/>
      <c r="BH1087" s="12"/>
      <c r="BI1087" s="12"/>
      <c r="BJ1087" s="12"/>
      <c r="BK1087" s="12"/>
      <c r="BL1087" s="12"/>
      <c r="BM1087" s="12"/>
      <c r="BN1087" s="12"/>
      <c r="BO1087" s="12"/>
      <c r="BP1087" s="12"/>
      <c r="BQ1087" s="12"/>
      <c r="BR1087" s="12"/>
      <c r="BS1087" s="12"/>
      <c r="BT1087" s="12"/>
      <c r="BU1087" s="12"/>
      <c r="BV1087" s="12"/>
      <c r="BW1087" s="12"/>
      <c r="BX1087" s="12"/>
      <c r="BY1087" s="12"/>
      <c r="BZ1087" s="12"/>
      <c r="CA1087" s="12"/>
      <c r="CB1087" s="12"/>
      <c r="CC1087" s="12"/>
      <c r="CD1087" s="12"/>
      <c r="CE1087" s="12"/>
      <c r="CF1087" s="12"/>
      <c r="CG1087" s="12"/>
      <c r="CH1087" s="12"/>
    </row>
    <row r="1088" spans="1:86">
      <c r="A1088" s="14"/>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c r="Z1088" s="14"/>
      <c r="AA1088" s="14"/>
      <c r="AB1088" s="14"/>
      <c r="AC1088" s="14"/>
      <c r="AD1088" s="14"/>
      <c r="AE1088" s="14"/>
      <c r="AF1088" s="14"/>
      <c r="AG1088" s="14"/>
      <c r="AH1088" s="14"/>
      <c r="AI1088" s="14"/>
      <c r="AJ1088" s="14"/>
      <c r="AK1088" s="14"/>
      <c r="AL1088" s="14"/>
      <c r="AM1088" s="12"/>
      <c r="AN1088" s="12"/>
      <c r="AO1088" s="12"/>
      <c r="AP1088" s="12"/>
      <c r="AQ1088" s="12"/>
      <c r="AR1088" s="12"/>
      <c r="AS1088" s="12"/>
      <c r="AT1088" s="12"/>
      <c r="AU1088" s="12"/>
      <c r="AV1088" s="12"/>
      <c r="AW1088" s="12"/>
      <c r="AX1088" s="12"/>
      <c r="AY1088" s="12"/>
      <c r="AZ1088" s="12"/>
      <c r="BA1088" s="12"/>
      <c r="BB1088" s="12"/>
      <c r="BC1088" s="12"/>
      <c r="BD1088" s="12"/>
      <c r="BE1088" s="12"/>
      <c r="BF1088" s="12"/>
      <c r="BG1088" s="12"/>
      <c r="BH1088" s="12"/>
      <c r="BI1088" s="12"/>
      <c r="BJ1088" s="12"/>
      <c r="BK1088" s="12"/>
      <c r="BL1088" s="12"/>
      <c r="BM1088" s="12"/>
      <c r="BN1088" s="12"/>
      <c r="BO1088" s="12"/>
      <c r="BP1088" s="12"/>
      <c r="BQ1088" s="12"/>
      <c r="BR1088" s="12"/>
      <c r="BS1088" s="12"/>
      <c r="BT1088" s="12"/>
      <c r="BU1088" s="12"/>
      <c r="BV1088" s="12"/>
      <c r="BW1088" s="12"/>
      <c r="BX1088" s="12"/>
      <c r="BY1088" s="12"/>
      <c r="BZ1088" s="12"/>
      <c r="CA1088" s="12"/>
      <c r="CB1088" s="12"/>
      <c r="CC1088" s="12"/>
      <c r="CD1088" s="12"/>
      <c r="CE1088" s="12"/>
      <c r="CF1088" s="12"/>
      <c r="CG1088" s="12"/>
      <c r="CH1088" s="12"/>
    </row>
    <row r="1089" spans="1:86">
      <c r="A1089" s="14"/>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c r="Z1089" s="14"/>
      <c r="AA1089" s="14"/>
      <c r="AB1089" s="14"/>
      <c r="AC1089" s="14"/>
      <c r="AD1089" s="14"/>
      <c r="AE1089" s="14"/>
      <c r="AF1089" s="14"/>
      <c r="AG1089" s="14"/>
      <c r="AH1089" s="14"/>
      <c r="AI1089" s="14"/>
      <c r="AJ1089" s="14"/>
      <c r="AK1089" s="14"/>
      <c r="AL1089" s="14"/>
      <c r="AM1089" s="12"/>
      <c r="AN1089" s="12"/>
      <c r="AO1089" s="12"/>
      <c r="AP1089" s="12"/>
      <c r="AQ1089" s="12"/>
      <c r="AR1089" s="12"/>
      <c r="AS1089" s="12"/>
      <c r="AT1089" s="12"/>
      <c r="AU1089" s="12"/>
      <c r="AV1089" s="12"/>
      <c r="AW1089" s="12"/>
      <c r="AX1089" s="12"/>
      <c r="AY1089" s="12"/>
      <c r="AZ1089" s="12"/>
      <c r="BA1089" s="12"/>
      <c r="BB1089" s="12"/>
      <c r="BC1089" s="12"/>
      <c r="BD1089" s="12"/>
      <c r="BE1089" s="12"/>
      <c r="BF1089" s="12"/>
      <c r="BG1089" s="12"/>
      <c r="BH1089" s="12"/>
      <c r="BI1089" s="12"/>
      <c r="BJ1089" s="12"/>
      <c r="BK1089" s="12"/>
      <c r="BL1089" s="12"/>
      <c r="BM1089" s="12"/>
      <c r="BN1089" s="12"/>
      <c r="BO1089" s="12"/>
      <c r="BP1089" s="12"/>
      <c r="BQ1089" s="12"/>
      <c r="BR1089" s="12"/>
      <c r="BS1089" s="12"/>
      <c r="BT1089" s="12"/>
      <c r="BU1089" s="12"/>
      <c r="BV1089" s="12"/>
      <c r="BW1089" s="12"/>
      <c r="BX1089" s="12"/>
      <c r="BY1089" s="12"/>
      <c r="BZ1089" s="12"/>
      <c r="CA1089" s="12"/>
      <c r="CB1089" s="12"/>
      <c r="CC1089" s="12"/>
      <c r="CD1089" s="12"/>
      <c r="CE1089" s="12"/>
      <c r="CF1089" s="12"/>
      <c r="CG1089" s="12"/>
      <c r="CH1089" s="12"/>
    </row>
    <row r="1090" spans="1:86">
      <c r="A1090" s="14"/>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c r="Z1090" s="14"/>
      <c r="AA1090" s="14"/>
      <c r="AB1090" s="14"/>
      <c r="AC1090" s="14"/>
      <c r="AD1090" s="14"/>
      <c r="AE1090" s="14"/>
      <c r="AF1090" s="14"/>
      <c r="AG1090" s="14"/>
      <c r="AH1090" s="14"/>
      <c r="AI1090" s="14"/>
      <c r="AJ1090" s="14"/>
      <c r="AK1090" s="14"/>
      <c r="AL1090" s="14"/>
      <c r="AM1090" s="12"/>
      <c r="AN1090" s="12"/>
      <c r="AO1090" s="12"/>
      <c r="AP1090" s="12"/>
      <c r="AQ1090" s="12"/>
      <c r="AR1090" s="12"/>
      <c r="AS1090" s="12"/>
      <c r="AT1090" s="12"/>
      <c r="AU1090" s="12"/>
      <c r="AV1090" s="12"/>
      <c r="AW1090" s="12"/>
      <c r="AX1090" s="12"/>
      <c r="AY1090" s="12"/>
      <c r="AZ1090" s="12"/>
      <c r="BA1090" s="12"/>
      <c r="BB1090" s="12"/>
      <c r="BC1090" s="12"/>
      <c r="BD1090" s="12"/>
      <c r="BE1090" s="12"/>
      <c r="BF1090" s="12"/>
      <c r="BG1090" s="12"/>
      <c r="BH1090" s="12"/>
      <c r="BI1090" s="12"/>
      <c r="BJ1090" s="12"/>
      <c r="BK1090" s="12"/>
      <c r="BL1090" s="12"/>
      <c r="BM1090" s="12"/>
      <c r="BN1090" s="12"/>
      <c r="BO1090" s="12"/>
      <c r="BP1090" s="12"/>
      <c r="BQ1090" s="12"/>
      <c r="BR1090" s="12"/>
      <c r="BS1090" s="12"/>
      <c r="BT1090" s="12"/>
      <c r="BU1090" s="12"/>
      <c r="BV1090" s="12"/>
      <c r="BW1090" s="12"/>
      <c r="BX1090" s="12"/>
      <c r="BY1090" s="12"/>
      <c r="BZ1090" s="12"/>
      <c r="CA1090" s="12"/>
      <c r="CB1090" s="12"/>
      <c r="CC1090" s="12"/>
      <c r="CD1090" s="12"/>
      <c r="CE1090" s="12"/>
      <c r="CF1090" s="12"/>
      <c r="CG1090" s="12"/>
      <c r="CH1090" s="12"/>
    </row>
    <row r="1091" spans="1:86">
      <c r="A1091" s="14"/>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c r="Z1091" s="14"/>
      <c r="AA1091" s="14"/>
      <c r="AB1091" s="14"/>
      <c r="AC1091" s="14"/>
      <c r="AD1091" s="14"/>
      <c r="AE1091" s="14"/>
      <c r="AF1091" s="14"/>
      <c r="AG1091" s="14"/>
      <c r="AH1091" s="14"/>
      <c r="AI1091" s="14"/>
      <c r="AJ1091" s="14"/>
      <c r="AK1091" s="14"/>
      <c r="AL1091" s="14"/>
      <c r="AM1091" s="12"/>
      <c r="AN1091" s="12"/>
      <c r="AO1091" s="12"/>
      <c r="AP1091" s="12"/>
      <c r="AQ1091" s="12"/>
      <c r="AR1091" s="12"/>
      <c r="AS1091" s="12"/>
      <c r="AT1091" s="12"/>
      <c r="AU1091" s="12"/>
      <c r="AV1091" s="12"/>
      <c r="AW1091" s="12"/>
      <c r="AX1091" s="12"/>
      <c r="AY1091" s="12"/>
      <c r="AZ1091" s="12"/>
      <c r="BA1091" s="12"/>
      <c r="BB1091" s="12"/>
      <c r="BC1091" s="12"/>
      <c r="BD1091" s="12"/>
      <c r="BE1091" s="12"/>
      <c r="BF1091" s="12"/>
      <c r="BG1091" s="12"/>
      <c r="BH1091" s="12"/>
      <c r="BI1091" s="12"/>
      <c r="BJ1091" s="12"/>
      <c r="BK1091" s="12"/>
      <c r="BL1091" s="12"/>
      <c r="BM1091" s="12"/>
      <c r="BN1091" s="12"/>
      <c r="BO1091" s="12"/>
      <c r="BP1091" s="12"/>
      <c r="BQ1091" s="12"/>
      <c r="BR1091" s="12"/>
      <c r="BS1091" s="12"/>
      <c r="BT1091" s="12"/>
      <c r="BU1091" s="12"/>
      <c r="BV1091" s="12"/>
      <c r="BW1091" s="12"/>
      <c r="BX1091" s="12"/>
      <c r="BY1091" s="12"/>
      <c r="BZ1091" s="12"/>
      <c r="CA1091" s="12"/>
      <c r="CB1091" s="12"/>
      <c r="CC1091" s="12"/>
      <c r="CD1091" s="12"/>
      <c r="CE1091" s="12"/>
      <c r="CF1091" s="12"/>
      <c r="CG1091" s="12"/>
      <c r="CH1091" s="12"/>
    </row>
    <row r="1092" spans="1:86">
      <c r="A1092" s="14"/>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c r="Z1092" s="14"/>
      <c r="AA1092" s="14"/>
      <c r="AB1092" s="14"/>
      <c r="AC1092" s="14"/>
      <c r="AD1092" s="14"/>
      <c r="AE1092" s="14"/>
      <c r="AF1092" s="14"/>
      <c r="AG1092" s="14"/>
      <c r="AH1092" s="14"/>
      <c r="AI1092" s="14"/>
      <c r="AJ1092" s="14"/>
      <c r="AK1092" s="14"/>
      <c r="AL1092" s="14"/>
      <c r="AM1092" s="12"/>
      <c r="AN1092" s="12"/>
      <c r="AO1092" s="12"/>
      <c r="AP1092" s="12"/>
      <c r="AQ1092" s="12"/>
      <c r="AR1092" s="12"/>
      <c r="AS1092" s="12"/>
      <c r="AT1092" s="12"/>
      <c r="AU1092" s="12"/>
      <c r="AV1092" s="12"/>
      <c r="AW1092" s="12"/>
      <c r="AX1092" s="12"/>
      <c r="AY1092" s="12"/>
      <c r="AZ1092" s="12"/>
      <c r="BA1092" s="12"/>
      <c r="BB1092" s="12"/>
      <c r="BC1092" s="12"/>
      <c r="BD1092" s="12"/>
      <c r="BE1092" s="12"/>
      <c r="BF1092" s="12"/>
      <c r="BG1092" s="12"/>
      <c r="BH1092" s="12"/>
      <c r="BI1092" s="12"/>
      <c r="BJ1092" s="12"/>
      <c r="BK1092" s="12"/>
      <c r="BL1092" s="12"/>
      <c r="BM1092" s="12"/>
      <c r="BN1092" s="12"/>
      <c r="BO1092" s="12"/>
      <c r="BP1092" s="12"/>
      <c r="BQ1092" s="12"/>
      <c r="BR1092" s="12"/>
      <c r="BS1092" s="12"/>
      <c r="BT1092" s="12"/>
      <c r="BU1092" s="12"/>
      <c r="BV1092" s="12"/>
      <c r="BW1092" s="12"/>
      <c r="BX1092" s="12"/>
      <c r="BY1092" s="12"/>
      <c r="BZ1092" s="12"/>
      <c r="CA1092" s="12"/>
      <c r="CB1092" s="12"/>
      <c r="CC1092" s="12"/>
      <c r="CD1092" s="12"/>
      <c r="CE1092" s="12"/>
      <c r="CF1092" s="12"/>
      <c r="CG1092" s="12"/>
      <c r="CH1092" s="12"/>
    </row>
    <row r="1093" spans="1:86">
      <c r="A1093" s="14"/>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c r="Z1093" s="14"/>
      <c r="AA1093" s="14"/>
      <c r="AB1093" s="14"/>
      <c r="AC1093" s="14"/>
      <c r="AD1093" s="14"/>
      <c r="AE1093" s="14"/>
      <c r="AF1093" s="14"/>
      <c r="AG1093" s="14"/>
      <c r="AH1093" s="14"/>
      <c r="AI1093" s="14"/>
      <c r="AJ1093" s="14"/>
      <c r="AK1093" s="14"/>
      <c r="AL1093" s="14"/>
      <c r="AM1093" s="12"/>
      <c r="AN1093" s="12"/>
      <c r="AO1093" s="12"/>
      <c r="AP1093" s="12"/>
      <c r="AQ1093" s="12"/>
      <c r="AR1093" s="12"/>
      <c r="AS1093" s="12"/>
      <c r="AT1093" s="12"/>
      <c r="AU1093" s="12"/>
      <c r="AV1093" s="12"/>
      <c r="AW1093" s="12"/>
      <c r="AX1093" s="12"/>
      <c r="AY1093" s="12"/>
      <c r="AZ1093" s="12"/>
      <c r="BA1093" s="12"/>
      <c r="BB1093" s="12"/>
      <c r="BC1093" s="12"/>
      <c r="BD1093" s="12"/>
      <c r="BE1093" s="12"/>
      <c r="BF1093" s="12"/>
      <c r="BG1093" s="12"/>
      <c r="BH1093" s="12"/>
      <c r="BI1093" s="12"/>
      <c r="BJ1093" s="12"/>
      <c r="BK1093" s="12"/>
      <c r="BL1093" s="12"/>
      <c r="BM1093" s="12"/>
      <c r="BN1093" s="12"/>
      <c r="BO1093" s="12"/>
      <c r="BP1093" s="12"/>
      <c r="BQ1093" s="12"/>
      <c r="BR1093" s="12"/>
      <c r="BS1093" s="12"/>
      <c r="BT1093" s="12"/>
      <c r="BU1093" s="12"/>
      <c r="BV1093" s="12"/>
      <c r="BW1093" s="12"/>
      <c r="BX1093" s="12"/>
      <c r="BY1093" s="12"/>
      <c r="BZ1093" s="12"/>
      <c r="CA1093" s="12"/>
      <c r="CB1093" s="12"/>
      <c r="CC1093" s="12"/>
      <c r="CD1093" s="12"/>
      <c r="CE1093" s="12"/>
      <c r="CF1093" s="12"/>
      <c r="CG1093" s="12"/>
      <c r="CH1093" s="12"/>
    </row>
    <row r="1094" spans="1:86">
      <c r="A1094" s="14"/>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c r="Z1094" s="14"/>
      <c r="AA1094" s="14"/>
      <c r="AB1094" s="14"/>
      <c r="AC1094" s="14"/>
      <c r="AD1094" s="14"/>
      <c r="AE1094" s="14"/>
      <c r="AF1094" s="14"/>
      <c r="AG1094" s="14"/>
      <c r="AH1094" s="14"/>
      <c r="AI1094" s="14"/>
      <c r="AJ1094" s="14"/>
      <c r="AK1094" s="14"/>
      <c r="AL1094" s="14"/>
      <c r="AM1094" s="12"/>
      <c r="AN1094" s="12"/>
      <c r="AO1094" s="12"/>
      <c r="AP1094" s="12"/>
      <c r="AQ1094" s="12"/>
      <c r="AR1094" s="12"/>
      <c r="AS1094" s="12"/>
      <c r="AT1094" s="12"/>
      <c r="AU1094" s="12"/>
      <c r="AV1094" s="12"/>
      <c r="AW1094" s="12"/>
      <c r="AX1094" s="12"/>
      <c r="AY1094" s="12"/>
      <c r="AZ1094" s="12"/>
      <c r="BA1094" s="12"/>
      <c r="BB1094" s="12"/>
      <c r="BC1094" s="12"/>
      <c r="BD1094" s="12"/>
      <c r="BE1094" s="12"/>
      <c r="BF1094" s="12"/>
      <c r="BG1094" s="12"/>
      <c r="BH1094" s="12"/>
      <c r="BI1094" s="12"/>
      <c r="BJ1094" s="12"/>
      <c r="BK1094" s="12"/>
      <c r="BL1094" s="12"/>
      <c r="BM1094" s="12"/>
      <c r="BN1094" s="12"/>
      <c r="BO1094" s="12"/>
      <c r="BP1094" s="12"/>
      <c r="BQ1094" s="12"/>
      <c r="BR1094" s="12"/>
      <c r="BS1094" s="12"/>
      <c r="BT1094" s="12"/>
      <c r="BU1094" s="12"/>
      <c r="BV1094" s="12"/>
      <c r="BW1094" s="12"/>
      <c r="BX1094" s="12"/>
      <c r="BY1094" s="12"/>
      <c r="BZ1094" s="12"/>
      <c r="CA1094" s="12"/>
      <c r="CB1094" s="12"/>
      <c r="CC1094" s="12"/>
      <c r="CD1094" s="12"/>
      <c r="CE1094" s="12"/>
      <c r="CF1094" s="12"/>
      <c r="CG1094" s="12"/>
      <c r="CH1094" s="12"/>
    </row>
    <row r="1095" spans="1:86">
      <c r="A1095" s="14"/>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c r="Z1095" s="14"/>
      <c r="AA1095" s="14"/>
      <c r="AB1095" s="14"/>
      <c r="AC1095" s="14"/>
      <c r="AD1095" s="14"/>
      <c r="AE1095" s="14"/>
      <c r="AF1095" s="14"/>
      <c r="AG1095" s="14"/>
      <c r="AH1095" s="14"/>
      <c r="AI1095" s="14"/>
      <c r="AJ1095" s="14"/>
      <c r="AK1095" s="14"/>
      <c r="AL1095" s="14"/>
      <c r="AM1095" s="12"/>
      <c r="AN1095" s="12"/>
      <c r="AO1095" s="12"/>
      <c r="AP1095" s="12"/>
      <c r="AQ1095" s="12"/>
      <c r="AR1095" s="12"/>
      <c r="AS1095" s="12"/>
      <c r="AT1095" s="12"/>
      <c r="AU1095" s="12"/>
      <c r="AV1095" s="12"/>
      <c r="AW1095" s="12"/>
      <c r="AX1095" s="12"/>
      <c r="AY1095" s="12"/>
      <c r="AZ1095" s="12"/>
      <c r="BA1095" s="12"/>
      <c r="BB1095" s="12"/>
      <c r="BC1095" s="12"/>
      <c r="BD1095" s="12"/>
      <c r="BE1095" s="12"/>
      <c r="BF1095" s="12"/>
      <c r="BG1095" s="12"/>
      <c r="BH1095" s="12"/>
      <c r="BI1095" s="12"/>
      <c r="BJ1095" s="12"/>
      <c r="BK1095" s="12"/>
      <c r="BL1095" s="12"/>
      <c r="BM1095" s="12"/>
      <c r="BN1095" s="12"/>
      <c r="BO1095" s="12"/>
      <c r="BP1095" s="12"/>
      <c r="BQ1095" s="12"/>
      <c r="BR1095" s="12"/>
      <c r="BS1095" s="12"/>
      <c r="BT1095" s="12"/>
      <c r="BU1095" s="12"/>
      <c r="BV1095" s="12"/>
      <c r="BW1095" s="12"/>
      <c r="BX1095" s="12"/>
      <c r="BY1095" s="12"/>
      <c r="BZ1095" s="12"/>
      <c r="CA1095" s="12"/>
      <c r="CB1095" s="12"/>
      <c r="CC1095" s="12"/>
      <c r="CD1095" s="12"/>
      <c r="CE1095" s="12"/>
      <c r="CF1095" s="12"/>
      <c r="CG1095" s="12"/>
      <c r="CH1095" s="12"/>
    </row>
    <row r="1096" spans="1:86">
      <c r="A1096" s="14"/>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c r="Z1096" s="14"/>
      <c r="AA1096" s="14"/>
      <c r="AB1096" s="14"/>
      <c r="AC1096" s="14"/>
      <c r="AD1096" s="14"/>
      <c r="AE1096" s="14"/>
      <c r="AF1096" s="14"/>
      <c r="AG1096" s="14"/>
      <c r="AH1096" s="14"/>
      <c r="AI1096" s="14"/>
      <c r="AJ1096" s="14"/>
      <c r="AK1096" s="14"/>
      <c r="AL1096" s="14"/>
      <c r="AM1096" s="12"/>
      <c r="AN1096" s="12"/>
      <c r="AO1096" s="12"/>
      <c r="AP1096" s="12"/>
      <c r="AQ1096" s="12"/>
      <c r="AR1096" s="12"/>
      <c r="AS1096" s="12"/>
      <c r="AT1096" s="12"/>
      <c r="AU1096" s="12"/>
      <c r="AV1096" s="12"/>
      <c r="AW1096" s="12"/>
      <c r="AX1096" s="12"/>
      <c r="AY1096" s="12"/>
      <c r="AZ1096" s="12"/>
      <c r="BA1096" s="12"/>
      <c r="BB1096" s="12"/>
      <c r="BC1096" s="12"/>
      <c r="BD1096" s="12"/>
      <c r="BE1096" s="12"/>
      <c r="BF1096" s="12"/>
      <c r="BG1096" s="12"/>
      <c r="BH1096" s="12"/>
      <c r="BI1096" s="12"/>
      <c r="BJ1096" s="12"/>
      <c r="BK1096" s="12"/>
      <c r="BL1096" s="12"/>
      <c r="BM1096" s="12"/>
      <c r="BN1096" s="12"/>
      <c r="BO1096" s="12"/>
      <c r="BP1096" s="12"/>
      <c r="BQ1096" s="12"/>
      <c r="BR1096" s="12"/>
      <c r="BS1096" s="12"/>
      <c r="BT1096" s="12"/>
      <c r="BU1096" s="12"/>
      <c r="BV1096" s="12"/>
      <c r="BW1096" s="12"/>
      <c r="BX1096" s="12"/>
      <c r="BY1096" s="12"/>
      <c r="BZ1096" s="12"/>
      <c r="CA1096" s="12"/>
      <c r="CB1096" s="12"/>
      <c r="CC1096" s="12"/>
      <c r="CD1096" s="12"/>
      <c r="CE1096" s="12"/>
      <c r="CF1096" s="12"/>
      <c r="CG1096" s="12"/>
      <c r="CH1096" s="12"/>
    </row>
    <row r="1097" spans="1:86">
      <c r="A1097" s="14"/>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c r="Z1097" s="14"/>
      <c r="AA1097" s="14"/>
      <c r="AB1097" s="14"/>
      <c r="AC1097" s="14"/>
      <c r="AD1097" s="14"/>
      <c r="AE1097" s="14"/>
      <c r="AF1097" s="14"/>
      <c r="AG1097" s="14"/>
      <c r="AH1097" s="14"/>
      <c r="AI1097" s="14"/>
      <c r="AJ1097" s="14"/>
      <c r="AK1097" s="14"/>
      <c r="AL1097" s="14"/>
      <c r="AM1097" s="12"/>
      <c r="AN1097" s="12"/>
      <c r="AO1097" s="12"/>
      <c r="AP1097" s="12"/>
      <c r="AQ1097" s="12"/>
      <c r="AR1097" s="12"/>
      <c r="AS1097" s="12"/>
      <c r="AT1097" s="12"/>
      <c r="AU1097" s="12"/>
      <c r="AV1097" s="12"/>
      <c r="AW1097" s="12"/>
      <c r="AX1097" s="12"/>
      <c r="AY1097" s="12"/>
      <c r="AZ1097" s="12"/>
      <c r="BA1097" s="12"/>
      <c r="BB1097" s="12"/>
      <c r="BC1097" s="12"/>
      <c r="BD1097" s="12"/>
      <c r="BE1097" s="12"/>
      <c r="BF1097" s="12"/>
      <c r="BG1097" s="12"/>
      <c r="BH1097" s="12"/>
      <c r="BI1097" s="12"/>
      <c r="BJ1097" s="12"/>
      <c r="BK1097" s="12"/>
      <c r="BL1097" s="12"/>
      <c r="BM1097" s="12"/>
      <c r="BN1097" s="12"/>
      <c r="BO1097" s="12"/>
      <c r="BP1097" s="12"/>
      <c r="BQ1097" s="12"/>
      <c r="BR1097" s="12"/>
      <c r="BS1097" s="12"/>
      <c r="BT1097" s="12"/>
      <c r="BU1097" s="12"/>
      <c r="BV1097" s="12"/>
      <c r="BW1097" s="12"/>
      <c r="BX1097" s="12"/>
      <c r="BY1097" s="12"/>
      <c r="BZ1097" s="12"/>
      <c r="CA1097" s="12"/>
      <c r="CB1097" s="12"/>
      <c r="CC1097" s="12"/>
      <c r="CD1097" s="12"/>
      <c r="CE1097" s="12"/>
      <c r="CF1097" s="12"/>
      <c r="CG1097" s="12"/>
      <c r="CH1097" s="12"/>
    </row>
    <row r="1098" spans="1:86">
      <c r="A1098" s="14"/>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c r="Z1098" s="14"/>
      <c r="AA1098" s="14"/>
      <c r="AB1098" s="14"/>
      <c r="AC1098" s="14"/>
      <c r="AD1098" s="14"/>
      <c r="AE1098" s="14"/>
      <c r="AF1098" s="14"/>
      <c r="AG1098" s="14"/>
      <c r="AH1098" s="14"/>
      <c r="AI1098" s="14"/>
      <c r="AJ1098" s="14"/>
      <c r="AK1098" s="14"/>
      <c r="AL1098" s="14"/>
      <c r="AM1098" s="12"/>
      <c r="AN1098" s="12"/>
      <c r="AO1098" s="12"/>
      <c r="AP1098" s="12"/>
      <c r="AQ1098" s="12"/>
      <c r="AR1098" s="12"/>
      <c r="AS1098" s="12"/>
      <c r="AT1098" s="12"/>
      <c r="AU1098" s="12"/>
      <c r="AV1098" s="12"/>
      <c r="AW1098" s="12"/>
      <c r="AX1098" s="12"/>
      <c r="AY1098" s="12"/>
      <c r="AZ1098" s="12"/>
      <c r="BA1098" s="12"/>
      <c r="BB1098" s="12"/>
      <c r="BC1098" s="12"/>
      <c r="BD1098" s="12"/>
      <c r="BE1098" s="12"/>
      <c r="BF1098" s="12"/>
      <c r="BG1098" s="12"/>
      <c r="BH1098" s="12"/>
      <c r="BI1098" s="12"/>
      <c r="BJ1098" s="12"/>
      <c r="BK1098" s="12"/>
      <c r="BL1098" s="12"/>
      <c r="BM1098" s="12"/>
      <c r="BN1098" s="12"/>
      <c r="BO1098" s="12"/>
      <c r="BP1098" s="12"/>
      <c r="BQ1098" s="12"/>
      <c r="BR1098" s="12"/>
      <c r="BS1098" s="12"/>
      <c r="BT1098" s="12"/>
      <c r="BU1098" s="12"/>
      <c r="BV1098" s="12"/>
      <c r="BW1098" s="12"/>
      <c r="BX1098" s="12"/>
      <c r="BY1098" s="12"/>
      <c r="BZ1098" s="12"/>
      <c r="CA1098" s="12"/>
      <c r="CB1098" s="12"/>
      <c r="CC1098" s="12"/>
      <c r="CD1098" s="12"/>
      <c r="CE1098" s="12"/>
      <c r="CF1098" s="12"/>
      <c r="CG1098" s="12"/>
      <c r="CH1098" s="12"/>
    </row>
    <row r="1099" spans="1:86">
      <c r="A1099" s="14"/>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c r="Z1099" s="14"/>
      <c r="AA1099" s="14"/>
      <c r="AB1099" s="14"/>
      <c r="AC1099" s="14"/>
      <c r="AD1099" s="14"/>
      <c r="AE1099" s="14"/>
      <c r="AF1099" s="14"/>
      <c r="AG1099" s="14"/>
      <c r="AH1099" s="14"/>
      <c r="AI1099" s="14"/>
      <c r="AJ1099" s="14"/>
      <c r="AK1099" s="14"/>
      <c r="AL1099" s="14"/>
      <c r="AM1099" s="12"/>
      <c r="AN1099" s="12"/>
      <c r="AO1099" s="12"/>
      <c r="AP1099" s="12"/>
      <c r="AQ1099" s="12"/>
      <c r="AR1099" s="12"/>
      <c r="AS1099" s="12"/>
      <c r="AT1099" s="12"/>
      <c r="AU1099" s="12"/>
      <c r="AV1099" s="12"/>
      <c r="AW1099" s="12"/>
      <c r="AX1099" s="12"/>
      <c r="AY1099" s="12"/>
      <c r="AZ1099" s="12"/>
      <c r="BA1099" s="12"/>
      <c r="BB1099" s="12"/>
      <c r="BC1099" s="12"/>
      <c r="BD1099" s="12"/>
      <c r="BE1099" s="12"/>
      <c r="BF1099" s="12"/>
      <c r="BG1099" s="12"/>
      <c r="BH1099" s="12"/>
      <c r="BI1099" s="12"/>
      <c r="BJ1099" s="12"/>
      <c r="BK1099" s="12"/>
      <c r="BL1099" s="12"/>
      <c r="BM1099" s="12"/>
      <c r="BN1099" s="12"/>
      <c r="BO1099" s="12"/>
      <c r="BP1099" s="12"/>
      <c r="BQ1099" s="12"/>
      <c r="BR1099" s="12"/>
      <c r="BS1099" s="12"/>
      <c r="BT1099" s="12"/>
      <c r="BU1099" s="12"/>
      <c r="BV1099" s="12"/>
      <c r="BW1099" s="12"/>
      <c r="BX1099" s="12"/>
      <c r="BY1099" s="12"/>
      <c r="BZ1099" s="12"/>
      <c r="CA1099" s="12"/>
      <c r="CB1099" s="12"/>
      <c r="CC1099" s="12"/>
      <c r="CD1099" s="12"/>
      <c r="CE1099" s="12"/>
      <c r="CF1099" s="12"/>
      <c r="CG1099" s="12"/>
      <c r="CH1099" s="12"/>
    </row>
    <row r="1100" spans="1:86">
      <c r="A1100" s="14"/>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c r="Z1100" s="14"/>
      <c r="AA1100" s="14"/>
      <c r="AB1100" s="14"/>
      <c r="AC1100" s="14"/>
      <c r="AD1100" s="14"/>
      <c r="AE1100" s="14"/>
      <c r="AF1100" s="14"/>
      <c r="AG1100" s="14"/>
      <c r="AH1100" s="14"/>
      <c r="AI1100" s="14"/>
      <c r="AJ1100" s="14"/>
      <c r="AK1100" s="14"/>
      <c r="AL1100" s="14"/>
      <c r="AM1100" s="12"/>
      <c r="AN1100" s="12"/>
      <c r="AO1100" s="12"/>
      <c r="AP1100" s="12"/>
      <c r="AQ1100" s="12"/>
      <c r="AR1100" s="12"/>
      <c r="AS1100" s="12"/>
      <c r="AT1100" s="12"/>
      <c r="AU1100" s="12"/>
      <c r="AV1100" s="12"/>
      <c r="AW1100" s="12"/>
      <c r="AX1100" s="12"/>
      <c r="AY1100" s="12"/>
      <c r="AZ1100" s="12"/>
      <c r="BA1100" s="12"/>
      <c r="BB1100" s="12"/>
      <c r="BC1100" s="12"/>
      <c r="BD1100" s="12"/>
      <c r="BE1100" s="12"/>
      <c r="BF1100" s="12"/>
      <c r="BG1100" s="12"/>
      <c r="BH1100" s="12"/>
      <c r="BI1100" s="12"/>
      <c r="BJ1100" s="12"/>
      <c r="BK1100" s="12"/>
      <c r="BL1100" s="12"/>
      <c r="BM1100" s="12"/>
      <c r="BN1100" s="12"/>
      <c r="BO1100" s="12"/>
      <c r="BP1100" s="12"/>
      <c r="BQ1100" s="12"/>
      <c r="BR1100" s="12"/>
      <c r="BS1100" s="12"/>
      <c r="BT1100" s="12"/>
      <c r="BU1100" s="12"/>
      <c r="BV1100" s="12"/>
      <c r="BW1100" s="12"/>
      <c r="BX1100" s="12"/>
      <c r="BY1100" s="12"/>
      <c r="BZ1100" s="12"/>
      <c r="CA1100" s="12"/>
      <c r="CB1100" s="12"/>
      <c r="CC1100" s="12"/>
      <c r="CD1100" s="12"/>
      <c r="CE1100" s="12"/>
      <c r="CF1100" s="12"/>
      <c r="CG1100" s="12"/>
      <c r="CH1100" s="12"/>
    </row>
    <row r="1101" spans="1:86">
      <c r="A1101" s="14"/>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c r="Z1101" s="14"/>
      <c r="AA1101" s="14"/>
      <c r="AB1101" s="14"/>
      <c r="AC1101" s="14"/>
      <c r="AD1101" s="14"/>
      <c r="AE1101" s="14"/>
      <c r="AF1101" s="14"/>
      <c r="AG1101" s="14"/>
      <c r="AH1101" s="14"/>
      <c r="AI1101" s="14"/>
      <c r="AJ1101" s="14"/>
      <c r="AK1101" s="14"/>
      <c r="AL1101" s="14"/>
      <c r="AM1101" s="12"/>
      <c r="AN1101" s="12"/>
      <c r="AO1101" s="12"/>
      <c r="AP1101" s="12"/>
      <c r="AQ1101" s="12"/>
      <c r="AR1101" s="12"/>
      <c r="AS1101" s="12"/>
      <c r="AT1101" s="12"/>
      <c r="AU1101" s="12"/>
      <c r="AV1101" s="12"/>
      <c r="AW1101" s="12"/>
      <c r="AX1101" s="12"/>
      <c r="AY1101" s="12"/>
      <c r="AZ1101" s="12"/>
      <c r="BA1101" s="12"/>
      <c r="BB1101" s="12"/>
      <c r="BC1101" s="12"/>
      <c r="BD1101" s="12"/>
      <c r="BE1101" s="12"/>
      <c r="BF1101" s="12"/>
      <c r="BG1101" s="12"/>
      <c r="BH1101" s="12"/>
      <c r="BI1101" s="12"/>
      <c r="BJ1101" s="12"/>
      <c r="BK1101" s="12"/>
      <c r="BL1101" s="12"/>
      <c r="BM1101" s="12"/>
      <c r="BN1101" s="12"/>
      <c r="BO1101" s="12"/>
      <c r="BP1101" s="12"/>
      <c r="BQ1101" s="12"/>
      <c r="BR1101" s="12"/>
      <c r="BS1101" s="12"/>
      <c r="BT1101" s="12"/>
      <c r="BU1101" s="12"/>
      <c r="BV1101" s="12"/>
      <c r="BW1101" s="12"/>
      <c r="BX1101" s="12"/>
      <c r="BY1101" s="12"/>
      <c r="BZ1101" s="12"/>
      <c r="CA1101" s="12"/>
      <c r="CB1101" s="12"/>
      <c r="CC1101" s="12"/>
      <c r="CD1101" s="12"/>
      <c r="CE1101" s="12"/>
      <c r="CF1101" s="12"/>
      <c r="CG1101" s="12"/>
      <c r="CH1101" s="12"/>
    </row>
    <row r="1102" spans="1:86">
      <c r="A1102" s="14"/>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c r="Z1102" s="14"/>
      <c r="AA1102" s="14"/>
      <c r="AB1102" s="14"/>
      <c r="AC1102" s="14"/>
      <c r="AD1102" s="14"/>
      <c r="AE1102" s="14"/>
      <c r="AF1102" s="14"/>
      <c r="AG1102" s="14"/>
      <c r="AH1102" s="14"/>
      <c r="AI1102" s="14"/>
      <c r="AJ1102" s="14"/>
      <c r="AK1102" s="14"/>
      <c r="AL1102" s="14"/>
      <c r="AM1102" s="12"/>
      <c r="AN1102" s="12"/>
      <c r="AO1102" s="12"/>
      <c r="AP1102" s="12"/>
      <c r="AQ1102" s="12"/>
      <c r="AR1102" s="12"/>
      <c r="AS1102" s="12"/>
      <c r="AT1102" s="12"/>
      <c r="AU1102" s="12"/>
      <c r="AV1102" s="12"/>
      <c r="AW1102" s="12"/>
      <c r="AX1102" s="12"/>
      <c r="AY1102" s="12"/>
      <c r="AZ1102" s="12"/>
      <c r="BA1102" s="12"/>
      <c r="BB1102" s="12"/>
      <c r="BC1102" s="12"/>
      <c r="BD1102" s="12"/>
      <c r="BE1102" s="12"/>
      <c r="BF1102" s="12"/>
      <c r="BG1102" s="12"/>
      <c r="BH1102" s="12"/>
      <c r="BI1102" s="12"/>
      <c r="BJ1102" s="12"/>
      <c r="BK1102" s="12"/>
      <c r="BL1102" s="12"/>
      <c r="BM1102" s="12"/>
      <c r="BN1102" s="12"/>
      <c r="BO1102" s="12"/>
      <c r="BP1102" s="12"/>
      <c r="BQ1102" s="12"/>
      <c r="BR1102" s="12"/>
      <c r="BS1102" s="12"/>
      <c r="BT1102" s="12"/>
      <c r="BU1102" s="12"/>
      <c r="BV1102" s="12"/>
      <c r="BW1102" s="12"/>
      <c r="BX1102" s="12"/>
      <c r="BY1102" s="12"/>
      <c r="BZ1102" s="12"/>
      <c r="CA1102" s="12"/>
      <c r="CB1102" s="12"/>
      <c r="CC1102" s="12"/>
      <c r="CD1102" s="12"/>
      <c r="CE1102" s="12"/>
      <c r="CF1102" s="12"/>
      <c r="CG1102" s="12"/>
      <c r="CH1102" s="12"/>
    </row>
    <row r="1103" spans="1:86">
      <c r="A1103" s="14"/>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c r="Z1103" s="14"/>
      <c r="AA1103" s="14"/>
      <c r="AB1103" s="14"/>
      <c r="AC1103" s="14"/>
      <c r="AD1103" s="14"/>
      <c r="AE1103" s="14"/>
      <c r="AF1103" s="14"/>
      <c r="AG1103" s="14"/>
      <c r="AH1103" s="14"/>
      <c r="AI1103" s="14"/>
      <c r="AJ1103" s="14"/>
      <c r="AK1103" s="14"/>
      <c r="AL1103" s="14"/>
      <c r="AM1103" s="12"/>
      <c r="AN1103" s="12"/>
      <c r="AO1103" s="12"/>
      <c r="AP1103" s="12"/>
      <c r="AQ1103" s="12"/>
      <c r="AR1103" s="12"/>
      <c r="AS1103" s="12"/>
      <c r="AT1103" s="12"/>
      <c r="AU1103" s="12"/>
      <c r="AV1103" s="12"/>
      <c r="AW1103" s="12"/>
      <c r="AX1103" s="12"/>
      <c r="AY1103" s="12"/>
      <c r="AZ1103" s="12"/>
      <c r="BA1103" s="12"/>
      <c r="BB1103" s="12"/>
      <c r="BC1103" s="12"/>
      <c r="BD1103" s="12"/>
      <c r="BE1103" s="12"/>
      <c r="BF1103" s="12"/>
      <c r="BG1103" s="12"/>
      <c r="BH1103" s="12"/>
      <c r="BI1103" s="12"/>
      <c r="BJ1103" s="12"/>
      <c r="BK1103" s="12"/>
      <c r="BL1103" s="12"/>
      <c r="BM1103" s="12"/>
      <c r="BN1103" s="12"/>
      <c r="BO1103" s="12"/>
      <c r="BP1103" s="12"/>
      <c r="BQ1103" s="12"/>
      <c r="BR1103" s="12"/>
      <c r="BS1103" s="12"/>
      <c r="BT1103" s="12"/>
      <c r="BU1103" s="12"/>
      <c r="BV1103" s="12"/>
      <c r="BW1103" s="12"/>
      <c r="BX1103" s="12"/>
      <c r="BY1103" s="12"/>
      <c r="BZ1103" s="12"/>
      <c r="CA1103" s="12"/>
      <c r="CB1103" s="12"/>
      <c r="CC1103" s="12"/>
      <c r="CD1103" s="12"/>
      <c r="CE1103" s="12"/>
      <c r="CF1103" s="12"/>
      <c r="CG1103" s="12"/>
      <c r="CH1103" s="12"/>
    </row>
    <row r="1104" spans="1:86">
      <c r="A1104" s="14"/>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c r="Z1104" s="14"/>
      <c r="AA1104" s="14"/>
      <c r="AB1104" s="14"/>
      <c r="AC1104" s="14"/>
      <c r="AD1104" s="14"/>
      <c r="AE1104" s="14"/>
      <c r="AF1104" s="14"/>
      <c r="AG1104" s="14"/>
      <c r="AH1104" s="14"/>
      <c r="AI1104" s="14"/>
      <c r="AJ1104" s="14"/>
      <c r="AK1104" s="14"/>
      <c r="AL1104" s="14"/>
      <c r="AM1104" s="12"/>
      <c r="AN1104" s="12"/>
      <c r="AO1104" s="12"/>
      <c r="AP1104" s="12"/>
      <c r="AQ1104" s="12"/>
      <c r="AR1104" s="12"/>
      <c r="AS1104" s="12"/>
      <c r="AT1104" s="12"/>
      <c r="AU1104" s="12"/>
      <c r="AV1104" s="12"/>
      <c r="AW1104" s="12"/>
      <c r="AX1104" s="12"/>
      <c r="AY1104" s="12"/>
      <c r="AZ1104" s="12"/>
      <c r="BA1104" s="12"/>
      <c r="BB1104" s="12"/>
      <c r="BC1104" s="12"/>
      <c r="BD1104" s="12"/>
      <c r="BE1104" s="12"/>
      <c r="BF1104" s="12"/>
      <c r="BG1104" s="12"/>
      <c r="BH1104" s="12"/>
      <c r="BI1104" s="12"/>
      <c r="BJ1104" s="12"/>
      <c r="BK1104" s="12"/>
      <c r="BL1104" s="12"/>
      <c r="BM1104" s="12"/>
      <c r="BN1104" s="12"/>
      <c r="BO1104" s="12"/>
      <c r="BP1104" s="12"/>
      <c r="BQ1104" s="12"/>
      <c r="BR1104" s="12"/>
      <c r="BS1104" s="12"/>
      <c r="BT1104" s="12"/>
      <c r="BU1104" s="12"/>
      <c r="BV1104" s="12"/>
      <c r="BW1104" s="12"/>
      <c r="BX1104" s="12"/>
      <c r="BY1104" s="12"/>
      <c r="BZ1104" s="12"/>
      <c r="CA1104" s="12"/>
      <c r="CB1104" s="12"/>
      <c r="CC1104" s="12"/>
      <c r="CD1104" s="12"/>
      <c r="CE1104" s="12"/>
      <c r="CF1104" s="12"/>
      <c r="CG1104" s="12"/>
      <c r="CH1104" s="12"/>
    </row>
    <row r="1105" spans="1:86">
      <c r="A1105" s="14"/>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c r="Z1105" s="14"/>
      <c r="AA1105" s="14"/>
      <c r="AB1105" s="14"/>
      <c r="AC1105" s="14"/>
      <c r="AD1105" s="14"/>
      <c r="AE1105" s="14"/>
      <c r="AF1105" s="14"/>
      <c r="AG1105" s="14"/>
      <c r="AH1105" s="14"/>
      <c r="AI1105" s="14"/>
      <c r="AJ1105" s="14"/>
      <c r="AK1105" s="14"/>
      <c r="AL1105" s="14"/>
      <c r="AM1105" s="12"/>
      <c r="AN1105" s="12"/>
      <c r="AO1105" s="12"/>
      <c r="AP1105" s="12"/>
      <c r="AQ1105" s="12"/>
      <c r="AR1105" s="12"/>
      <c r="AS1105" s="12"/>
      <c r="AT1105" s="12"/>
      <c r="AU1105" s="12"/>
      <c r="AV1105" s="12"/>
      <c r="AW1105" s="12"/>
      <c r="AX1105" s="12"/>
      <c r="AY1105" s="12"/>
      <c r="AZ1105" s="12"/>
      <c r="BA1105" s="12"/>
      <c r="BB1105" s="12"/>
      <c r="BC1105" s="12"/>
      <c r="BD1105" s="12"/>
      <c r="BE1105" s="12"/>
      <c r="BF1105" s="12"/>
      <c r="BG1105" s="12"/>
      <c r="BH1105" s="12"/>
      <c r="BI1105" s="12"/>
      <c r="BJ1105" s="12"/>
      <c r="BK1105" s="12"/>
      <c r="BL1105" s="12"/>
      <c r="BM1105" s="12"/>
      <c r="BN1105" s="12"/>
      <c r="BO1105" s="12"/>
      <c r="BP1105" s="12"/>
      <c r="BQ1105" s="12"/>
      <c r="BR1105" s="12"/>
      <c r="BS1105" s="12"/>
      <c r="BT1105" s="12"/>
      <c r="BU1105" s="12"/>
      <c r="BV1105" s="12"/>
      <c r="BW1105" s="12"/>
      <c r="BX1105" s="12"/>
      <c r="BY1105" s="12"/>
      <c r="BZ1105" s="12"/>
      <c r="CA1105" s="12"/>
      <c r="CB1105" s="12"/>
      <c r="CC1105" s="12"/>
      <c r="CD1105" s="12"/>
      <c r="CE1105" s="12"/>
      <c r="CF1105" s="12"/>
      <c r="CG1105" s="12"/>
      <c r="CH1105" s="12"/>
    </row>
    <row r="1106" spans="1:86">
      <c r="A1106" s="14"/>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c r="Z1106" s="14"/>
      <c r="AA1106" s="14"/>
      <c r="AB1106" s="14"/>
      <c r="AC1106" s="14"/>
      <c r="AD1106" s="14"/>
      <c r="AE1106" s="14"/>
      <c r="AF1106" s="14"/>
      <c r="AG1106" s="14"/>
      <c r="AH1106" s="14"/>
      <c r="AI1106" s="14"/>
      <c r="AJ1106" s="14"/>
      <c r="AK1106" s="14"/>
      <c r="AL1106" s="14"/>
      <c r="AM1106" s="12"/>
      <c r="AN1106" s="12"/>
      <c r="AO1106" s="12"/>
      <c r="AP1106" s="12"/>
      <c r="AQ1106" s="12"/>
      <c r="AR1106" s="12"/>
      <c r="AS1106" s="12"/>
      <c r="AT1106" s="12"/>
      <c r="AU1106" s="12"/>
      <c r="AV1106" s="12"/>
      <c r="AW1106" s="12"/>
      <c r="AX1106" s="12"/>
      <c r="AY1106" s="12"/>
      <c r="AZ1106" s="12"/>
      <c r="BA1106" s="12"/>
      <c r="BB1106" s="12"/>
      <c r="BC1106" s="12"/>
      <c r="BD1106" s="12"/>
      <c r="BE1106" s="12"/>
      <c r="BF1106" s="12"/>
      <c r="BG1106" s="12"/>
      <c r="BH1106" s="12"/>
      <c r="BI1106" s="12"/>
      <c r="BJ1106" s="12"/>
      <c r="BK1106" s="12"/>
      <c r="BL1106" s="12"/>
      <c r="BM1106" s="12"/>
      <c r="BN1106" s="12"/>
      <c r="BO1106" s="12"/>
      <c r="BP1106" s="12"/>
      <c r="BQ1106" s="12"/>
      <c r="BR1106" s="12"/>
      <c r="BS1106" s="12"/>
      <c r="BT1106" s="12"/>
      <c r="BU1106" s="12"/>
      <c r="BV1106" s="12"/>
      <c r="BW1106" s="12"/>
      <c r="BX1106" s="12"/>
      <c r="BY1106" s="12"/>
      <c r="BZ1106" s="12"/>
      <c r="CA1106" s="12"/>
      <c r="CB1106" s="12"/>
      <c r="CC1106" s="12"/>
      <c r="CD1106" s="12"/>
      <c r="CE1106" s="12"/>
      <c r="CF1106" s="12"/>
      <c r="CG1106" s="12"/>
      <c r="CH1106" s="12"/>
    </row>
    <row r="1107" spans="1:86">
      <c r="A1107" s="14"/>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c r="Z1107" s="14"/>
      <c r="AA1107" s="14"/>
      <c r="AB1107" s="14"/>
      <c r="AC1107" s="14"/>
      <c r="AD1107" s="14"/>
      <c r="AE1107" s="14"/>
      <c r="AF1107" s="14"/>
      <c r="AG1107" s="14"/>
      <c r="AH1107" s="14"/>
      <c r="AI1107" s="14"/>
      <c r="AJ1107" s="14"/>
      <c r="AK1107" s="14"/>
      <c r="AL1107" s="14"/>
      <c r="AM1107" s="12"/>
      <c r="AN1107" s="12"/>
      <c r="AO1107" s="12"/>
      <c r="AP1107" s="12"/>
      <c r="AQ1107" s="12"/>
      <c r="AR1107" s="12"/>
      <c r="AS1107" s="12"/>
      <c r="AT1107" s="12"/>
      <c r="AU1107" s="12"/>
      <c r="AV1107" s="12"/>
      <c r="AW1107" s="12"/>
      <c r="AX1107" s="12"/>
      <c r="AY1107" s="12"/>
      <c r="AZ1107" s="12"/>
      <c r="BA1107" s="12"/>
      <c r="BB1107" s="12"/>
      <c r="BC1107" s="12"/>
      <c r="BD1107" s="12"/>
      <c r="BE1107" s="12"/>
      <c r="BF1107" s="12"/>
      <c r="BG1107" s="12"/>
      <c r="BH1107" s="12"/>
      <c r="BI1107" s="12"/>
      <c r="BJ1107" s="12"/>
      <c r="BK1107" s="12"/>
      <c r="BL1107" s="12"/>
      <c r="BM1107" s="12"/>
      <c r="BN1107" s="12"/>
      <c r="BO1107" s="12"/>
      <c r="BP1107" s="12"/>
      <c r="BQ1107" s="12"/>
      <c r="BR1107" s="12"/>
      <c r="BS1107" s="12"/>
      <c r="BT1107" s="12"/>
      <c r="BU1107" s="12"/>
      <c r="BV1107" s="12"/>
      <c r="BW1107" s="12"/>
      <c r="BX1107" s="12"/>
      <c r="BY1107" s="12"/>
      <c r="BZ1107" s="12"/>
      <c r="CA1107" s="12"/>
      <c r="CB1107" s="12"/>
      <c r="CC1107" s="12"/>
      <c r="CD1107" s="12"/>
      <c r="CE1107" s="12"/>
      <c r="CF1107" s="12"/>
      <c r="CG1107" s="12"/>
      <c r="CH1107" s="12"/>
    </row>
    <row r="1108" spans="1:86">
      <c r="A1108" s="14"/>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c r="Z1108" s="14"/>
      <c r="AA1108" s="14"/>
      <c r="AB1108" s="14"/>
      <c r="AC1108" s="14"/>
      <c r="AD1108" s="14"/>
      <c r="AE1108" s="14"/>
      <c r="AF1108" s="14"/>
      <c r="AG1108" s="14"/>
      <c r="AH1108" s="14"/>
      <c r="AI1108" s="14"/>
      <c r="AJ1108" s="14"/>
      <c r="AK1108" s="14"/>
      <c r="AL1108" s="14"/>
      <c r="AM1108" s="12"/>
      <c r="AN1108" s="12"/>
      <c r="AO1108" s="12"/>
      <c r="AP1108" s="12"/>
      <c r="AQ1108" s="12"/>
      <c r="AR1108" s="12"/>
      <c r="AS1108" s="12"/>
      <c r="AT1108" s="12"/>
      <c r="AU1108" s="12"/>
      <c r="AV1108" s="12"/>
      <c r="AW1108" s="12"/>
      <c r="AX1108" s="12"/>
      <c r="AY1108" s="12"/>
      <c r="AZ1108" s="12"/>
      <c r="BA1108" s="12"/>
      <c r="BB1108" s="12"/>
      <c r="BC1108" s="12"/>
      <c r="BD1108" s="12"/>
      <c r="BE1108" s="12"/>
      <c r="BF1108" s="12"/>
      <c r="BG1108" s="12"/>
      <c r="BH1108" s="12"/>
      <c r="BI1108" s="12"/>
      <c r="BJ1108" s="12"/>
      <c r="BK1108" s="12"/>
      <c r="BL1108" s="12"/>
      <c r="BM1108" s="12"/>
      <c r="BN1108" s="12"/>
      <c r="BO1108" s="12"/>
      <c r="BP1108" s="12"/>
      <c r="BQ1108" s="12"/>
      <c r="BR1108" s="12"/>
      <c r="BS1108" s="12"/>
      <c r="BT1108" s="12"/>
      <c r="BU1108" s="12"/>
      <c r="BV1108" s="12"/>
      <c r="BW1108" s="12"/>
      <c r="BX1108" s="12"/>
      <c r="BY1108" s="12"/>
      <c r="BZ1108" s="12"/>
      <c r="CA1108" s="12"/>
      <c r="CB1108" s="12"/>
      <c r="CC1108" s="12"/>
      <c r="CD1108" s="12"/>
      <c r="CE1108" s="12"/>
      <c r="CF1108" s="12"/>
      <c r="CG1108" s="12"/>
      <c r="CH1108" s="12"/>
    </row>
    <row r="1109" spans="1:86">
      <c r="A1109" s="14"/>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c r="Z1109" s="14"/>
      <c r="AA1109" s="14"/>
      <c r="AB1109" s="14"/>
      <c r="AC1109" s="14"/>
      <c r="AD1109" s="14"/>
      <c r="AE1109" s="14"/>
      <c r="AF1109" s="14"/>
      <c r="AG1109" s="14"/>
      <c r="AH1109" s="14"/>
      <c r="AI1109" s="14"/>
      <c r="AJ1109" s="14"/>
      <c r="AK1109" s="14"/>
      <c r="AL1109" s="14"/>
      <c r="AM1109" s="12"/>
      <c r="AN1109" s="12"/>
      <c r="AO1109" s="12"/>
      <c r="AP1109" s="12"/>
      <c r="AQ1109" s="12"/>
      <c r="AR1109" s="12"/>
      <c r="AS1109" s="12"/>
      <c r="AT1109" s="12"/>
      <c r="AU1109" s="12"/>
      <c r="AV1109" s="12"/>
      <c r="AW1109" s="12"/>
      <c r="AX1109" s="12"/>
      <c r="AY1109" s="12"/>
      <c r="AZ1109" s="12"/>
      <c r="BA1109" s="12"/>
      <c r="BB1109" s="12"/>
      <c r="BC1109" s="12"/>
      <c r="BD1109" s="12"/>
      <c r="BE1109" s="12"/>
      <c r="BF1109" s="12"/>
      <c r="BG1109" s="12"/>
      <c r="BH1109" s="12"/>
      <c r="BI1109" s="12"/>
      <c r="BJ1109" s="12"/>
      <c r="BK1109" s="12"/>
      <c r="BL1109" s="12"/>
      <c r="BM1109" s="12"/>
      <c r="BN1109" s="12"/>
      <c r="BO1109" s="12"/>
      <c r="BP1109" s="12"/>
      <c r="BQ1109" s="12"/>
      <c r="BR1109" s="12"/>
      <c r="BS1109" s="12"/>
      <c r="BT1109" s="12"/>
      <c r="BU1109" s="12"/>
      <c r="BV1109" s="12"/>
      <c r="BW1109" s="12"/>
      <c r="BX1109" s="12"/>
      <c r="BY1109" s="12"/>
      <c r="BZ1109" s="12"/>
      <c r="CA1109" s="12"/>
      <c r="CB1109" s="12"/>
      <c r="CC1109" s="12"/>
      <c r="CD1109" s="12"/>
      <c r="CE1109" s="12"/>
      <c r="CF1109" s="12"/>
      <c r="CG1109" s="12"/>
      <c r="CH1109" s="12"/>
    </row>
    <row r="1110" spans="1:86">
      <c r="A1110" s="14"/>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c r="Z1110" s="14"/>
      <c r="AA1110" s="14"/>
      <c r="AB1110" s="14"/>
      <c r="AC1110" s="14"/>
      <c r="AD1110" s="14"/>
      <c r="AE1110" s="14"/>
      <c r="AF1110" s="14"/>
      <c r="AG1110" s="14"/>
      <c r="AH1110" s="14"/>
      <c r="AI1110" s="14"/>
      <c r="AJ1110" s="14"/>
      <c r="AK1110" s="14"/>
      <c r="AL1110" s="14"/>
      <c r="AM1110" s="12"/>
      <c r="AN1110" s="12"/>
      <c r="AO1110" s="12"/>
      <c r="AP1110" s="12"/>
      <c r="AQ1110" s="12"/>
      <c r="AR1110" s="12"/>
      <c r="AS1110" s="12"/>
      <c r="AT1110" s="12"/>
      <c r="AU1110" s="12"/>
      <c r="AV1110" s="12"/>
      <c r="AW1110" s="12"/>
      <c r="AX1110" s="12"/>
      <c r="AY1110" s="12"/>
      <c r="AZ1110" s="12"/>
      <c r="BA1110" s="12"/>
      <c r="BB1110" s="12"/>
      <c r="BC1110" s="12"/>
      <c r="BD1110" s="12"/>
      <c r="BE1110" s="12"/>
      <c r="BF1110" s="12"/>
      <c r="BG1110" s="12"/>
      <c r="BH1110" s="12"/>
      <c r="BI1110" s="12"/>
      <c r="BJ1110" s="12"/>
      <c r="BK1110" s="12"/>
      <c r="BL1110" s="12"/>
      <c r="BM1110" s="12"/>
      <c r="BN1110" s="12"/>
      <c r="BO1110" s="12"/>
      <c r="BP1110" s="12"/>
      <c r="BQ1110" s="12"/>
      <c r="BR1110" s="12"/>
      <c r="BS1110" s="12"/>
      <c r="BT1110" s="12"/>
      <c r="BU1110" s="12"/>
      <c r="BV1110" s="12"/>
      <c r="BW1110" s="12"/>
      <c r="BX1110" s="12"/>
      <c r="BY1110" s="12"/>
      <c r="BZ1110" s="12"/>
      <c r="CA1110" s="12"/>
      <c r="CB1110" s="12"/>
      <c r="CC1110" s="12"/>
      <c r="CD1110" s="12"/>
      <c r="CE1110" s="12"/>
      <c r="CF1110" s="12"/>
      <c r="CG1110" s="12"/>
      <c r="CH1110" s="12"/>
    </row>
    <row r="1111" spans="1:86">
      <c r="A1111" s="14"/>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c r="Z1111" s="14"/>
      <c r="AA1111" s="14"/>
      <c r="AB1111" s="14"/>
      <c r="AC1111" s="14"/>
      <c r="AD1111" s="14"/>
      <c r="AE1111" s="14"/>
      <c r="AF1111" s="14"/>
      <c r="AG1111" s="14"/>
      <c r="AH1111" s="14"/>
      <c r="AI1111" s="14"/>
      <c r="AJ1111" s="14"/>
      <c r="AK1111" s="14"/>
      <c r="AL1111" s="14"/>
      <c r="AM1111" s="12"/>
      <c r="AN1111" s="12"/>
      <c r="AO1111" s="12"/>
      <c r="AP1111" s="12"/>
      <c r="AQ1111" s="12"/>
      <c r="AR1111" s="12"/>
      <c r="AS1111" s="12"/>
      <c r="AT1111" s="12"/>
      <c r="AU1111" s="12"/>
      <c r="AV1111" s="12"/>
      <c r="AW1111" s="12"/>
      <c r="AX1111" s="12"/>
      <c r="AY1111" s="12"/>
      <c r="AZ1111" s="12"/>
      <c r="BA1111" s="12"/>
      <c r="BB1111" s="12"/>
      <c r="BC1111" s="12"/>
      <c r="BD1111" s="12"/>
      <c r="BE1111" s="12"/>
      <c r="BF1111" s="12"/>
      <c r="BG1111" s="12"/>
      <c r="BH1111" s="12"/>
      <c r="BI1111" s="12"/>
      <c r="BJ1111" s="12"/>
      <c r="BK1111" s="12"/>
      <c r="BL1111" s="12"/>
      <c r="BM1111" s="12"/>
      <c r="BN1111" s="12"/>
      <c r="BO1111" s="12"/>
      <c r="BP1111" s="12"/>
      <c r="BQ1111" s="12"/>
      <c r="BR1111" s="12"/>
      <c r="BS1111" s="12"/>
      <c r="BT1111" s="12"/>
      <c r="BU1111" s="12"/>
      <c r="BV1111" s="12"/>
      <c r="BW1111" s="12"/>
      <c r="BX1111" s="12"/>
      <c r="BY1111" s="12"/>
      <c r="BZ1111" s="12"/>
      <c r="CA1111" s="12"/>
      <c r="CB1111" s="12"/>
      <c r="CC1111" s="12"/>
      <c r="CD1111" s="12"/>
      <c r="CE1111" s="12"/>
      <c r="CF1111" s="12"/>
      <c r="CG1111" s="12"/>
      <c r="CH1111" s="12"/>
    </row>
    <row r="1112" spans="1:86">
      <c r="A1112" s="14"/>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c r="Z1112" s="14"/>
      <c r="AA1112" s="14"/>
      <c r="AB1112" s="14"/>
      <c r="AC1112" s="14"/>
      <c r="AD1112" s="14"/>
      <c r="AE1112" s="14"/>
      <c r="AF1112" s="14"/>
      <c r="AG1112" s="14"/>
      <c r="AH1112" s="14"/>
      <c r="AI1112" s="14"/>
      <c r="AJ1112" s="14"/>
      <c r="AK1112" s="14"/>
      <c r="AL1112" s="14"/>
      <c r="AM1112" s="12"/>
      <c r="AN1112" s="12"/>
      <c r="AO1112" s="12"/>
      <c r="AP1112" s="12"/>
      <c r="AQ1112" s="12"/>
      <c r="AR1112" s="12"/>
      <c r="AS1112" s="12"/>
      <c r="AT1112" s="12"/>
      <c r="AU1112" s="12"/>
      <c r="AV1112" s="12"/>
      <c r="AW1112" s="12"/>
      <c r="AX1112" s="12"/>
      <c r="AY1112" s="12"/>
      <c r="AZ1112" s="12"/>
      <c r="BA1112" s="12"/>
      <c r="BB1112" s="12"/>
      <c r="BC1112" s="12"/>
      <c r="BD1112" s="12"/>
      <c r="BE1112" s="12"/>
      <c r="BF1112" s="12"/>
      <c r="BG1112" s="12"/>
      <c r="BH1112" s="12"/>
      <c r="BI1112" s="12"/>
      <c r="BJ1112" s="12"/>
      <c r="BK1112" s="12"/>
      <c r="BL1112" s="12"/>
      <c r="BM1112" s="12"/>
      <c r="BN1112" s="12"/>
      <c r="BO1112" s="12"/>
      <c r="BP1112" s="12"/>
      <c r="BQ1112" s="12"/>
      <c r="BR1112" s="12"/>
      <c r="BS1112" s="12"/>
      <c r="BT1112" s="12"/>
      <c r="BU1112" s="12"/>
      <c r="BV1112" s="12"/>
      <c r="BW1112" s="12"/>
      <c r="BX1112" s="12"/>
      <c r="BY1112" s="12"/>
      <c r="BZ1112" s="12"/>
      <c r="CA1112" s="12"/>
      <c r="CB1112" s="12"/>
      <c r="CC1112" s="12"/>
      <c r="CD1112" s="12"/>
      <c r="CE1112" s="12"/>
      <c r="CF1112" s="12"/>
      <c r="CG1112" s="12"/>
      <c r="CH1112" s="12"/>
    </row>
    <row r="1113" spans="1:86">
      <c r="A1113" s="14"/>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c r="Z1113" s="14"/>
      <c r="AA1113" s="14"/>
      <c r="AB1113" s="14"/>
      <c r="AC1113" s="14"/>
      <c r="AD1113" s="14"/>
      <c r="AE1113" s="14"/>
      <c r="AF1113" s="14"/>
      <c r="AG1113" s="14"/>
      <c r="AH1113" s="14"/>
      <c r="AI1113" s="14"/>
      <c r="AJ1113" s="14"/>
      <c r="AK1113" s="14"/>
      <c r="AL1113" s="14"/>
      <c r="AM1113" s="12"/>
      <c r="AN1113" s="12"/>
      <c r="AO1113" s="12"/>
      <c r="AP1113" s="12"/>
      <c r="AQ1113" s="12"/>
      <c r="AR1113" s="12"/>
      <c r="AS1113" s="12"/>
      <c r="AT1113" s="12"/>
      <c r="AU1113" s="12"/>
      <c r="AV1113" s="12"/>
      <c r="AW1113" s="12"/>
      <c r="AX1113" s="12"/>
      <c r="AY1113" s="12"/>
      <c r="AZ1113" s="12"/>
      <c r="BA1113" s="12"/>
      <c r="BB1113" s="12"/>
      <c r="BC1113" s="12"/>
      <c r="BD1113" s="12"/>
      <c r="BE1113" s="12"/>
      <c r="BF1113" s="12"/>
      <c r="BG1113" s="12"/>
      <c r="BH1113" s="12"/>
      <c r="BI1113" s="12"/>
      <c r="BJ1113" s="12"/>
      <c r="BK1113" s="12"/>
      <c r="BL1113" s="12"/>
      <c r="BM1113" s="12"/>
      <c r="BN1113" s="12"/>
      <c r="BO1113" s="12"/>
      <c r="BP1113" s="12"/>
      <c r="BQ1113" s="12"/>
      <c r="BR1113" s="12"/>
      <c r="BS1113" s="12"/>
      <c r="BT1113" s="12"/>
      <c r="BU1113" s="12"/>
      <c r="BV1113" s="12"/>
      <c r="BW1113" s="12"/>
      <c r="BX1113" s="12"/>
      <c r="BY1113" s="12"/>
      <c r="BZ1113" s="12"/>
      <c r="CA1113" s="12"/>
      <c r="CB1113" s="12"/>
      <c r="CC1113" s="12"/>
      <c r="CD1113" s="12"/>
      <c r="CE1113" s="12"/>
      <c r="CF1113" s="12"/>
      <c r="CG1113" s="12"/>
      <c r="CH1113" s="12"/>
    </row>
    <row r="1114" spans="1:86">
      <c r="A1114" s="14"/>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c r="Z1114" s="14"/>
      <c r="AA1114" s="14"/>
      <c r="AB1114" s="14"/>
      <c r="AC1114" s="14"/>
      <c r="AD1114" s="14"/>
      <c r="AE1114" s="14"/>
      <c r="AF1114" s="14"/>
      <c r="AG1114" s="14"/>
      <c r="AH1114" s="14"/>
      <c r="AI1114" s="14"/>
      <c r="AJ1114" s="14"/>
      <c r="AK1114" s="14"/>
      <c r="AL1114" s="14"/>
      <c r="AM1114" s="12"/>
      <c r="AN1114" s="12"/>
      <c r="AO1114" s="12"/>
      <c r="AP1114" s="12"/>
      <c r="AQ1114" s="12"/>
      <c r="AR1114" s="12"/>
      <c r="AS1114" s="12"/>
      <c r="AT1114" s="12"/>
      <c r="AU1114" s="12"/>
      <c r="AV1114" s="12"/>
      <c r="AW1114" s="12"/>
      <c r="AX1114" s="12"/>
      <c r="AY1114" s="12"/>
      <c r="AZ1114" s="12"/>
      <c r="BA1114" s="12"/>
      <c r="BB1114" s="12"/>
      <c r="BC1114" s="12"/>
      <c r="BD1114" s="12"/>
      <c r="BE1114" s="12"/>
      <c r="BF1114" s="12"/>
      <c r="BG1114" s="12"/>
      <c r="BH1114" s="12"/>
      <c r="BI1114" s="12"/>
      <c r="BJ1114" s="12"/>
      <c r="BK1114" s="12"/>
      <c r="BL1114" s="12"/>
      <c r="BM1114" s="12"/>
      <c r="BN1114" s="12"/>
      <c r="BO1114" s="12"/>
      <c r="BP1114" s="12"/>
      <c r="BQ1114" s="12"/>
      <c r="BR1114" s="12"/>
      <c r="BS1114" s="12"/>
      <c r="BT1114" s="12"/>
      <c r="BU1114" s="12"/>
      <c r="BV1114" s="12"/>
      <c r="BW1114" s="12"/>
      <c r="BX1114" s="12"/>
      <c r="BY1114" s="12"/>
      <c r="BZ1114" s="12"/>
      <c r="CA1114" s="12"/>
      <c r="CB1114" s="12"/>
      <c r="CC1114" s="12"/>
      <c r="CD1114" s="12"/>
      <c r="CE1114" s="12"/>
      <c r="CF1114" s="12"/>
      <c r="CG1114" s="12"/>
      <c r="CH1114" s="12"/>
    </row>
    <row r="1115" spans="1:86">
      <c r="A1115" s="14"/>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c r="Z1115" s="14"/>
      <c r="AA1115" s="14"/>
      <c r="AB1115" s="14"/>
      <c r="AC1115" s="14"/>
      <c r="AD1115" s="14"/>
      <c r="AE1115" s="14"/>
      <c r="AF1115" s="14"/>
      <c r="AG1115" s="14"/>
      <c r="AH1115" s="14"/>
      <c r="AI1115" s="14"/>
      <c r="AJ1115" s="14"/>
      <c r="AK1115" s="14"/>
      <c r="AL1115" s="14"/>
      <c r="AM1115" s="12"/>
      <c r="AN1115" s="12"/>
      <c r="AO1115" s="12"/>
      <c r="AP1115" s="12"/>
      <c r="AQ1115" s="12"/>
      <c r="AR1115" s="12"/>
      <c r="AS1115" s="12"/>
      <c r="AT1115" s="12"/>
      <c r="AU1115" s="12"/>
      <c r="AV1115" s="12"/>
      <c r="AW1115" s="12"/>
      <c r="AX1115" s="12"/>
      <c r="AY1115" s="12"/>
      <c r="AZ1115" s="12"/>
      <c r="BA1115" s="12"/>
      <c r="BB1115" s="12"/>
      <c r="BC1115" s="12"/>
      <c r="BD1115" s="12"/>
      <c r="BE1115" s="12"/>
      <c r="BF1115" s="12"/>
      <c r="BG1115" s="12"/>
      <c r="BH1115" s="12"/>
      <c r="BI1115" s="12"/>
      <c r="BJ1115" s="12"/>
      <c r="BK1115" s="12"/>
      <c r="BL1115" s="12"/>
      <c r="BM1115" s="12"/>
      <c r="BN1115" s="12"/>
      <c r="BO1115" s="12"/>
      <c r="BP1115" s="12"/>
      <c r="BQ1115" s="12"/>
      <c r="BR1115" s="12"/>
      <c r="BS1115" s="12"/>
      <c r="BT1115" s="12"/>
      <c r="BU1115" s="12"/>
      <c r="BV1115" s="12"/>
      <c r="BW1115" s="12"/>
      <c r="BX1115" s="12"/>
      <c r="BY1115" s="12"/>
      <c r="BZ1115" s="12"/>
      <c r="CA1115" s="12"/>
      <c r="CB1115" s="12"/>
      <c r="CC1115" s="12"/>
      <c r="CD1115" s="12"/>
      <c r="CE1115" s="12"/>
      <c r="CF1115" s="12"/>
      <c r="CG1115" s="12"/>
      <c r="CH1115" s="12"/>
    </row>
    <row r="1116" spans="1:86">
      <c r="A1116" s="14"/>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c r="Z1116" s="14"/>
      <c r="AA1116" s="14"/>
      <c r="AB1116" s="14"/>
      <c r="AC1116" s="14"/>
      <c r="AD1116" s="14"/>
      <c r="AE1116" s="14"/>
      <c r="AF1116" s="14"/>
      <c r="AG1116" s="14"/>
      <c r="AH1116" s="14"/>
      <c r="AI1116" s="14"/>
      <c r="AJ1116" s="14"/>
      <c r="AK1116" s="14"/>
      <c r="AL1116" s="14"/>
      <c r="AM1116" s="12"/>
      <c r="AN1116" s="12"/>
      <c r="AO1116" s="12"/>
      <c r="AP1116" s="12"/>
      <c r="AQ1116" s="12"/>
      <c r="AR1116" s="12"/>
      <c r="AS1116" s="12"/>
      <c r="AT1116" s="12"/>
      <c r="AU1116" s="12"/>
      <c r="AV1116" s="12"/>
      <c r="AW1116" s="12"/>
      <c r="AX1116" s="12"/>
      <c r="AY1116" s="12"/>
      <c r="AZ1116" s="12"/>
      <c r="BA1116" s="12"/>
      <c r="BB1116" s="12"/>
      <c r="BC1116" s="12"/>
      <c r="BD1116" s="12"/>
      <c r="BE1116" s="12"/>
      <c r="BF1116" s="12"/>
      <c r="BG1116" s="12"/>
      <c r="BH1116" s="12"/>
      <c r="BI1116" s="12"/>
      <c r="BJ1116" s="12"/>
      <c r="BK1116" s="12"/>
      <c r="BL1116" s="12"/>
      <c r="BM1116" s="12"/>
      <c r="BN1116" s="12"/>
      <c r="BO1116" s="12"/>
      <c r="BP1116" s="12"/>
      <c r="BQ1116" s="12"/>
      <c r="BR1116" s="12"/>
      <c r="BS1116" s="12"/>
      <c r="BT1116" s="12"/>
      <c r="BU1116" s="12"/>
      <c r="BV1116" s="12"/>
      <c r="BW1116" s="12"/>
      <c r="BX1116" s="12"/>
      <c r="BY1116" s="12"/>
      <c r="BZ1116" s="12"/>
      <c r="CA1116" s="12"/>
      <c r="CB1116" s="12"/>
      <c r="CC1116" s="12"/>
      <c r="CD1116" s="12"/>
      <c r="CE1116" s="12"/>
      <c r="CF1116" s="12"/>
      <c r="CG1116" s="12"/>
      <c r="CH1116" s="12"/>
    </row>
    <row r="1117" spans="1:86">
      <c r="A1117" s="14"/>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c r="Z1117" s="14"/>
      <c r="AA1117" s="14"/>
      <c r="AB1117" s="14"/>
      <c r="AC1117" s="14"/>
      <c r="AD1117" s="14"/>
      <c r="AE1117" s="14"/>
      <c r="AF1117" s="14"/>
      <c r="AG1117" s="14"/>
      <c r="AH1117" s="14"/>
      <c r="AI1117" s="14"/>
      <c r="AJ1117" s="14"/>
      <c r="AK1117" s="14"/>
      <c r="AL1117" s="14"/>
      <c r="AM1117" s="12"/>
      <c r="AN1117" s="12"/>
      <c r="AO1117" s="12"/>
      <c r="AP1117" s="12"/>
      <c r="AQ1117" s="12"/>
      <c r="AR1117" s="12"/>
      <c r="AS1117" s="12"/>
      <c r="AT1117" s="12"/>
      <c r="AU1117" s="12"/>
      <c r="AV1117" s="12"/>
      <c r="AW1117" s="12"/>
      <c r="AX1117" s="12"/>
      <c r="AY1117" s="12"/>
      <c r="AZ1117" s="12"/>
      <c r="BA1117" s="12"/>
      <c r="BB1117" s="12"/>
      <c r="BC1117" s="12"/>
      <c r="BD1117" s="12"/>
      <c r="BE1117" s="12"/>
      <c r="BF1117" s="12"/>
      <c r="BG1117" s="12"/>
      <c r="BH1117" s="12"/>
      <c r="BI1117" s="12"/>
      <c r="BJ1117" s="12"/>
      <c r="BK1117" s="12"/>
      <c r="BL1117" s="12"/>
      <c r="BM1117" s="12"/>
      <c r="BN1117" s="12"/>
      <c r="BO1117" s="12"/>
      <c r="BP1117" s="12"/>
      <c r="BQ1117" s="12"/>
      <c r="BR1117" s="12"/>
      <c r="BS1117" s="12"/>
      <c r="BT1117" s="12"/>
      <c r="BU1117" s="12"/>
      <c r="BV1117" s="12"/>
      <c r="BW1117" s="12"/>
      <c r="BX1117" s="12"/>
      <c r="BY1117" s="12"/>
      <c r="BZ1117" s="12"/>
      <c r="CA1117" s="12"/>
      <c r="CB1117" s="12"/>
      <c r="CC1117" s="12"/>
      <c r="CD1117" s="12"/>
      <c r="CE1117" s="12"/>
      <c r="CF1117" s="12"/>
      <c r="CG1117" s="12"/>
      <c r="CH1117" s="12"/>
    </row>
    <row r="1118" spans="1:86">
      <c r="A1118" s="14"/>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c r="Z1118" s="14"/>
      <c r="AA1118" s="14"/>
      <c r="AB1118" s="14"/>
      <c r="AC1118" s="14"/>
      <c r="AD1118" s="14"/>
      <c r="AE1118" s="14"/>
      <c r="AF1118" s="14"/>
      <c r="AG1118" s="14"/>
      <c r="AH1118" s="14"/>
      <c r="AI1118" s="14"/>
      <c r="AJ1118" s="14"/>
      <c r="AK1118" s="14"/>
      <c r="AL1118" s="14"/>
      <c r="AM1118" s="12"/>
      <c r="AN1118" s="12"/>
      <c r="AO1118" s="12"/>
      <c r="AP1118" s="12"/>
      <c r="AQ1118" s="12"/>
      <c r="AR1118" s="12"/>
      <c r="AS1118" s="12"/>
      <c r="AT1118" s="12"/>
      <c r="AU1118" s="12"/>
      <c r="AV1118" s="12"/>
      <c r="AW1118" s="12"/>
      <c r="AX1118" s="12"/>
      <c r="AY1118" s="12"/>
      <c r="AZ1118" s="12"/>
      <c r="BA1118" s="12"/>
      <c r="BB1118" s="12"/>
      <c r="BC1118" s="12"/>
      <c r="BD1118" s="12"/>
      <c r="BE1118" s="12"/>
      <c r="BF1118" s="12"/>
      <c r="BG1118" s="12"/>
      <c r="BH1118" s="12"/>
      <c r="BI1118" s="12"/>
      <c r="BJ1118" s="12"/>
      <c r="BK1118" s="12"/>
      <c r="BL1118" s="12"/>
      <c r="BM1118" s="12"/>
      <c r="BN1118" s="12"/>
      <c r="BO1118" s="12"/>
      <c r="BP1118" s="12"/>
      <c r="BQ1118" s="12"/>
      <c r="BR1118" s="12"/>
      <c r="BS1118" s="12"/>
      <c r="BT1118" s="12"/>
      <c r="BU1118" s="12"/>
      <c r="BV1118" s="12"/>
      <c r="BW1118" s="12"/>
      <c r="BX1118" s="12"/>
      <c r="BY1118" s="12"/>
      <c r="BZ1118" s="12"/>
      <c r="CA1118" s="12"/>
      <c r="CB1118" s="12"/>
      <c r="CC1118" s="12"/>
      <c r="CD1118" s="12"/>
      <c r="CE1118" s="12"/>
      <c r="CF1118" s="12"/>
      <c r="CG1118" s="12"/>
      <c r="CH1118" s="12"/>
    </row>
    <row r="1119" spans="1:86">
      <c r="A1119" s="14"/>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c r="Z1119" s="14"/>
      <c r="AA1119" s="14"/>
      <c r="AB1119" s="14"/>
      <c r="AC1119" s="14"/>
      <c r="AD1119" s="14"/>
      <c r="AE1119" s="14"/>
      <c r="AF1119" s="14"/>
      <c r="AG1119" s="14"/>
      <c r="AH1119" s="14"/>
      <c r="AI1119" s="14"/>
      <c r="AJ1119" s="14"/>
      <c r="AK1119" s="14"/>
      <c r="AL1119" s="14"/>
      <c r="AM1119" s="12"/>
      <c r="AN1119" s="12"/>
      <c r="AO1119" s="12"/>
      <c r="AP1119" s="12"/>
      <c r="AQ1119" s="12"/>
      <c r="AR1119" s="12"/>
      <c r="AS1119" s="12"/>
      <c r="AT1119" s="12"/>
      <c r="AU1119" s="12"/>
      <c r="AV1119" s="12"/>
      <c r="AW1119" s="12"/>
      <c r="AX1119" s="12"/>
      <c r="AY1119" s="12"/>
      <c r="AZ1119" s="12"/>
      <c r="BA1119" s="12"/>
      <c r="BB1119" s="12"/>
      <c r="BC1119" s="12"/>
      <c r="BD1119" s="12"/>
      <c r="BE1119" s="12"/>
      <c r="BF1119" s="12"/>
      <c r="BG1119" s="12"/>
      <c r="BH1119" s="12"/>
      <c r="BI1119" s="12"/>
      <c r="BJ1119" s="12"/>
      <c r="BK1119" s="12"/>
      <c r="BL1119" s="12"/>
      <c r="BM1119" s="12"/>
      <c r="BN1119" s="12"/>
      <c r="BO1119" s="12"/>
      <c r="BP1119" s="12"/>
      <c r="BQ1119" s="12"/>
      <c r="BR1119" s="12"/>
      <c r="BS1119" s="12"/>
      <c r="BT1119" s="12"/>
      <c r="BU1119" s="12"/>
      <c r="BV1119" s="12"/>
      <c r="BW1119" s="12"/>
      <c r="BX1119" s="12"/>
      <c r="BY1119" s="12"/>
      <c r="BZ1119" s="12"/>
      <c r="CA1119" s="12"/>
      <c r="CB1119" s="12"/>
      <c r="CC1119" s="12"/>
      <c r="CD1119" s="12"/>
      <c r="CE1119" s="12"/>
      <c r="CF1119" s="12"/>
      <c r="CG1119" s="12"/>
      <c r="CH1119" s="12"/>
    </row>
    <row r="1120" spans="1:86">
      <c r="A1120" s="14"/>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c r="Z1120" s="14"/>
      <c r="AA1120" s="14"/>
      <c r="AB1120" s="14"/>
      <c r="AC1120" s="14"/>
      <c r="AD1120" s="14"/>
      <c r="AE1120" s="14"/>
      <c r="AF1120" s="14"/>
      <c r="AG1120" s="14"/>
      <c r="AH1120" s="14"/>
      <c r="AI1120" s="14"/>
      <c r="AJ1120" s="14"/>
      <c r="AK1120" s="14"/>
      <c r="AL1120" s="14"/>
      <c r="AM1120" s="12"/>
      <c r="AN1120" s="12"/>
      <c r="AO1120" s="12"/>
      <c r="AP1120" s="12"/>
      <c r="AQ1120" s="12"/>
      <c r="AR1120" s="12"/>
      <c r="AS1120" s="12"/>
      <c r="AT1120" s="12"/>
      <c r="AU1120" s="12"/>
      <c r="AV1120" s="12"/>
      <c r="AW1120" s="12"/>
      <c r="AX1120" s="12"/>
      <c r="AY1120" s="12"/>
      <c r="AZ1120" s="12"/>
      <c r="BA1120" s="12"/>
      <c r="BB1120" s="12"/>
      <c r="BC1120" s="12"/>
      <c r="BD1120" s="12"/>
      <c r="BE1120" s="12"/>
      <c r="BF1120" s="12"/>
      <c r="BG1120" s="12"/>
      <c r="BH1120" s="12"/>
      <c r="BI1120" s="12"/>
      <c r="BJ1120" s="12"/>
      <c r="BK1120" s="12"/>
      <c r="BL1120" s="12"/>
      <c r="BM1120" s="12"/>
      <c r="BN1120" s="12"/>
      <c r="BO1120" s="12"/>
      <c r="BP1120" s="12"/>
      <c r="BQ1120" s="12"/>
      <c r="BR1120" s="12"/>
      <c r="BS1120" s="12"/>
      <c r="BT1120" s="12"/>
      <c r="BU1120" s="12"/>
      <c r="BV1120" s="12"/>
      <c r="BW1120" s="12"/>
      <c r="BX1120" s="12"/>
      <c r="BY1120" s="12"/>
      <c r="BZ1120" s="12"/>
      <c r="CA1120" s="12"/>
      <c r="CB1120" s="12"/>
      <c r="CC1120" s="12"/>
      <c r="CD1120" s="12"/>
      <c r="CE1120" s="12"/>
      <c r="CF1120" s="12"/>
      <c r="CG1120" s="12"/>
      <c r="CH1120" s="12"/>
    </row>
    <row r="1121" spans="1:86">
      <c r="A1121" s="14"/>
      <c r="B1121" s="14"/>
      <c r="C1121" s="14"/>
      <c r="D1121" s="14"/>
      <c r="E1121" s="14"/>
      <c r="F1121" s="14"/>
      <c r="G1121" s="14"/>
      <c r="H1121" s="14"/>
      <c r="I1121" s="14"/>
      <c r="J1121" s="14"/>
      <c r="K1121" s="14"/>
      <c r="L1121" s="14"/>
      <c r="M1121" s="14"/>
      <c r="N1121" s="14"/>
      <c r="O1121" s="14"/>
      <c r="P1121" s="14"/>
      <c r="Q1121" s="14"/>
      <c r="R1121" s="14"/>
      <c r="S1121" s="14"/>
      <c r="T1121" s="14"/>
      <c r="U1121" s="14"/>
      <c r="V1121" s="14"/>
      <c r="W1121" s="14"/>
      <c r="X1121" s="14"/>
      <c r="Z1121" s="14"/>
      <c r="AA1121" s="14"/>
      <c r="AB1121" s="14"/>
      <c r="AC1121" s="14"/>
      <c r="AD1121" s="14"/>
      <c r="AE1121" s="14"/>
      <c r="AF1121" s="14"/>
      <c r="AG1121" s="14"/>
      <c r="AH1121" s="14"/>
      <c r="AI1121" s="14"/>
      <c r="AJ1121" s="14"/>
      <c r="AK1121" s="14"/>
      <c r="AL1121" s="14"/>
      <c r="AM1121" s="12"/>
      <c r="AN1121" s="12"/>
      <c r="AO1121" s="12"/>
      <c r="AP1121" s="12"/>
      <c r="AQ1121" s="12"/>
      <c r="AR1121" s="12"/>
      <c r="AS1121" s="12"/>
      <c r="AT1121" s="12"/>
      <c r="AU1121" s="12"/>
      <c r="AV1121" s="12"/>
      <c r="AW1121" s="12"/>
      <c r="AX1121" s="12"/>
      <c r="AY1121" s="12"/>
      <c r="AZ1121" s="12"/>
      <c r="BA1121" s="12"/>
      <c r="BB1121" s="12"/>
      <c r="BC1121" s="12"/>
      <c r="BD1121" s="12"/>
      <c r="BE1121" s="12"/>
      <c r="BF1121" s="12"/>
      <c r="BG1121" s="12"/>
      <c r="BH1121" s="12"/>
      <c r="BI1121" s="12"/>
      <c r="BJ1121" s="12"/>
      <c r="BK1121" s="12"/>
      <c r="BL1121" s="12"/>
      <c r="BM1121" s="12"/>
      <c r="BN1121" s="12"/>
      <c r="BO1121" s="12"/>
      <c r="BP1121" s="12"/>
      <c r="BQ1121" s="12"/>
      <c r="BR1121" s="12"/>
      <c r="BS1121" s="12"/>
      <c r="BT1121" s="12"/>
      <c r="BU1121" s="12"/>
      <c r="BV1121" s="12"/>
      <c r="BW1121" s="12"/>
      <c r="BX1121" s="12"/>
      <c r="BY1121" s="12"/>
      <c r="BZ1121" s="12"/>
      <c r="CA1121" s="12"/>
      <c r="CB1121" s="12"/>
      <c r="CC1121" s="12"/>
      <c r="CD1121" s="12"/>
      <c r="CE1121" s="12"/>
      <c r="CF1121" s="12"/>
      <c r="CG1121" s="12"/>
      <c r="CH1121" s="12"/>
    </row>
    <row r="1122" spans="1:86">
      <c r="A1122" s="14"/>
      <c r="B1122" s="14"/>
      <c r="C1122" s="14"/>
      <c r="D1122" s="14"/>
      <c r="E1122" s="14"/>
      <c r="F1122" s="14"/>
      <c r="G1122" s="14"/>
      <c r="H1122" s="14"/>
      <c r="I1122" s="14"/>
      <c r="J1122" s="14"/>
      <c r="K1122" s="14"/>
      <c r="L1122" s="14"/>
      <c r="M1122" s="14"/>
      <c r="N1122" s="14"/>
      <c r="O1122" s="14"/>
      <c r="P1122" s="14"/>
      <c r="Q1122" s="14"/>
      <c r="R1122" s="14"/>
      <c r="S1122" s="14"/>
      <c r="T1122" s="14"/>
      <c r="U1122" s="14"/>
      <c r="V1122" s="14"/>
      <c r="W1122" s="14"/>
      <c r="X1122" s="14"/>
      <c r="Z1122" s="14"/>
      <c r="AA1122" s="14"/>
      <c r="AB1122" s="14"/>
      <c r="AC1122" s="14"/>
      <c r="AD1122" s="14"/>
      <c r="AE1122" s="14"/>
      <c r="AF1122" s="14"/>
      <c r="AG1122" s="14"/>
      <c r="AH1122" s="14"/>
      <c r="AI1122" s="14"/>
      <c r="AJ1122" s="14"/>
      <c r="AK1122" s="14"/>
      <c r="AL1122" s="14"/>
      <c r="AM1122" s="12"/>
      <c r="AN1122" s="12"/>
      <c r="AO1122" s="12"/>
      <c r="AP1122" s="12"/>
      <c r="AQ1122" s="12"/>
      <c r="AR1122" s="12"/>
      <c r="AS1122" s="12"/>
      <c r="AT1122" s="12"/>
      <c r="AU1122" s="12"/>
      <c r="AV1122" s="12"/>
      <c r="AW1122" s="12"/>
      <c r="AX1122" s="12"/>
      <c r="AY1122" s="12"/>
      <c r="AZ1122" s="12"/>
      <c r="BA1122" s="12"/>
      <c r="BB1122" s="12"/>
      <c r="BC1122" s="12"/>
      <c r="BD1122" s="12"/>
      <c r="BE1122" s="12"/>
      <c r="BF1122" s="12"/>
      <c r="BG1122" s="12"/>
      <c r="BH1122" s="12"/>
      <c r="BI1122" s="12"/>
      <c r="BJ1122" s="12"/>
      <c r="BK1122" s="12"/>
      <c r="BL1122" s="12"/>
      <c r="BM1122" s="12"/>
      <c r="BN1122" s="12"/>
      <c r="BO1122" s="12"/>
      <c r="BP1122" s="12"/>
      <c r="BQ1122" s="12"/>
      <c r="BR1122" s="12"/>
      <c r="BS1122" s="12"/>
      <c r="BT1122" s="12"/>
      <c r="BU1122" s="12"/>
      <c r="BV1122" s="12"/>
      <c r="BW1122" s="12"/>
      <c r="BX1122" s="12"/>
      <c r="BY1122" s="12"/>
      <c r="BZ1122" s="12"/>
      <c r="CA1122" s="12"/>
      <c r="CB1122" s="12"/>
      <c r="CC1122" s="12"/>
      <c r="CD1122" s="12"/>
      <c r="CE1122" s="12"/>
      <c r="CF1122" s="12"/>
      <c r="CG1122" s="12"/>
      <c r="CH1122" s="12"/>
    </row>
    <row r="1123" spans="1:86">
      <c r="A1123" s="14"/>
      <c r="B1123" s="14"/>
      <c r="C1123" s="14"/>
      <c r="D1123" s="14"/>
      <c r="E1123" s="14"/>
      <c r="F1123" s="14"/>
      <c r="G1123" s="14"/>
      <c r="H1123" s="14"/>
      <c r="I1123" s="14"/>
      <c r="J1123" s="14"/>
      <c r="K1123" s="14"/>
      <c r="L1123" s="14"/>
      <c r="M1123" s="14"/>
      <c r="N1123" s="14"/>
      <c r="O1123" s="14"/>
      <c r="P1123" s="14"/>
      <c r="Q1123" s="14"/>
      <c r="R1123" s="14"/>
      <c r="S1123" s="14"/>
      <c r="T1123" s="14"/>
      <c r="U1123" s="14"/>
      <c r="V1123" s="14"/>
      <c r="W1123" s="14"/>
      <c r="X1123" s="14"/>
      <c r="Z1123" s="14"/>
      <c r="AA1123" s="14"/>
      <c r="AB1123" s="14"/>
      <c r="AC1123" s="14"/>
      <c r="AD1123" s="14"/>
      <c r="AE1123" s="14"/>
      <c r="AF1123" s="14"/>
      <c r="AG1123" s="14"/>
      <c r="AH1123" s="14"/>
      <c r="AI1123" s="14"/>
      <c r="AJ1123" s="14"/>
      <c r="AK1123" s="14"/>
      <c r="AL1123" s="14"/>
      <c r="AM1123" s="12"/>
      <c r="AN1123" s="12"/>
      <c r="AO1123" s="12"/>
      <c r="AP1123" s="12"/>
      <c r="AQ1123" s="12"/>
      <c r="AR1123" s="12"/>
      <c r="AS1123" s="12"/>
      <c r="AT1123" s="12"/>
      <c r="AU1123" s="12"/>
      <c r="AV1123" s="12"/>
      <c r="AW1123" s="12"/>
      <c r="AX1123" s="12"/>
      <c r="AY1123" s="12"/>
      <c r="AZ1123" s="12"/>
      <c r="BA1123" s="12"/>
      <c r="BB1123" s="12"/>
      <c r="BC1123" s="12"/>
      <c r="BD1123" s="12"/>
      <c r="BE1123" s="12"/>
      <c r="BF1123" s="12"/>
      <c r="BG1123" s="12"/>
      <c r="BH1123" s="12"/>
      <c r="BI1123" s="12"/>
      <c r="BJ1123" s="12"/>
      <c r="BK1123" s="12"/>
      <c r="BL1123" s="12"/>
      <c r="BM1123" s="12"/>
      <c r="BN1123" s="12"/>
      <c r="BO1123" s="12"/>
      <c r="BP1123" s="12"/>
      <c r="BQ1123" s="12"/>
      <c r="BR1123" s="12"/>
      <c r="BS1123" s="12"/>
      <c r="BT1123" s="12"/>
      <c r="BU1123" s="12"/>
      <c r="BV1123" s="12"/>
      <c r="BW1123" s="12"/>
      <c r="BX1123" s="12"/>
      <c r="BY1123" s="12"/>
      <c r="BZ1123" s="12"/>
      <c r="CA1123" s="12"/>
      <c r="CB1123" s="12"/>
      <c r="CC1123" s="12"/>
      <c r="CD1123" s="12"/>
      <c r="CE1123" s="12"/>
      <c r="CF1123" s="12"/>
      <c r="CG1123" s="12"/>
      <c r="CH1123" s="12"/>
    </row>
    <row r="1124" spans="1:86">
      <c r="A1124" s="14"/>
      <c r="B1124" s="14"/>
      <c r="C1124" s="14"/>
      <c r="D1124" s="14"/>
      <c r="E1124" s="14"/>
      <c r="F1124" s="14"/>
      <c r="G1124" s="14"/>
      <c r="H1124" s="14"/>
      <c r="I1124" s="14"/>
      <c r="J1124" s="14"/>
      <c r="K1124" s="14"/>
      <c r="L1124" s="14"/>
      <c r="M1124" s="14"/>
      <c r="N1124" s="14"/>
      <c r="O1124" s="14"/>
      <c r="P1124" s="14"/>
      <c r="Q1124" s="14"/>
      <c r="R1124" s="14"/>
      <c r="S1124" s="14"/>
      <c r="T1124" s="14"/>
      <c r="U1124" s="14"/>
      <c r="V1124" s="14"/>
      <c r="W1124" s="14"/>
      <c r="X1124" s="14"/>
      <c r="Z1124" s="14"/>
      <c r="AA1124" s="14"/>
      <c r="AB1124" s="14"/>
      <c r="AC1124" s="14"/>
      <c r="AD1124" s="14"/>
      <c r="AE1124" s="14"/>
      <c r="AF1124" s="14"/>
      <c r="AG1124" s="14"/>
      <c r="AH1124" s="14"/>
      <c r="AI1124" s="14"/>
      <c r="AJ1124" s="14"/>
      <c r="AK1124" s="14"/>
      <c r="AL1124" s="14"/>
      <c r="AM1124" s="12"/>
      <c r="AN1124" s="12"/>
      <c r="AO1124" s="12"/>
      <c r="AP1124" s="12"/>
      <c r="AQ1124" s="12"/>
      <c r="AR1124" s="12"/>
      <c r="AS1124" s="12"/>
      <c r="AT1124" s="12"/>
      <c r="AU1124" s="12"/>
      <c r="AV1124" s="12"/>
      <c r="AW1124" s="12"/>
      <c r="AX1124" s="12"/>
      <c r="AY1124" s="12"/>
      <c r="AZ1124" s="12"/>
      <c r="BA1124" s="12"/>
      <c r="BB1124" s="12"/>
      <c r="BC1124" s="12"/>
      <c r="BD1124" s="12"/>
      <c r="BE1124" s="12"/>
      <c r="BF1124" s="12"/>
      <c r="BG1124" s="12"/>
      <c r="BH1124" s="12"/>
      <c r="BI1124" s="12"/>
      <c r="BJ1124" s="12"/>
      <c r="BK1124" s="12"/>
      <c r="BL1124" s="12"/>
      <c r="BM1124" s="12"/>
      <c r="BN1124" s="12"/>
      <c r="BO1124" s="12"/>
      <c r="BP1124" s="12"/>
      <c r="BQ1124" s="12"/>
      <c r="BR1124" s="12"/>
      <c r="BS1124" s="12"/>
      <c r="BT1124" s="12"/>
      <c r="BU1124" s="12"/>
      <c r="BV1124" s="12"/>
      <c r="BW1124" s="12"/>
      <c r="BX1124" s="12"/>
      <c r="BY1124" s="12"/>
      <c r="BZ1124" s="12"/>
      <c r="CA1124" s="12"/>
      <c r="CB1124" s="12"/>
      <c r="CC1124" s="12"/>
      <c r="CD1124" s="12"/>
      <c r="CE1124" s="12"/>
      <c r="CF1124" s="12"/>
      <c r="CG1124" s="12"/>
      <c r="CH1124" s="12"/>
    </row>
    <row r="1125" spans="1:86">
      <c r="A1125" s="14"/>
      <c r="B1125" s="14"/>
      <c r="C1125" s="14"/>
      <c r="D1125" s="14"/>
      <c r="E1125" s="14"/>
      <c r="F1125" s="14"/>
      <c r="G1125" s="14"/>
      <c r="H1125" s="14"/>
      <c r="I1125" s="14"/>
      <c r="J1125" s="14"/>
      <c r="K1125" s="14"/>
      <c r="L1125" s="14"/>
      <c r="M1125" s="14"/>
      <c r="N1125" s="14"/>
      <c r="O1125" s="14"/>
      <c r="P1125" s="14"/>
      <c r="Q1125" s="14"/>
      <c r="R1125" s="14"/>
      <c r="S1125" s="14"/>
      <c r="T1125" s="14"/>
      <c r="U1125" s="14"/>
      <c r="V1125" s="14"/>
      <c r="W1125" s="14"/>
      <c r="X1125" s="14"/>
      <c r="Z1125" s="14"/>
      <c r="AA1125" s="14"/>
      <c r="AB1125" s="14"/>
      <c r="AC1125" s="14"/>
      <c r="AD1125" s="14"/>
      <c r="AE1125" s="14"/>
      <c r="AF1125" s="14"/>
      <c r="AG1125" s="14"/>
      <c r="AH1125" s="14"/>
      <c r="AI1125" s="14"/>
      <c r="AJ1125" s="14"/>
      <c r="AK1125" s="14"/>
      <c r="AL1125" s="14"/>
      <c r="AM1125" s="12"/>
      <c r="AN1125" s="12"/>
      <c r="AO1125" s="12"/>
      <c r="AP1125" s="12"/>
      <c r="AQ1125" s="12"/>
      <c r="AR1125" s="12"/>
      <c r="AS1125" s="12"/>
      <c r="AT1125" s="12"/>
      <c r="AU1125" s="12"/>
      <c r="AV1125" s="12"/>
      <c r="AW1125" s="12"/>
      <c r="AX1125" s="12"/>
      <c r="AY1125" s="12"/>
      <c r="AZ1125" s="12"/>
      <c r="BA1125" s="12"/>
      <c r="BB1125" s="12"/>
      <c r="BC1125" s="12"/>
      <c r="BD1125" s="12"/>
      <c r="BE1125" s="12"/>
      <c r="BF1125" s="12"/>
      <c r="BG1125" s="12"/>
      <c r="BH1125" s="12"/>
      <c r="BI1125" s="12"/>
      <c r="BJ1125" s="12"/>
      <c r="BK1125" s="12"/>
      <c r="BL1125" s="12"/>
      <c r="BM1125" s="12"/>
      <c r="BN1125" s="12"/>
      <c r="BO1125" s="12"/>
      <c r="BP1125" s="12"/>
      <c r="BQ1125" s="12"/>
      <c r="BR1125" s="12"/>
      <c r="BS1125" s="12"/>
      <c r="BT1125" s="12"/>
      <c r="BU1125" s="12"/>
      <c r="BV1125" s="12"/>
      <c r="BW1125" s="12"/>
      <c r="BX1125" s="12"/>
      <c r="BY1125" s="12"/>
      <c r="BZ1125" s="12"/>
      <c r="CA1125" s="12"/>
      <c r="CB1125" s="12"/>
      <c r="CC1125" s="12"/>
      <c r="CD1125" s="12"/>
      <c r="CE1125" s="12"/>
      <c r="CF1125" s="12"/>
      <c r="CG1125" s="12"/>
      <c r="CH1125" s="12"/>
    </row>
    <row r="1126" spans="1:86">
      <c r="A1126" s="14"/>
      <c r="B1126" s="14"/>
      <c r="C1126" s="14"/>
      <c r="D1126" s="14"/>
      <c r="E1126" s="14"/>
      <c r="F1126" s="14"/>
      <c r="G1126" s="14"/>
      <c r="H1126" s="14"/>
      <c r="I1126" s="14"/>
      <c r="J1126" s="14"/>
      <c r="K1126" s="14"/>
      <c r="L1126" s="14"/>
      <c r="M1126" s="14"/>
      <c r="N1126" s="14"/>
      <c r="O1126" s="14"/>
      <c r="P1126" s="14"/>
      <c r="Q1126" s="14"/>
      <c r="R1126" s="14"/>
      <c r="S1126" s="14"/>
      <c r="T1126" s="14"/>
      <c r="U1126" s="14"/>
      <c r="V1126" s="14"/>
      <c r="W1126" s="14"/>
      <c r="X1126" s="14"/>
      <c r="Z1126" s="14"/>
      <c r="AA1126" s="14"/>
      <c r="AB1126" s="14"/>
      <c r="AC1126" s="14"/>
      <c r="AD1126" s="14"/>
      <c r="AE1126" s="14"/>
      <c r="AF1126" s="14"/>
      <c r="AG1126" s="14"/>
      <c r="AH1126" s="14"/>
      <c r="AI1126" s="14"/>
      <c r="AJ1126" s="14"/>
      <c r="AK1126" s="14"/>
      <c r="AL1126" s="14"/>
      <c r="AM1126" s="12"/>
      <c r="AN1126" s="12"/>
      <c r="AO1126" s="12"/>
      <c r="AP1126" s="12"/>
      <c r="AQ1126" s="12"/>
      <c r="AR1126" s="12"/>
      <c r="AS1126" s="12"/>
      <c r="AT1126" s="12"/>
      <c r="AU1126" s="12"/>
      <c r="AV1126" s="12"/>
      <c r="AW1126" s="12"/>
      <c r="AX1126" s="12"/>
      <c r="AY1126" s="12"/>
      <c r="AZ1126" s="12"/>
      <c r="BA1126" s="12"/>
      <c r="BB1126" s="12"/>
      <c r="BC1126" s="12"/>
      <c r="BD1126" s="12"/>
      <c r="BE1126" s="12"/>
      <c r="BF1126" s="12"/>
      <c r="BG1126" s="12"/>
      <c r="BH1126" s="12"/>
      <c r="BI1126" s="12"/>
      <c r="BJ1126" s="12"/>
      <c r="BK1126" s="12"/>
      <c r="BL1126" s="12"/>
      <c r="BM1126" s="12"/>
      <c r="BN1126" s="12"/>
      <c r="BO1126" s="12"/>
      <c r="BP1126" s="12"/>
      <c r="BQ1126" s="12"/>
      <c r="BR1126" s="12"/>
      <c r="BS1126" s="12"/>
      <c r="BT1126" s="12"/>
      <c r="BU1126" s="12"/>
      <c r="BV1126" s="12"/>
      <c r="BW1126" s="12"/>
      <c r="BX1126" s="12"/>
      <c r="BY1126" s="12"/>
      <c r="BZ1126" s="12"/>
      <c r="CA1126" s="12"/>
      <c r="CB1126" s="12"/>
      <c r="CC1126" s="12"/>
      <c r="CD1126" s="12"/>
      <c r="CE1126" s="12"/>
      <c r="CF1126" s="12"/>
      <c r="CG1126" s="12"/>
      <c r="CH1126" s="12"/>
    </row>
    <row r="1127" spans="1:86">
      <c r="A1127" s="14"/>
      <c r="B1127" s="14"/>
      <c r="C1127" s="14"/>
      <c r="D1127" s="14"/>
      <c r="E1127" s="14"/>
      <c r="F1127" s="14"/>
      <c r="G1127" s="14"/>
      <c r="H1127" s="14"/>
      <c r="I1127" s="14"/>
      <c r="J1127" s="14"/>
      <c r="K1127" s="14"/>
      <c r="L1127" s="14"/>
      <c r="M1127" s="14"/>
      <c r="N1127" s="14"/>
      <c r="O1127" s="14"/>
      <c r="P1127" s="14"/>
      <c r="Q1127" s="14"/>
      <c r="R1127" s="14"/>
      <c r="S1127" s="14"/>
      <c r="T1127" s="14"/>
      <c r="U1127" s="14"/>
      <c r="V1127" s="14"/>
      <c r="W1127" s="14"/>
      <c r="X1127" s="14"/>
      <c r="Z1127" s="14"/>
      <c r="AA1127" s="14"/>
      <c r="AB1127" s="14"/>
      <c r="AC1127" s="14"/>
      <c r="AD1127" s="14"/>
      <c r="AE1127" s="14"/>
      <c r="AF1127" s="14"/>
      <c r="AG1127" s="14"/>
      <c r="AH1127" s="14"/>
      <c r="AI1127" s="14"/>
      <c r="AJ1127" s="14"/>
      <c r="AK1127" s="14"/>
      <c r="AL1127" s="14"/>
      <c r="AM1127" s="12"/>
      <c r="AN1127" s="12"/>
      <c r="AO1127" s="12"/>
      <c r="AP1127" s="12"/>
      <c r="AQ1127" s="12"/>
      <c r="AR1127" s="12"/>
      <c r="AS1127" s="12"/>
      <c r="AT1127" s="12"/>
      <c r="AU1127" s="12"/>
      <c r="AV1127" s="12"/>
      <c r="AW1127" s="12"/>
      <c r="AX1127" s="12"/>
      <c r="AY1127" s="12"/>
      <c r="AZ1127" s="12"/>
      <c r="BA1127" s="12"/>
      <c r="BB1127" s="12"/>
      <c r="BC1127" s="12"/>
      <c r="BD1127" s="12"/>
      <c r="BE1127" s="12"/>
      <c r="BF1127" s="12"/>
      <c r="BG1127" s="12"/>
      <c r="BH1127" s="12"/>
      <c r="BI1127" s="12"/>
      <c r="BJ1127" s="12"/>
      <c r="BK1127" s="12"/>
      <c r="BL1127" s="12"/>
      <c r="BM1127" s="12"/>
      <c r="BN1127" s="12"/>
      <c r="BO1127" s="12"/>
      <c r="BP1127" s="12"/>
      <c r="BQ1127" s="12"/>
      <c r="BR1127" s="12"/>
      <c r="BS1127" s="12"/>
      <c r="BT1127" s="12"/>
      <c r="BU1127" s="12"/>
      <c r="BV1127" s="12"/>
      <c r="BW1127" s="12"/>
      <c r="BX1127" s="12"/>
      <c r="BY1127" s="12"/>
      <c r="BZ1127" s="12"/>
      <c r="CA1127" s="12"/>
      <c r="CB1127" s="12"/>
      <c r="CC1127" s="12"/>
      <c r="CD1127" s="12"/>
      <c r="CE1127" s="12"/>
      <c r="CF1127" s="12"/>
      <c r="CG1127" s="12"/>
      <c r="CH1127" s="12"/>
    </row>
    <row r="1128" spans="1:86">
      <c r="A1128" s="14"/>
      <c r="B1128" s="14"/>
      <c r="C1128" s="14"/>
      <c r="D1128" s="14"/>
      <c r="E1128" s="14"/>
      <c r="F1128" s="14"/>
      <c r="G1128" s="14"/>
      <c r="H1128" s="14"/>
      <c r="I1128" s="14"/>
      <c r="J1128" s="14"/>
      <c r="K1128" s="14"/>
      <c r="L1128" s="14"/>
      <c r="M1128" s="14"/>
      <c r="N1128" s="14"/>
      <c r="O1128" s="14"/>
      <c r="P1128" s="14"/>
      <c r="Q1128" s="14"/>
      <c r="R1128" s="14"/>
      <c r="S1128" s="14"/>
      <c r="T1128" s="14"/>
      <c r="U1128" s="14"/>
      <c r="V1128" s="14"/>
      <c r="W1128" s="14"/>
      <c r="X1128" s="14"/>
      <c r="Z1128" s="14"/>
      <c r="AA1128" s="14"/>
      <c r="AB1128" s="14"/>
      <c r="AC1128" s="14"/>
      <c r="AD1128" s="14"/>
      <c r="AE1128" s="14"/>
      <c r="AF1128" s="14"/>
      <c r="AG1128" s="14"/>
      <c r="AH1128" s="14"/>
      <c r="AI1128" s="14"/>
      <c r="AJ1128" s="14"/>
      <c r="AK1128" s="14"/>
      <c r="AL1128" s="14"/>
      <c r="AM1128" s="12"/>
      <c r="AN1128" s="12"/>
      <c r="AO1128" s="12"/>
      <c r="AP1128" s="12"/>
      <c r="AQ1128" s="12"/>
      <c r="AR1128" s="12"/>
      <c r="AS1128" s="12"/>
      <c r="AT1128" s="12"/>
      <c r="AU1128" s="12"/>
      <c r="AV1128" s="12"/>
      <c r="AW1128" s="12"/>
      <c r="AX1128" s="12"/>
      <c r="AY1128" s="12"/>
      <c r="AZ1128" s="12"/>
      <c r="BA1128" s="12"/>
      <c r="BB1128" s="12"/>
      <c r="BC1128" s="12"/>
      <c r="BD1128" s="12"/>
      <c r="BE1128" s="12"/>
      <c r="BF1128" s="12"/>
      <c r="BG1128" s="12"/>
      <c r="BH1128" s="12"/>
      <c r="BI1128" s="12"/>
      <c r="BJ1128" s="12"/>
      <c r="BK1128" s="12"/>
      <c r="BL1128" s="12"/>
      <c r="BM1128" s="12"/>
      <c r="BN1128" s="12"/>
      <c r="BO1128" s="12"/>
      <c r="BP1128" s="12"/>
      <c r="BQ1128" s="12"/>
      <c r="BR1128" s="12"/>
      <c r="BS1128" s="12"/>
      <c r="BT1128" s="12"/>
      <c r="BU1128" s="12"/>
      <c r="BV1128" s="12"/>
      <c r="BW1128" s="12"/>
      <c r="BX1128" s="12"/>
      <c r="BY1128" s="12"/>
      <c r="BZ1128" s="12"/>
      <c r="CA1128" s="12"/>
      <c r="CB1128" s="12"/>
      <c r="CC1128" s="12"/>
      <c r="CD1128" s="12"/>
      <c r="CE1128" s="12"/>
      <c r="CF1128" s="12"/>
      <c r="CG1128" s="12"/>
      <c r="CH1128" s="12"/>
    </row>
    <row r="1129" spans="1:86">
      <c r="A1129" s="14"/>
      <c r="B1129" s="14"/>
      <c r="C1129" s="14"/>
      <c r="D1129" s="14"/>
      <c r="E1129" s="14"/>
      <c r="F1129" s="14"/>
      <c r="G1129" s="14"/>
      <c r="H1129" s="14"/>
      <c r="I1129" s="14"/>
      <c r="J1129" s="14"/>
      <c r="K1129" s="14"/>
      <c r="L1129" s="14"/>
      <c r="M1129" s="14"/>
      <c r="N1129" s="14"/>
      <c r="O1129" s="14"/>
      <c r="P1129" s="14"/>
      <c r="Q1129" s="14"/>
      <c r="R1129" s="14"/>
      <c r="S1129" s="14"/>
      <c r="T1129" s="14"/>
      <c r="U1129" s="14"/>
      <c r="V1129" s="14"/>
      <c r="W1129" s="14"/>
      <c r="X1129" s="14"/>
      <c r="Z1129" s="14"/>
      <c r="AA1129" s="14"/>
      <c r="AB1129" s="14"/>
      <c r="AC1129" s="14"/>
      <c r="AD1129" s="14"/>
      <c r="AE1129" s="14"/>
      <c r="AF1129" s="14"/>
      <c r="AG1129" s="14"/>
      <c r="AH1129" s="14"/>
      <c r="AI1129" s="14"/>
      <c r="AJ1129" s="14"/>
      <c r="AK1129" s="14"/>
      <c r="AL1129" s="14"/>
      <c r="AM1129" s="12"/>
      <c r="AN1129" s="12"/>
      <c r="AO1129" s="12"/>
      <c r="AP1129" s="12"/>
      <c r="AQ1129" s="12"/>
      <c r="AR1129" s="12"/>
      <c r="AS1129" s="12"/>
      <c r="AT1129" s="12"/>
      <c r="AU1129" s="12"/>
      <c r="AV1129" s="12"/>
      <c r="AW1129" s="12"/>
      <c r="AX1129" s="12"/>
      <c r="AY1129" s="12"/>
      <c r="AZ1129" s="12"/>
      <c r="BA1129" s="12"/>
      <c r="BB1129" s="12"/>
      <c r="BC1129" s="12"/>
      <c r="BD1129" s="12"/>
      <c r="BE1129" s="12"/>
      <c r="BF1129" s="12"/>
      <c r="BG1129" s="12"/>
      <c r="BH1129" s="12"/>
      <c r="BI1129" s="12"/>
      <c r="BJ1129" s="12"/>
      <c r="BK1129" s="12"/>
      <c r="BL1129" s="12"/>
      <c r="BM1129" s="12"/>
      <c r="BN1129" s="12"/>
      <c r="BO1129" s="12"/>
      <c r="BP1129" s="12"/>
      <c r="BQ1129" s="12"/>
      <c r="BR1129" s="12"/>
      <c r="BS1129" s="12"/>
      <c r="BT1129" s="12"/>
      <c r="BU1129" s="12"/>
      <c r="BV1129" s="12"/>
      <c r="BW1129" s="12"/>
      <c r="BX1129" s="12"/>
      <c r="BY1129" s="12"/>
      <c r="BZ1129" s="12"/>
      <c r="CA1129" s="12"/>
      <c r="CB1129" s="12"/>
      <c r="CC1129" s="12"/>
      <c r="CD1129" s="12"/>
      <c r="CE1129" s="12"/>
      <c r="CF1129" s="12"/>
      <c r="CG1129" s="12"/>
      <c r="CH1129" s="12"/>
    </row>
    <row r="1130" spans="1:86">
      <c r="A1130" s="14"/>
      <c r="B1130" s="14"/>
      <c r="C1130" s="14"/>
      <c r="D1130" s="14"/>
      <c r="E1130" s="14"/>
      <c r="F1130" s="14"/>
      <c r="G1130" s="14"/>
      <c r="H1130" s="14"/>
      <c r="I1130" s="14"/>
      <c r="J1130" s="14"/>
      <c r="K1130" s="14"/>
      <c r="L1130" s="14"/>
      <c r="M1130" s="14"/>
      <c r="N1130" s="14"/>
      <c r="O1130" s="14"/>
      <c r="P1130" s="14"/>
      <c r="Q1130" s="14"/>
      <c r="R1130" s="14"/>
      <c r="S1130" s="14"/>
      <c r="T1130" s="14"/>
      <c r="U1130" s="14"/>
      <c r="V1130" s="14"/>
      <c r="W1130" s="14"/>
      <c r="X1130" s="14"/>
      <c r="Z1130" s="14"/>
      <c r="AA1130" s="14"/>
      <c r="AB1130" s="14"/>
      <c r="AC1130" s="14"/>
      <c r="AD1130" s="14"/>
      <c r="AE1130" s="14"/>
      <c r="AF1130" s="14"/>
      <c r="AG1130" s="14"/>
      <c r="AH1130" s="14"/>
      <c r="AI1130" s="14"/>
      <c r="AJ1130" s="14"/>
      <c r="AK1130" s="14"/>
      <c r="AL1130" s="14"/>
      <c r="AM1130" s="12"/>
      <c r="AN1130" s="12"/>
      <c r="AO1130" s="12"/>
      <c r="AP1130" s="12"/>
      <c r="AQ1130" s="12"/>
      <c r="AR1130" s="12"/>
      <c r="AS1130" s="12"/>
      <c r="AT1130" s="12"/>
      <c r="AU1130" s="12"/>
      <c r="AV1130" s="12"/>
      <c r="AW1130" s="12"/>
      <c r="AX1130" s="12"/>
      <c r="AY1130" s="12"/>
      <c r="AZ1130" s="12"/>
      <c r="BA1130" s="12"/>
      <c r="BB1130" s="12"/>
      <c r="BC1130" s="12"/>
      <c r="BD1130" s="12"/>
      <c r="BE1130" s="12"/>
      <c r="BF1130" s="12"/>
      <c r="BG1130" s="12"/>
      <c r="BH1130" s="12"/>
      <c r="BI1130" s="12"/>
      <c r="BJ1130" s="12"/>
      <c r="BK1130" s="12"/>
      <c r="BL1130" s="12"/>
      <c r="BM1130" s="12"/>
      <c r="BN1130" s="12"/>
      <c r="BO1130" s="12"/>
      <c r="BP1130" s="12"/>
      <c r="BQ1130" s="12"/>
      <c r="BR1130" s="12"/>
      <c r="BS1130" s="12"/>
      <c r="BT1130" s="12"/>
      <c r="BU1130" s="12"/>
      <c r="BV1130" s="12"/>
      <c r="BW1130" s="12"/>
      <c r="BX1130" s="12"/>
      <c r="BY1130" s="12"/>
      <c r="BZ1130" s="12"/>
      <c r="CA1130" s="12"/>
      <c r="CB1130" s="12"/>
      <c r="CC1130" s="12"/>
      <c r="CD1130" s="12"/>
      <c r="CE1130" s="12"/>
      <c r="CF1130" s="12"/>
      <c r="CG1130" s="12"/>
      <c r="CH1130" s="12"/>
    </row>
    <row r="1131" spans="1:86">
      <c r="A1131" s="14"/>
      <c r="B1131" s="14"/>
      <c r="C1131" s="14"/>
      <c r="D1131" s="14"/>
      <c r="E1131" s="14"/>
      <c r="F1131" s="14"/>
      <c r="G1131" s="14"/>
      <c r="H1131" s="14"/>
      <c r="I1131" s="14"/>
      <c r="J1131" s="14"/>
      <c r="K1131" s="14"/>
      <c r="L1131" s="14"/>
      <c r="M1131" s="14"/>
      <c r="N1131" s="14"/>
      <c r="O1131" s="14"/>
      <c r="P1131" s="14"/>
      <c r="Q1131" s="14"/>
      <c r="R1131" s="14"/>
      <c r="S1131" s="14"/>
      <c r="T1131" s="14"/>
      <c r="U1131" s="14"/>
      <c r="V1131" s="14"/>
      <c r="W1131" s="14"/>
      <c r="X1131" s="14"/>
      <c r="Z1131" s="14"/>
      <c r="AA1131" s="14"/>
      <c r="AB1131" s="14"/>
      <c r="AC1131" s="14"/>
      <c r="AD1131" s="14"/>
      <c r="AE1131" s="14"/>
      <c r="AF1131" s="14"/>
      <c r="AG1131" s="14"/>
      <c r="AH1131" s="14"/>
      <c r="AI1131" s="14"/>
      <c r="AJ1131" s="14"/>
      <c r="AK1131" s="14"/>
      <c r="AL1131" s="14"/>
      <c r="AM1131" s="12"/>
      <c r="AN1131" s="12"/>
      <c r="AO1131" s="12"/>
      <c r="AP1131" s="12"/>
      <c r="AQ1131" s="12"/>
      <c r="AR1131" s="12"/>
      <c r="AS1131" s="12"/>
      <c r="AT1131" s="12"/>
      <c r="AU1131" s="12"/>
      <c r="AV1131" s="12"/>
      <c r="AW1131" s="12"/>
      <c r="AX1131" s="12"/>
      <c r="AY1131" s="12"/>
      <c r="AZ1131" s="12"/>
      <c r="BA1131" s="12"/>
      <c r="BB1131" s="12"/>
      <c r="BC1131" s="12"/>
      <c r="BD1131" s="12"/>
      <c r="BE1131" s="12"/>
      <c r="BF1131" s="12"/>
      <c r="BG1131" s="12"/>
      <c r="BH1131" s="12"/>
      <c r="BI1131" s="12"/>
      <c r="BJ1131" s="12"/>
      <c r="BK1131" s="12"/>
      <c r="BL1131" s="12"/>
      <c r="BM1131" s="12"/>
      <c r="BN1131" s="12"/>
      <c r="BO1131" s="12"/>
      <c r="BP1131" s="12"/>
      <c r="BQ1131" s="12"/>
      <c r="BR1131" s="12"/>
      <c r="BS1131" s="12"/>
      <c r="BT1131" s="12"/>
      <c r="BU1131" s="12"/>
      <c r="BV1131" s="12"/>
      <c r="BW1131" s="12"/>
      <c r="BX1131" s="12"/>
      <c r="BY1131" s="12"/>
      <c r="BZ1131" s="12"/>
      <c r="CA1131" s="12"/>
      <c r="CB1131" s="12"/>
      <c r="CC1131" s="12"/>
      <c r="CD1131" s="12"/>
      <c r="CE1131" s="12"/>
      <c r="CF1131" s="12"/>
      <c r="CG1131" s="12"/>
      <c r="CH1131" s="12"/>
    </row>
    <row r="1132" spans="1:86">
      <c r="A1132" s="14"/>
      <c r="B1132" s="14"/>
      <c r="C1132" s="14"/>
      <c r="D1132" s="14"/>
      <c r="E1132" s="14"/>
      <c r="F1132" s="14"/>
      <c r="G1132" s="14"/>
      <c r="H1132" s="14"/>
      <c r="I1132" s="14"/>
      <c r="J1132" s="14"/>
      <c r="K1132" s="14"/>
      <c r="L1132" s="14"/>
      <c r="M1132" s="14"/>
      <c r="N1132" s="14"/>
      <c r="O1132" s="14"/>
      <c r="P1132" s="14"/>
      <c r="Q1132" s="14"/>
      <c r="R1132" s="14"/>
      <c r="S1132" s="14"/>
      <c r="T1132" s="14"/>
      <c r="U1132" s="14"/>
      <c r="V1132" s="14"/>
      <c r="W1132" s="14"/>
      <c r="X1132" s="14"/>
      <c r="Z1132" s="14"/>
      <c r="AA1132" s="14"/>
      <c r="AB1132" s="14"/>
      <c r="AC1132" s="14"/>
      <c r="AD1132" s="14"/>
      <c r="AE1132" s="14"/>
      <c r="AF1132" s="14"/>
      <c r="AG1132" s="14"/>
      <c r="AH1132" s="14"/>
      <c r="AI1132" s="14"/>
      <c r="AJ1132" s="14"/>
      <c r="AK1132" s="14"/>
      <c r="AL1132" s="14"/>
      <c r="AM1132" s="12"/>
      <c r="AN1132" s="12"/>
      <c r="AO1132" s="12"/>
      <c r="AP1132" s="12"/>
      <c r="AQ1132" s="12"/>
      <c r="AR1132" s="12"/>
      <c r="AS1132" s="12"/>
      <c r="AT1132" s="12"/>
      <c r="AU1132" s="12"/>
      <c r="AV1132" s="12"/>
      <c r="AW1132" s="12"/>
      <c r="AX1132" s="12"/>
      <c r="AY1132" s="12"/>
      <c r="AZ1132" s="12"/>
      <c r="BA1132" s="12"/>
      <c r="BB1132" s="12"/>
      <c r="BC1132" s="12"/>
      <c r="BD1132" s="12"/>
      <c r="BE1132" s="12"/>
      <c r="BF1132" s="12"/>
      <c r="BG1132" s="12"/>
      <c r="BH1132" s="12"/>
      <c r="BI1132" s="12"/>
      <c r="BJ1132" s="12"/>
      <c r="BK1132" s="12"/>
      <c r="BL1132" s="12"/>
      <c r="BM1132" s="12"/>
      <c r="BN1132" s="12"/>
      <c r="BO1132" s="12"/>
      <c r="BP1132" s="12"/>
      <c r="BQ1132" s="12"/>
      <c r="BR1132" s="12"/>
      <c r="BS1132" s="12"/>
      <c r="BT1132" s="12"/>
      <c r="BU1132" s="12"/>
      <c r="BV1132" s="12"/>
      <c r="BW1132" s="12"/>
      <c r="BX1132" s="12"/>
      <c r="BY1132" s="12"/>
      <c r="BZ1132" s="12"/>
      <c r="CA1132" s="12"/>
      <c r="CB1132" s="12"/>
      <c r="CC1132" s="12"/>
      <c r="CD1132" s="12"/>
      <c r="CE1132" s="12"/>
      <c r="CF1132" s="12"/>
      <c r="CG1132" s="12"/>
      <c r="CH1132" s="12"/>
    </row>
    <row r="1133" spans="1:86">
      <c r="A1133" s="14"/>
      <c r="B1133" s="14"/>
      <c r="C1133" s="14"/>
      <c r="D1133" s="14"/>
      <c r="E1133" s="14"/>
      <c r="F1133" s="14"/>
      <c r="G1133" s="14"/>
      <c r="H1133" s="14"/>
      <c r="I1133" s="14"/>
      <c r="J1133" s="14"/>
      <c r="K1133" s="14"/>
      <c r="L1133" s="14"/>
      <c r="M1133" s="14"/>
      <c r="N1133" s="14"/>
      <c r="O1133" s="14"/>
      <c r="P1133" s="14"/>
      <c r="Q1133" s="14"/>
      <c r="R1133" s="14"/>
      <c r="S1133" s="14"/>
      <c r="T1133" s="14"/>
      <c r="U1133" s="14"/>
      <c r="V1133" s="14"/>
      <c r="W1133" s="14"/>
      <c r="X1133" s="14"/>
      <c r="Z1133" s="14"/>
      <c r="AA1133" s="14"/>
      <c r="AB1133" s="14"/>
      <c r="AC1133" s="14"/>
      <c r="AD1133" s="14"/>
      <c r="AE1133" s="14"/>
      <c r="AF1133" s="14"/>
      <c r="AG1133" s="14"/>
      <c r="AH1133" s="14"/>
      <c r="AI1133" s="14"/>
      <c r="AJ1133" s="14"/>
      <c r="AK1133" s="14"/>
      <c r="AL1133" s="14"/>
      <c r="AM1133" s="12"/>
      <c r="AN1133" s="12"/>
      <c r="AO1133" s="12"/>
      <c r="AP1133" s="12"/>
      <c r="AQ1133" s="12"/>
      <c r="AR1133" s="12"/>
      <c r="AS1133" s="12"/>
      <c r="AT1133" s="12"/>
      <c r="AU1133" s="12"/>
      <c r="AV1133" s="12"/>
      <c r="AW1133" s="12"/>
      <c r="AX1133" s="12"/>
      <c r="AY1133" s="12"/>
      <c r="AZ1133" s="12"/>
      <c r="BA1133" s="12"/>
      <c r="BB1133" s="12"/>
      <c r="BC1133" s="12"/>
      <c r="BD1133" s="12"/>
      <c r="BE1133" s="12"/>
      <c r="BF1133" s="12"/>
      <c r="BG1133" s="12"/>
      <c r="BH1133" s="12"/>
      <c r="BI1133" s="12"/>
      <c r="BJ1133" s="12"/>
      <c r="BK1133" s="12"/>
      <c r="BL1133" s="12"/>
      <c r="BM1133" s="12"/>
      <c r="BN1133" s="12"/>
      <c r="BO1133" s="12"/>
      <c r="BP1133" s="12"/>
      <c r="BQ1133" s="12"/>
      <c r="BR1133" s="12"/>
      <c r="BS1133" s="12"/>
      <c r="BT1133" s="12"/>
      <c r="BU1133" s="12"/>
      <c r="BV1133" s="12"/>
      <c r="BW1133" s="12"/>
      <c r="BX1133" s="12"/>
      <c r="BY1133" s="12"/>
      <c r="BZ1133" s="12"/>
      <c r="CA1133" s="12"/>
      <c r="CB1133" s="12"/>
      <c r="CC1133" s="12"/>
      <c r="CD1133" s="12"/>
      <c r="CE1133" s="12"/>
      <c r="CF1133" s="12"/>
      <c r="CG1133" s="12"/>
      <c r="CH1133" s="12"/>
    </row>
    <row r="1134" spans="1:86">
      <c r="A1134" s="14"/>
      <c r="B1134" s="14"/>
      <c r="C1134" s="14"/>
      <c r="D1134" s="14"/>
      <c r="E1134" s="14"/>
      <c r="F1134" s="14"/>
      <c r="G1134" s="14"/>
      <c r="H1134" s="14"/>
      <c r="I1134" s="14"/>
      <c r="J1134" s="14"/>
      <c r="K1134" s="14"/>
      <c r="L1134" s="14"/>
      <c r="M1134" s="14"/>
      <c r="N1134" s="14"/>
      <c r="O1134" s="14"/>
      <c r="P1134" s="14"/>
      <c r="Q1134" s="14"/>
      <c r="R1134" s="14"/>
      <c r="S1134" s="14"/>
      <c r="T1134" s="14"/>
      <c r="U1134" s="14"/>
      <c r="V1134" s="14"/>
      <c r="W1134" s="14"/>
      <c r="X1134" s="14"/>
      <c r="Z1134" s="14"/>
      <c r="AA1134" s="14"/>
      <c r="AB1134" s="14"/>
      <c r="AC1134" s="14"/>
      <c r="AD1134" s="14"/>
      <c r="AE1134" s="14"/>
      <c r="AF1134" s="14"/>
      <c r="AG1134" s="14"/>
      <c r="AH1134" s="14"/>
      <c r="AI1134" s="14"/>
      <c r="AJ1134" s="14"/>
      <c r="AK1134" s="14"/>
      <c r="AL1134" s="14"/>
      <c r="AM1134" s="12"/>
      <c r="AN1134" s="12"/>
      <c r="AO1134" s="12"/>
      <c r="AP1134" s="12"/>
      <c r="AQ1134" s="12"/>
      <c r="AR1134" s="12"/>
      <c r="AS1134" s="12"/>
      <c r="AT1134" s="12"/>
      <c r="AU1134" s="12"/>
      <c r="AV1134" s="12"/>
      <c r="AW1134" s="12"/>
      <c r="AX1134" s="12"/>
      <c r="AY1134" s="12"/>
      <c r="AZ1134" s="12"/>
      <c r="BA1134" s="12"/>
      <c r="BB1134" s="12"/>
      <c r="BC1134" s="12"/>
      <c r="BD1134" s="12"/>
      <c r="BE1134" s="12"/>
      <c r="BF1134" s="12"/>
      <c r="BG1134" s="12"/>
      <c r="BH1134" s="12"/>
      <c r="BI1134" s="12"/>
      <c r="BJ1134" s="12"/>
      <c r="BK1134" s="12"/>
      <c r="BL1134" s="12"/>
      <c r="BM1134" s="12"/>
      <c r="BN1134" s="12"/>
      <c r="BO1134" s="12"/>
      <c r="BP1134" s="12"/>
      <c r="BQ1134" s="12"/>
      <c r="BR1134" s="12"/>
      <c r="BS1134" s="12"/>
      <c r="BT1134" s="12"/>
      <c r="BU1134" s="12"/>
      <c r="BV1134" s="12"/>
      <c r="BW1134" s="12"/>
      <c r="BX1134" s="12"/>
      <c r="BY1134" s="12"/>
      <c r="BZ1134" s="12"/>
      <c r="CA1134" s="12"/>
      <c r="CB1134" s="12"/>
      <c r="CC1134" s="12"/>
      <c r="CD1134" s="12"/>
      <c r="CE1134" s="12"/>
      <c r="CF1134" s="12"/>
      <c r="CG1134" s="12"/>
      <c r="CH1134" s="12"/>
    </row>
    <row r="1135" spans="1:86">
      <c r="A1135" s="14"/>
      <c r="B1135" s="14"/>
      <c r="C1135" s="14"/>
      <c r="D1135" s="14"/>
      <c r="E1135" s="14"/>
      <c r="F1135" s="14"/>
      <c r="G1135" s="14"/>
      <c r="H1135" s="14"/>
      <c r="I1135" s="14"/>
      <c r="J1135" s="14"/>
      <c r="K1135" s="14"/>
      <c r="L1135" s="14"/>
      <c r="M1135" s="14"/>
      <c r="N1135" s="14"/>
      <c r="O1135" s="14"/>
      <c r="P1135" s="14"/>
      <c r="Q1135" s="14"/>
      <c r="R1135" s="14"/>
      <c r="S1135" s="14"/>
      <c r="T1135" s="14"/>
      <c r="U1135" s="14"/>
      <c r="V1135" s="14"/>
      <c r="W1135" s="14"/>
      <c r="X1135" s="14"/>
      <c r="Z1135" s="14"/>
      <c r="AA1135" s="14"/>
      <c r="AB1135" s="14"/>
      <c r="AC1135" s="14"/>
      <c r="AD1135" s="14"/>
      <c r="AE1135" s="14"/>
      <c r="AF1135" s="14"/>
      <c r="AG1135" s="14"/>
      <c r="AH1135" s="14"/>
      <c r="AI1135" s="14"/>
      <c r="AJ1135" s="14"/>
      <c r="AK1135" s="14"/>
      <c r="AL1135" s="14"/>
      <c r="AM1135" s="12"/>
      <c r="AN1135" s="12"/>
      <c r="AO1135" s="12"/>
      <c r="AP1135" s="12"/>
      <c r="AQ1135" s="12"/>
      <c r="AR1135" s="12"/>
      <c r="AS1135" s="12"/>
      <c r="AT1135" s="12"/>
      <c r="AU1135" s="12"/>
      <c r="AV1135" s="12"/>
      <c r="AW1135" s="12"/>
      <c r="AX1135" s="12"/>
      <c r="AY1135" s="12"/>
      <c r="AZ1135" s="12"/>
      <c r="BA1135" s="12"/>
      <c r="BB1135" s="12"/>
      <c r="BC1135" s="12"/>
      <c r="BD1135" s="12"/>
      <c r="BE1135" s="12"/>
      <c r="BF1135" s="12"/>
      <c r="BG1135" s="12"/>
      <c r="BH1135" s="12"/>
      <c r="BI1135" s="12"/>
      <c r="BJ1135" s="12"/>
      <c r="BK1135" s="12"/>
      <c r="BL1135" s="12"/>
      <c r="BM1135" s="12"/>
      <c r="BN1135" s="12"/>
      <c r="BO1135" s="12"/>
      <c r="BP1135" s="12"/>
      <c r="BQ1135" s="12"/>
      <c r="BR1135" s="12"/>
      <c r="BS1135" s="12"/>
      <c r="BT1135" s="12"/>
      <c r="BU1135" s="12"/>
      <c r="BV1135" s="12"/>
      <c r="BW1135" s="12"/>
      <c r="BX1135" s="12"/>
      <c r="BY1135" s="12"/>
      <c r="BZ1135" s="12"/>
      <c r="CA1135" s="12"/>
      <c r="CB1135" s="12"/>
      <c r="CC1135" s="12"/>
      <c r="CD1135" s="12"/>
      <c r="CE1135" s="12"/>
      <c r="CF1135" s="12"/>
      <c r="CG1135" s="12"/>
      <c r="CH1135" s="12"/>
    </row>
    <row r="1136" spans="1:86">
      <c r="A1136" s="14"/>
      <c r="B1136" s="14"/>
      <c r="C1136" s="14"/>
      <c r="D1136" s="14"/>
      <c r="E1136" s="14"/>
      <c r="F1136" s="14"/>
      <c r="G1136" s="14"/>
      <c r="H1136" s="14"/>
      <c r="I1136" s="14"/>
      <c r="J1136" s="14"/>
      <c r="K1136" s="14"/>
      <c r="L1136" s="14"/>
      <c r="M1136" s="14"/>
      <c r="N1136" s="14"/>
      <c r="O1136" s="14"/>
      <c r="P1136" s="14"/>
      <c r="Q1136" s="14"/>
      <c r="R1136" s="14"/>
      <c r="S1136" s="14"/>
      <c r="T1136" s="14"/>
      <c r="U1136" s="14"/>
      <c r="V1136" s="14"/>
      <c r="W1136" s="14"/>
      <c r="X1136" s="14"/>
      <c r="Z1136" s="14"/>
      <c r="AA1136" s="14"/>
      <c r="AB1136" s="14"/>
      <c r="AC1136" s="14"/>
      <c r="AD1136" s="14"/>
      <c r="AE1136" s="14"/>
      <c r="AF1136" s="14"/>
      <c r="AG1136" s="14"/>
      <c r="AH1136" s="14"/>
      <c r="AI1136" s="14"/>
      <c r="AJ1136" s="14"/>
      <c r="AK1136" s="14"/>
      <c r="AL1136" s="14"/>
      <c r="AM1136" s="12"/>
      <c r="AN1136" s="12"/>
      <c r="AO1136" s="12"/>
      <c r="AP1136" s="12"/>
      <c r="AQ1136" s="12"/>
      <c r="AR1136" s="12"/>
      <c r="AS1136" s="12"/>
      <c r="AT1136" s="12"/>
      <c r="AU1136" s="12"/>
      <c r="AV1136" s="12"/>
      <c r="AW1136" s="12"/>
      <c r="AX1136" s="12"/>
      <c r="AY1136" s="12"/>
      <c r="AZ1136" s="12"/>
      <c r="BA1136" s="12"/>
      <c r="BB1136" s="12"/>
      <c r="BC1136" s="12"/>
      <c r="BD1136" s="12"/>
      <c r="BE1136" s="12"/>
      <c r="BF1136" s="12"/>
      <c r="BG1136" s="12"/>
      <c r="BH1136" s="12"/>
      <c r="BI1136" s="12"/>
      <c r="BJ1136" s="12"/>
      <c r="BK1136" s="12"/>
      <c r="BL1136" s="12"/>
      <c r="BM1136" s="12"/>
      <c r="BN1136" s="12"/>
      <c r="BO1136" s="12"/>
      <c r="BP1136" s="12"/>
      <c r="BQ1136" s="12"/>
      <c r="BR1136" s="12"/>
      <c r="BS1136" s="12"/>
      <c r="BT1136" s="12"/>
      <c r="BU1136" s="12"/>
      <c r="BV1136" s="12"/>
      <c r="BW1136" s="12"/>
      <c r="BX1136" s="12"/>
      <c r="BY1136" s="12"/>
      <c r="BZ1136" s="12"/>
      <c r="CA1136" s="12"/>
      <c r="CB1136" s="12"/>
      <c r="CC1136" s="12"/>
      <c r="CD1136" s="12"/>
      <c r="CE1136" s="12"/>
      <c r="CF1136" s="12"/>
      <c r="CG1136" s="12"/>
      <c r="CH1136" s="12"/>
    </row>
    <row r="1137" spans="1:86">
      <c r="A1137" s="14"/>
      <c r="B1137" s="14"/>
      <c r="C1137" s="14"/>
      <c r="D1137" s="14"/>
      <c r="E1137" s="14"/>
      <c r="F1137" s="14"/>
      <c r="G1137" s="14"/>
      <c r="H1137" s="14"/>
      <c r="I1137" s="14"/>
      <c r="J1137" s="14"/>
      <c r="K1137" s="14"/>
      <c r="L1137" s="14"/>
      <c r="M1137" s="14"/>
      <c r="N1137" s="14"/>
      <c r="O1137" s="14"/>
      <c r="P1137" s="14"/>
      <c r="Q1137" s="14"/>
      <c r="R1137" s="14"/>
      <c r="S1137" s="14"/>
      <c r="T1137" s="14"/>
      <c r="U1137" s="14"/>
      <c r="V1137" s="14"/>
      <c r="W1137" s="14"/>
      <c r="X1137" s="14"/>
      <c r="Z1137" s="14"/>
      <c r="AA1137" s="14"/>
      <c r="AB1137" s="14"/>
      <c r="AC1137" s="14"/>
      <c r="AD1137" s="14"/>
      <c r="AE1137" s="14"/>
      <c r="AF1137" s="14"/>
      <c r="AG1137" s="14"/>
      <c r="AH1137" s="14"/>
      <c r="AI1137" s="14"/>
      <c r="AJ1137" s="14"/>
      <c r="AK1137" s="14"/>
      <c r="AL1137" s="14"/>
      <c r="AM1137" s="12"/>
      <c r="AN1137" s="12"/>
      <c r="AO1137" s="12"/>
      <c r="AP1137" s="12"/>
      <c r="AQ1137" s="12"/>
      <c r="AR1137" s="12"/>
      <c r="AS1137" s="12"/>
      <c r="AT1137" s="12"/>
      <c r="AU1137" s="12"/>
      <c r="AV1137" s="12"/>
      <c r="AW1137" s="12"/>
      <c r="AX1137" s="12"/>
      <c r="AY1137" s="12"/>
      <c r="AZ1137" s="12"/>
      <c r="BA1137" s="12"/>
      <c r="BB1137" s="12"/>
      <c r="BC1137" s="12"/>
      <c r="BD1137" s="12"/>
      <c r="BE1137" s="12"/>
      <c r="BF1137" s="12"/>
      <c r="BG1137" s="12"/>
      <c r="BH1137" s="12"/>
      <c r="BI1137" s="12"/>
      <c r="BJ1137" s="12"/>
      <c r="BK1137" s="12"/>
      <c r="BL1137" s="12"/>
      <c r="BM1137" s="12"/>
      <c r="BN1137" s="12"/>
      <c r="BO1137" s="12"/>
      <c r="BP1137" s="12"/>
      <c r="BQ1137" s="12"/>
      <c r="BR1137" s="12"/>
      <c r="BS1137" s="12"/>
      <c r="BT1137" s="12"/>
      <c r="BU1137" s="12"/>
      <c r="BV1137" s="12"/>
      <c r="BW1137" s="12"/>
      <c r="BX1137" s="12"/>
      <c r="BY1137" s="12"/>
      <c r="BZ1137" s="12"/>
      <c r="CA1137" s="12"/>
      <c r="CB1137" s="12"/>
      <c r="CC1137" s="12"/>
      <c r="CD1137" s="12"/>
      <c r="CE1137" s="12"/>
      <c r="CF1137" s="12"/>
      <c r="CG1137" s="12"/>
      <c r="CH1137" s="12"/>
    </row>
    <row r="1138" spans="1:86">
      <c r="A1138" s="14"/>
      <c r="B1138" s="14"/>
      <c r="C1138" s="14"/>
      <c r="D1138" s="14"/>
      <c r="E1138" s="14"/>
      <c r="F1138" s="14"/>
      <c r="G1138" s="14"/>
      <c r="H1138" s="14"/>
      <c r="I1138" s="14"/>
      <c r="J1138" s="14"/>
      <c r="K1138" s="14"/>
      <c r="L1138" s="14"/>
      <c r="M1138" s="14"/>
      <c r="N1138" s="14"/>
      <c r="O1138" s="14"/>
      <c r="P1138" s="14"/>
      <c r="Q1138" s="14"/>
      <c r="R1138" s="14"/>
      <c r="S1138" s="14"/>
      <c r="T1138" s="14"/>
      <c r="U1138" s="14"/>
      <c r="V1138" s="14"/>
      <c r="W1138" s="14"/>
      <c r="X1138" s="14"/>
      <c r="Z1138" s="14"/>
      <c r="AA1138" s="14"/>
      <c r="AB1138" s="14"/>
      <c r="AC1138" s="14"/>
      <c r="AD1138" s="14"/>
      <c r="AE1138" s="14"/>
      <c r="AF1138" s="14"/>
      <c r="AG1138" s="14"/>
      <c r="AH1138" s="14"/>
      <c r="AI1138" s="14"/>
      <c r="AJ1138" s="14"/>
      <c r="AK1138" s="14"/>
      <c r="AL1138" s="14"/>
      <c r="AM1138" s="12"/>
      <c r="AN1138" s="12"/>
      <c r="AO1138" s="12"/>
      <c r="AP1138" s="12"/>
      <c r="AQ1138" s="12"/>
      <c r="AR1138" s="12"/>
      <c r="AS1138" s="12"/>
      <c r="AT1138" s="12"/>
      <c r="AU1138" s="12"/>
      <c r="AV1138" s="12"/>
      <c r="AW1138" s="12"/>
      <c r="AX1138" s="12"/>
      <c r="AY1138" s="12"/>
      <c r="AZ1138" s="12"/>
      <c r="BA1138" s="12"/>
      <c r="BB1138" s="12"/>
      <c r="BC1138" s="12"/>
      <c r="BD1138" s="12"/>
      <c r="BE1138" s="12"/>
      <c r="BF1138" s="12"/>
      <c r="BG1138" s="12"/>
      <c r="BH1138" s="12"/>
      <c r="BI1138" s="12"/>
      <c r="BJ1138" s="12"/>
      <c r="BK1138" s="12"/>
      <c r="BL1138" s="12"/>
      <c r="BM1138" s="12"/>
      <c r="BN1138" s="12"/>
      <c r="BO1138" s="12"/>
      <c r="BP1138" s="12"/>
      <c r="BQ1138" s="12"/>
      <c r="BR1138" s="12"/>
      <c r="BS1138" s="12"/>
      <c r="BT1138" s="12"/>
      <c r="BU1138" s="12"/>
      <c r="BV1138" s="12"/>
      <c r="BW1138" s="12"/>
      <c r="BX1138" s="12"/>
      <c r="BY1138" s="12"/>
      <c r="BZ1138" s="12"/>
      <c r="CA1138" s="12"/>
      <c r="CB1138" s="12"/>
      <c r="CC1138" s="12"/>
      <c r="CD1138" s="12"/>
      <c r="CE1138" s="12"/>
      <c r="CF1138" s="12"/>
      <c r="CG1138" s="12"/>
      <c r="CH1138" s="12"/>
    </row>
    <row r="1139" spans="1:86">
      <c r="A1139" s="14"/>
      <c r="B1139" s="14"/>
      <c r="C1139" s="14"/>
      <c r="D1139" s="14"/>
      <c r="E1139" s="14"/>
      <c r="F1139" s="14"/>
      <c r="G1139" s="14"/>
      <c r="H1139" s="14"/>
      <c r="I1139" s="14"/>
      <c r="J1139" s="14"/>
      <c r="K1139" s="14"/>
      <c r="L1139" s="14"/>
      <c r="M1139" s="14"/>
      <c r="N1139" s="14"/>
      <c r="O1139" s="14"/>
      <c r="P1139" s="14"/>
      <c r="Q1139" s="14"/>
      <c r="R1139" s="14"/>
      <c r="S1139" s="14"/>
      <c r="T1139" s="14"/>
      <c r="U1139" s="14"/>
      <c r="V1139" s="14"/>
      <c r="W1139" s="14"/>
      <c r="X1139" s="14"/>
      <c r="Z1139" s="14"/>
      <c r="AA1139" s="14"/>
      <c r="AB1139" s="14"/>
      <c r="AC1139" s="14"/>
      <c r="AD1139" s="14"/>
      <c r="AE1139" s="14"/>
      <c r="AF1139" s="14"/>
      <c r="AG1139" s="14"/>
      <c r="AH1139" s="14"/>
      <c r="AI1139" s="14"/>
      <c r="AJ1139" s="14"/>
      <c r="AK1139" s="14"/>
      <c r="AL1139" s="14"/>
      <c r="AM1139" s="12"/>
      <c r="AN1139" s="12"/>
      <c r="AO1139" s="12"/>
      <c r="AP1139" s="12"/>
      <c r="AQ1139" s="12"/>
      <c r="AR1139" s="12"/>
      <c r="AS1139" s="12"/>
      <c r="AT1139" s="12"/>
      <c r="AU1139" s="12"/>
      <c r="AV1139" s="12"/>
      <c r="AW1139" s="12"/>
      <c r="AX1139" s="12"/>
      <c r="AY1139" s="12"/>
      <c r="AZ1139" s="12"/>
      <c r="BA1139" s="12"/>
      <c r="BB1139" s="12"/>
      <c r="BC1139" s="12"/>
      <c r="BD1139" s="12"/>
      <c r="BE1139" s="12"/>
      <c r="BF1139" s="12"/>
      <c r="BG1139" s="12"/>
      <c r="BH1139" s="12"/>
      <c r="BI1139" s="12"/>
      <c r="BJ1139" s="12"/>
      <c r="BK1139" s="12"/>
      <c r="BL1139" s="12"/>
      <c r="BM1139" s="12"/>
      <c r="BN1139" s="12"/>
      <c r="BO1139" s="12"/>
      <c r="BP1139" s="12"/>
      <c r="BQ1139" s="12"/>
      <c r="BR1139" s="12"/>
      <c r="BS1139" s="12"/>
      <c r="BT1139" s="12"/>
      <c r="BU1139" s="12"/>
      <c r="BV1139" s="12"/>
      <c r="BW1139" s="12"/>
      <c r="BX1139" s="12"/>
      <c r="BY1139" s="12"/>
      <c r="BZ1139" s="12"/>
      <c r="CA1139" s="12"/>
      <c r="CB1139" s="12"/>
      <c r="CC1139" s="12"/>
      <c r="CD1139" s="12"/>
      <c r="CE1139" s="12"/>
      <c r="CF1139" s="12"/>
      <c r="CG1139" s="12"/>
      <c r="CH1139" s="12"/>
    </row>
    <row r="1140" spans="1:86">
      <c r="A1140" s="14"/>
      <c r="B1140" s="14"/>
      <c r="C1140" s="14"/>
      <c r="D1140" s="14"/>
      <c r="E1140" s="14"/>
      <c r="F1140" s="14"/>
      <c r="G1140" s="14"/>
      <c r="H1140" s="14"/>
      <c r="I1140" s="14"/>
      <c r="J1140" s="14"/>
      <c r="K1140" s="14"/>
      <c r="L1140" s="14"/>
      <c r="M1140" s="14"/>
      <c r="N1140" s="14"/>
      <c r="O1140" s="14"/>
      <c r="P1140" s="14"/>
      <c r="Q1140" s="14"/>
      <c r="R1140" s="14"/>
      <c r="S1140" s="14"/>
      <c r="T1140" s="14"/>
      <c r="U1140" s="14"/>
      <c r="V1140" s="14"/>
      <c r="W1140" s="14"/>
      <c r="X1140" s="14"/>
      <c r="Z1140" s="14"/>
      <c r="AA1140" s="14"/>
      <c r="AB1140" s="14"/>
      <c r="AC1140" s="14"/>
      <c r="AD1140" s="14"/>
      <c r="AE1140" s="14"/>
      <c r="AF1140" s="14"/>
      <c r="AG1140" s="14"/>
      <c r="AH1140" s="14"/>
      <c r="AI1140" s="14"/>
      <c r="AJ1140" s="14"/>
      <c r="AK1140" s="14"/>
      <c r="AL1140" s="14"/>
      <c r="AM1140" s="12"/>
      <c r="AN1140" s="12"/>
      <c r="AO1140" s="12"/>
      <c r="AP1140" s="12"/>
      <c r="AQ1140" s="12"/>
      <c r="AR1140" s="12"/>
      <c r="AS1140" s="12"/>
      <c r="AT1140" s="12"/>
      <c r="AU1140" s="12"/>
      <c r="AV1140" s="12"/>
      <c r="AW1140" s="12"/>
      <c r="AX1140" s="12"/>
      <c r="AY1140" s="12"/>
      <c r="AZ1140" s="12"/>
      <c r="BA1140" s="12"/>
      <c r="BB1140" s="12"/>
      <c r="BC1140" s="12"/>
      <c r="BD1140" s="12"/>
      <c r="BE1140" s="12"/>
      <c r="BF1140" s="12"/>
      <c r="BG1140" s="12"/>
      <c r="BH1140" s="12"/>
      <c r="BI1140" s="12"/>
      <c r="BJ1140" s="12"/>
      <c r="BK1140" s="12"/>
      <c r="BL1140" s="12"/>
      <c r="BM1140" s="12"/>
      <c r="BN1140" s="12"/>
      <c r="BO1140" s="12"/>
      <c r="BP1140" s="12"/>
      <c r="BQ1140" s="12"/>
      <c r="BR1140" s="12"/>
      <c r="BS1140" s="12"/>
      <c r="BT1140" s="12"/>
      <c r="BU1140" s="12"/>
      <c r="BV1140" s="12"/>
      <c r="BW1140" s="12"/>
      <c r="BX1140" s="12"/>
      <c r="BY1140" s="12"/>
      <c r="BZ1140" s="12"/>
      <c r="CA1140" s="12"/>
      <c r="CB1140" s="12"/>
      <c r="CC1140" s="12"/>
      <c r="CD1140" s="12"/>
      <c r="CE1140" s="12"/>
      <c r="CF1140" s="12"/>
      <c r="CG1140" s="12"/>
      <c r="CH1140" s="12"/>
    </row>
    <row r="1141" spans="1:86">
      <c r="A1141" s="14"/>
      <c r="B1141" s="14"/>
      <c r="C1141" s="14"/>
      <c r="D1141" s="14"/>
      <c r="E1141" s="14"/>
      <c r="F1141" s="14"/>
      <c r="G1141" s="14"/>
      <c r="H1141" s="14"/>
      <c r="I1141" s="14"/>
      <c r="J1141" s="14"/>
      <c r="K1141" s="14"/>
      <c r="L1141" s="14"/>
      <c r="M1141" s="14"/>
      <c r="N1141" s="14"/>
      <c r="O1141" s="14"/>
      <c r="P1141" s="14"/>
      <c r="Q1141" s="14"/>
      <c r="R1141" s="14"/>
      <c r="S1141" s="14"/>
      <c r="T1141" s="14"/>
      <c r="U1141" s="14"/>
      <c r="V1141" s="14"/>
      <c r="W1141" s="14"/>
      <c r="X1141" s="14"/>
      <c r="Z1141" s="14"/>
      <c r="AA1141" s="14"/>
      <c r="AB1141" s="14"/>
      <c r="AC1141" s="14"/>
      <c r="AD1141" s="14"/>
      <c r="AE1141" s="14"/>
      <c r="AF1141" s="14"/>
      <c r="AG1141" s="14"/>
      <c r="AH1141" s="14"/>
      <c r="AI1141" s="14"/>
      <c r="AJ1141" s="14"/>
      <c r="AK1141" s="14"/>
      <c r="AL1141" s="14"/>
      <c r="AM1141" s="12"/>
      <c r="AN1141" s="12"/>
      <c r="AO1141" s="12"/>
      <c r="AP1141" s="12"/>
      <c r="AQ1141" s="12"/>
      <c r="AR1141" s="12"/>
      <c r="AS1141" s="12"/>
      <c r="AT1141" s="12"/>
      <c r="AU1141" s="12"/>
      <c r="AV1141" s="12"/>
      <c r="AW1141" s="12"/>
      <c r="AX1141" s="12"/>
      <c r="AY1141" s="12"/>
      <c r="AZ1141" s="12"/>
      <c r="BA1141" s="12"/>
      <c r="BB1141" s="12"/>
      <c r="BC1141" s="12"/>
      <c r="BD1141" s="12"/>
      <c r="BE1141" s="12"/>
      <c r="BF1141" s="12"/>
      <c r="BG1141" s="12"/>
      <c r="BH1141" s="12"/>
      <c r="BI1141" s="12"/>
      <c r="BJ1141" s="12"/>
      <c r="BK1141" s="12"/>
      <c r="BL1141" s="12"/>
      <c r="BM1141" s="12"/>
      <c r="BN1141" s="12"/>
      <c r="BO1141" s="12"/>
      <c r="BP1141" s="12"/>
      <c r="BQ1141" s="12"/>
      <c r="BR1141" s="12"/>
      <c r="BS1141" s="12"/>
      <c r="BT1141" s="12"/>
      <c r="BU1141" s="12"/>
      <c r="BV1141" s="12"/>
      <c r="BW1141" s="12"/>
      <c r="BX1141" s="12"/>
      <c r="BY1141" s="12"/>
      <c r="BZ1141" s="12"/>
      <c r="CA1141" s="12"/>
      <c r="CB1141" s="12"/>
      <c r="CC1141" s="12"/>
      <c r="CD1141" s="12"/>
      <c r="CE1141" s="12"/>
      <c r="CF1141" s="12"/>
      <c r="CG1141" s="12"/>
      <c r="CH1141" s="12"/>
    </row>
    <row r="1142" spans="1:86">
      <c r="A1142" s="14"/>
      <c r="B1142" s="14"/>
      <c r="C1142" s="14"/>
      <c r="D1142" s="14"/>
      <c r="E1142" s="14"/>
      <c r="F1142" s="14"/>
      <c r="G1142" s="14"/>
      <c r="H1142" s="14"/>
      <c r="I1142" s="14"/>
      <c r="J1142" s="14"/>
      <c r="K1142" s="14"/>
      <c r="L1142" s="14"/>
      <c r="M1142" s="14"/>
      <c r="N1142" s="14"/>
      <c r="O1142" s="14"/>
      <c r="P1142" s="14"/>
      <c r="Q1142" s="14"/>
      <c r="R1142" s="14"/>
      <c r="S1142" s="14"/>
      <c r="T1142" s="14"/>
      <c r="U1142" s="14"/>
      <c r="V1142" s="14"/>
      <c r="W1142" s="14"/>
      <c r="X1142" s="14"/>
      <c r="Z1142" s="14"/>
      <c r="AA1142" s="14"/>
      <c r="AB1142" s="14"/>
      <c r="AC1142" s="14"/>
      <c r="AD1142" s="14"/>
      <c r="AE1142" s="14"/>
      <c r="AF1142" s="14"/>
      <c r="AG1142" s="14"/>
      <c r="AH1142" s="14"/>
      <c r="AI1142" s="14"/>
      <c r="AJ1142" s="14"/>
      <c r="AK1142" s="14"/>
      <c r="AL1142" s="14"/>
      <c r="AM1142" s="12"/>
      <c r="AN1142" s="12"/>
      <c r="AO1142" s="12"/>
      <c r="AP1142" s="12"/>
      <c r="AQ1142" s="12"/>
      <c r="AR1142" s="12"/>
      <c r="AS1142" s="12"/>
      <c r="AT1142" s="12"/>
      <c r="AU1142" s="12"/>
      <c r="AV1142" s="12"/>
      <c r="AW1142" s="12"/>
      <c r="AX1142" s="12"/>
      <c r="AY1142" s="12"/>
      <c r="AZ1142" s="12"/>
      <c r="BA1142" s="12"/>
      <c r="BB1142" s="12"/>
      <c r="BC1142" s="12"/>
      <c r="BD1142" s="12"/>
      <c r="BE1142" s="12"/>
      <c r="BF1142" s="12"/>
      <c r="BG1142" s="12"/>
      <c r="BH1142" s="12"/>
      <c r="BI1142" s="12"/>
      <c r="BJ1142" s="12"/>
      <c r="BK1142" s="12"/>
      <c r="BL1142" s="12"/>
      <c r="BM1142" s="12"/>
      <c r="BN1142" s="12"/>
      <c r="BO1142" s="12"/>
      <c r="BP1142" s="12"/>
      <c r="BQ1142" s="12"/>
      <c r="BR1142" s="12"/>
      <c r="BS1142" s="12"/>
      <c r="BT1142" s="12"/>
      <c r="BU1142" s="12"/>
      <c r="BV1142" s="12"/>
      <c r="BW1142" s="12"/>
      <c r="BX1142" s="12"/>
      <c r="BY1142" s="12"/>
      <c r="BZ1142" s="12"/>
      <c r="CA1142" s="12"/>
      <c r="CB1142" s="12"/>
      <c r="CC1142" s="12"/>
      <c r="CD1142" s="12"/>
      <c r="CE1142" s="12"/>
      <c r="CF1142" s="12"/>
      <c r="CG1142" s="12"/>
      <c r="CH1142" s="12"/>
    </row>
    <row r="1143" spans="1:86">
      <c r="A1143" s="14"/>
      <c r="B1143" s="14"/>
      <c r="C1143" s="14"/>
      <c r="D1143" s="14"/>
      <c r="E1143" s="14"/>
      <c r="F1143" s="14"/>
      <c r="G1143" s="14"/>
      <c r="H1143" s="14"/>
      <c r="I1143" s="14"/>
      <c r="J1143" s="14"/>
      <c r="K1143" s="14"/>
      <c r="L1143" s="14"/>
      <c r="M1143" s="14"/>
      <c r="N1143" s="14"/>
      <c r="O1143" s="14"/>
      <c r="P1143" s="14"/>
      <c r="Q1143" s="14"/>
      <c r="R1143" s="14"/>
      <c r="S1143" s="14"/>
      <c r="T1143" s="14"/>
      <c r="U1143" s="14"/>
      <c r="V1143" s="14"/>
      <c r="W1143" s="14"/>
      <c r="X1143" s="14"/>
      <c r="Z1143" s="14"/>
      <c r="AA1143" s="14"/>
      <c r="AB1143" s="14"/>
      <c r="AC1143" s="14"/>
      <c r="AD1143" s="14"/>
      <c r="AE1143" s="14"/>
      <c r="AF1143" s="14"/>
      <c r="AG1143" s="14"/>
      <c r="AH1143" s="14"/>
      <c r="AI1143" s="14"/>
      <c r="AJ1143" s="14"/>
      <c r="AK1143" s="14"/>
      <c r="AL1143" s="14"/>
      <c r="AM1143" s="12"/>
      <c r="AN1143" s="12"/>
      <c r="AO1143" s="12"/>
      <c r="AP1143" s="12"/>
      <c r="AQ1143" s="12"/>
      <c r="AR1143" s="12"/>
      <c r="AS1143" s="12"/>
      <c r="AT1143" s="12"/>
      <c r="AU1143" s="12"/>
      <c r="AV1143" s="12"/>
      <c r="AW1143" s="12"/>
      <c r="AX1143" s="12"/>
      <c r="AY1143" s="12"/>
      <c r="AZ1143" s="12"/>
      <c r="BA1143" s="12"/>
      <c r="BB1143" s="12"/>
      <c r="BC1143" s="12"/>
      <c r="BD1143" s="12"/>
      <c r="BE1143" s="12"/>
      <c r="BF1143" s="12"/>
      <c r="BG1143" s="12"/>
      <c r="BH1143" s="12"/>
      <c r="BI1143" s="12"/>
      <c r="BJ1143" s="12"/>
      <c r="BK1143" s="12"/>
      <c r="BL1143" s="12"/>
      <c r="BM1143" s="12"/>
      <c r="BN1143" s="12"/>
      <c r="BO1143" s="12"/>
      <c r="BP1143" s="12"/>
      <c r="BQ1143" s="12"/>
      <c r="BR1143" s="12"/>
      <c r="BS1143" s="12"/>
      <c r="BT1143" s="12"/>
      <c r="BU1143" s="12"/>
      <c r="BV1143" s="12"/>
      <c r="BW1143" s="12"/>
      <c r="BX1143" s="12"/>
      <c r="BY1143" s="12"/>
      <c r="BZ1143" s="12"/>
      <c r="CA1143" s="12"/>
      <c r="CB1143" s="12"/>
      <c r="CC1143" s="12"/>
      <c r="CD1143" s="12"/>
      <c r="CE1143" s="12"/>
      <c r="CF1143" s="12"/>
      <c r="CG1143" s="12"/>
      <c r="CH1143" s="12"/>
    </row>
    <row r="1144" spans="1:86">
      <c r="A1144" s="14"/>
      <c r="B1144" s="14"/>
      <c r="C1144" s="14"/>
      <c r="D1144" s="14"/>
      <c r="E1144" s="14"/>
      <c r="F1144" s="14"/>
      <c r="G1144" s="14"/>
      <c r="H1144" s="14"/>
      <c r="I1144" s="14"/>
      <c r="J1144" s="14"/>
      <c r="K1144" s="14"/>
      <c r="L1144" s="14"/>
      <c r="M1144" s="14"/>
      <c r="N1144" s="14"/>
      <c r="O1144" s="14"/>
      <c r="P1144" s="14"/>
      <c r="Q1144" s="14"/>
      <c r="R1144" s="14"/>
      <c r="S1144" s="14"/>
      <c r="T1144" s="14"/>
      <c r="U1144" s="14"/>
      <c r="V1144" s="14"/>
      <c r="W1144" s="14"/>
      <c r="X1144" s="14"/>
      <c r="Z1144" s="14"/>
      <c r="AA1144" s="14"/>
      <c r="AB1144" s="14"/>
      <c r="AC1144" s="14"/>
      <c r="AD1144" s="14"/>
      <c r="AE1144" s="14"/>
      <c r="AF1144" s="14"/>
      <c r="AG1144" s="14"/>
      <c r="AH1144" s="14"/>
      <c r="AI1144" s="14"/>
      <c r="AJ1144" s="14"/>
      <c r="AK1144" s="14"/>
      <c r="AL1144" s="14"/>
      <c r="AM1144" s="12"/>
      <c r="AN1144" s="12"/>
      <c r="AO1144" s="12"/>
      <c r="AP1144" s="12"/>
      <c r="AQ1144" s="12"/>
      <c r="AR1144" s="12"/>
      <c r="AS1144" s="12"/>
      <c r="AT1144" s="12"/>
      <c r="AU1144" s="12"/>
      <c r="AV1144" s="12"/>
      <c r="AW1144" s="12"/>
      <c r="AX1144" s="12"/>
      <c r="AY1144" s="12"/>
      <c r="AZ1144" s="12"/>
      <c r="BA1144" s="12"/>
      <c r="BB1144" s="12"/>
      <c r="BC1144" s="12"/>
      <c r="BD1144" s="12"/>
      <c r="BE1144" s="12"/>
      <c r="BF1144" s="12"/>
      <c r="BG1144" s="12"/>
      <c r="BH1144" s="12"/>
      <c r="BI1144" s="12"/>
      <c r="BJ1144" s="12"/>
      <c r="BK1144" s="12"/>
      <c r="BL1144" s="12"/>
      <c r="BM1144" s="12"/>
      <c r="BN1144" s="12"/>
      <c r="BO1144" s="12"/>
      <c r="BP1144" s="12"/>
      <c r="BQ1144" s="12"/>
      <c r="BR1144" s="12"/>
      <c r="BS1144" s="12"/>
      <c r="BT1144" s="12"/>
      <c r="BU1144" s="12"/>
      <c r="BV1144" s="12"/>
      <c r="BW1144" s="12"/>
      <c r="BX1144" s="12"/>
      <c r="BY1144" s="12"/>
      <c r="BZ1144" s="12"/>
      <c r="CA1144" s="12"/>
      <c r="CB1144" s="12"/>
      <c r="CC1144" s="12"/>
      <c r="CD1144" s="12"/>
      <c r="CE1144" s="12"/>
      <c r="CF1144" s="12"/>
      <c r="CG1144" s="12"/>
      <c r="CH1144" s="12"/>
    </row>
    <row r="1145" spans="1:86">
      <c r="A1145" s="14"/>
      <c r="B1145" s="14"/>
      <c r="C1145" s="14"/>
      <c r="D1145" s="14"/>
      <c r="E1145" s="14"/>
      <c r="F1145" s="14"/>
      <c r="G1145" s="14"/>
      <c r="H1145" s="14"/>
      <c r="I1145" s="14"/>
      <c r="J1145" s="14"/>
      <c r="K1145" s="14"/>
      <c r="L1145" s="14"/>
      <c r="M1145" s="14"/>
      <c r="N1145" s="14"/>
      <c r="O1145" s="14"/>
      <c r="P1145" s="14"/>
      <c r="Q1145" s="14"/>
      <c r="R1145" s="14"/>
      <c r="S1145" s="14"/>
      <c r="T1145" s="14"/>
      <c r="U1145" s="14"/>
      <c r="V1145" s="14"/>
      <c r="W1145" s="14"/>
      <c r="X1145" s="14"/>
      <c r="Z1145" s="14"/>
      <c r="AA1145" s="14"/>
      <c r="AB1145" s="14"/>
      <c r="AC1145" s="14"/>
      <c r="AD1145" s="14"/>
      <c r="AE1145" s="14"/>
      <c r="AF1145" s="14"/>
      <c r="AG1145" s="14"/>
      <c r="AH1145" s="14"/>
      <c r="AI1145" s="14"/>
      <c r="AJ1145" s="14"/>
      <c r="AK1145" s="14"/>
      <c r="AL1145" s="14"/>
      <c r="AM1145" s="12"/>
      <c r="AN1145" s="12"/>
      <c r="AO1145" s="12"/>
      <c r="AP1145" s="12"/>
      <c r="AQ1145" s="12"/>
      <c r="AR1145" s="12"/>
      <c r="AS1145" s="12"/>
      <c r="AT1145" s="12"/>
      <c r="AU1145" s="12"/>
      <c r="AV1145" s="12"/>
      <c r="AW1145" s="12"/>
      <c r="AX1145" s="12"/>
      <c r="AY1145" s="12"/>
      <c r="AZ1145" s="12"/>
      <c r="BA1145" s="12"/>
      <c r="BB1145" s="12"/>
      <c r="BC1145" s="12"/>
      <c r="BD1145" s="12"/>
      <c r="BE1145" s="12"/>
      <c r="BF1145" s="12"/>
      <c r="BG1145" s="12"/>
      <c r="BH1145" s="12"/>
      <c r="BI1145" s="12"/>
      <c r="BJ1145" s="12"/>
      <c r="BK1145" s="12"/>
      <c r="BL1145" s="12"/>
      <c r="BM1145" s="12"/>
      <c r="BN1145" s="12"/>
      <c r="BO1145" s="12"/>
      <c r="BP1145" s="12"/>
      <c r="BQ1145" s="12"/>
      <c r="BR1145" s="12"/>
      <c r="BS1145" s="12"/>
      <c r="BT1145" s="12"/>
      <c r="BU1145" s="12"/>
      <c r="BV1145" s="12"/>
      <c r="BW1145" s="12"/>
      <c r="BX1145" s="12"/>
      <c r="BY1145" s="12"/>
      <c r="BZ1145" s="12"/>
      <c r="CA1145" s="12"/>
      <c r="CB1145" s="12"/>
      <c r="CC1145" s="12"/>
      <c r="CD1145" s="12"/>
      <c r="CE1145" s="12"/>
      <c r="CF1145" s="12"/>
      <c r="CG1145" s="12"/>
      <c r="CH1145" s="12"/>
    </row>
    <row r="1146" spans="1:86">
      <c r="A1146" s="14"/>
      <c r="B1146" s="14"/>
      <c r="C1146" s="14"/>
      <c r="D1146" s="14"/>
      <c r="E1146" s="14"/>
      <c r="F1146" s="14"/>
      <c r="G1146" s="14"/>
      <c r="H1146" s="14"/>
      <c r="I1146" s="14"/>
      <c r="J1146" s="14"/>
      <c r="K1146" s="14"/>
      <c r="L1146" s="14"/>
      <c r="M1146" s="14"/>
      <c r="N1146" s="14"/>
      <c r="O1146" s="14"/>
      <c r="P1146" s="14"/>
      <c r="Q1146" s="14"/>
      <c r="R1146" s="14"/>
      <c r="S1146" s="14"/>
      <c r="T1146" s="14"/>
      <c r="U1146" s="14"/>
      <c r="V1146" s="14"/>
      <c r="W1146" s="14"/>
      <c r="X1146" s="14"/>
      <c r="Z1146" s="14"/>
      <c r="AA1146" s="14"/>
      <c r="AB1146" s="14"/>
      <c r="AC1146" s="14"/>
      <c r="AD1146" s="14"/>
      <c r="AE1146" s="14"/>
      <c r="AF1146" s="14"/>
      <c r="AG1146" s="14"/>
      <c r="AH1146" s="14"/>
      <c r="AI1146" s="14"/>
      <c r="AJ1146" s="14"/>
      <c r="AK1146" s="14"/>
      <c r="AL1146" s="14"/>
      <c r="AM1146" s="12"/>
      <c r="AN1146" s="12"/>
      <c r="AO1146" s="12"/>
      <c r="AP1146" s="12"/>
      <c r="AQ1146" s="12"/>
      <c r="AR1146" s="12"/>
      <c r="AS1146" s="12"/>
      <c r="AT1146" s="12"/>
      <c r="AU1146" s="12"/>
      <c r="AV1146" s="12"/>
      <c r="AW1146" s="12"/>
      <c r="AX1146" s="12"/>
      <c r="AY1146" s="12"/>
      <c r="AZ1146" s="12"/>
      <c r="BA1146" s="12"/>
      <c r="BB1146" s="12"/>
      <c r="BC1146" s="12"/>
      <c r="BD1146" s="12"/>
      <c r="BE1146" s="12"/>
      <c r="BF1146" s="12"/>
      <c r="BG1146" s="12"/>
      <c r="BH1146" s="12"/>
      <c r="BI1146" s="12"/>
      <c r="BJ1146" s="12"/>
      <c r="BK1146" s="12"/>
      <c r="BL1146" s="12"/>
      <c r="BM1146" s="12"/>
      <c r="BN1146" s="12"/>
      <c r="BO1146" s="12"/>
      <c r="BP1146" s="12"/>
      <c r="BQ1146" s="12"/>
      <c r="BR1146" s="12"/>
      <c r="BS1146" s="12"/>
      <c r="BT1146" s="12"/>
      <c r="BU1146" s="12"/>
      <c r="BV1146" s="12"/>
      <c r="BW1146" s="12"/>
      <c r="BX1146" s="12"/>
      <c r="BY1146" s="12"/>
      <c r="BZ1146" s="12"/>
      <c r="CA1146" s="12"/>
      <c r="CB1146" s="12"/>
      <c r="CC1146" s="12"/>
      <c r="CD1146" s="12"/>
      <c r="CE1146" s="12"/>
      <c r="CF1146" s="12"/>
      <c r="CG1146" s="12"/>
      <c r="CH1146" s="12"/>
    </row>
    <row r="1147" spans="1:86">
      <c r="A1147" s="14"/>
      <c r="B1147" s="14"/>
      <c r="C1147" s="14"/>
      <c r="D1147" s="14"/>
      <c r="E1147" s="14"/>
      <c r="F1147" s="14"/>
      <c r="G1147" s="14"/>
      <c r="H1147" s="14"/>
      <c r="I1147" s="14"/>
      <c r="J1147" s="14"/>
      <c r="K1147" s="14"/>
      <c r="L1147" s="14"/>
      <c r="M1147" s="14"/>
      <c r="N1147" s="14"/>
      <c r="O1147" s="14"/>
      <c r="P1147" s="14"/>
      <c r="Q1147" s="14"/>
      <c r="R1147" s="14"/>
      <c r="S1147" s="14"/>
      <c r="T1147" s="14"/>
      <c r="U1147" s="14"/>
      <c r="V1147" s="14"/>
      <c r="W1147" s="14"/>
      <c r="X1147" s="14"/>
      <c r="Z1147" s="14"/>
      <c r="AA1147" s="14"/>
      <c r="AB1147" s="14"/>
      <c r="AC1147" s="14"/>
      <c r="AD1147" s="14"/>
      <c r="AE1147" s="14"/>
      <c r="AF1147" s="14"/>
      <c r="AG1147" s="14"/>
      <c r="AH1147" s="14"/>
      <c r="AI1147" s="14"/>
      <c r="AJ1147" s="14"/>
      <c r="AK1147" s="14"/>
      <c r="AL1147" s="14"/>
      <c r="AM1147" s="12"/>
      <c r="AN1147" s="12"/>
      <c r="AO1147" s="12"/>
      <c r="AP1147" s="12"/>
      <c r="AQ1147" s="12"/>
      <c r="AR1147" s="12"/>
      <c r="AS1147" s="12"/>
      <c r="AT1147" s="12"/>
      <c r="AU1147" s="12"/>
      <c r="AV1147" s="12"/>
      <c r="AW1147" s="12"/>
      <c r="AX1147" s="12"/>
      <c r="AY1147" s="12"/>
      <c r="AZ1147" s="12"/>
      <c r="BA1147" s="12"/>
      <c r="BB1147" s="12"/>
      <c r="BC1147" s="12"/>
      <c r="BD1147" s="12"/>
      <c r="BE1147" s="12"/>
      <c r="BF1147" s="12"/>
      <c r="BG1147" s="12"/>
      <c r="BH1147" s="12"/>
      <c r="BI1147" s="12"/>
      <c r="BJ1147" s="12"/>
      <c r="BK1147" s="12"/>
      <c r="BL1147" s="12"/>
      <c r="BM1147" s="12"/>
      <c r="BN1147" s="12"/>
      <c r="BO1147" s="12"/>
      <c r="BP1147" s="12"/>
      <c r="BQ1147" s="12"/>
      <c r="BR1147" s="12"/>
      <c r="BS1147" s="12"/>
      <c r="BT1147" s="12"/>
      <c r="BU1147" s="12"/>
      <c r="BV1147" s="12"/>
      <c r="BW1147" s="12"/>
      <c r="BX1147" s="12"/>
      <c r="BY1147" s="12"/>
      <c r="BZ1147" s="12"/>
      <c r="CA1147" s="12"/>
      <c r="CB1147" s="12"/>
      <c r="CC1147" s="12"/>
      <c r="CD1147" s="12"/>
      <c r="CE1147" s="12"/>
      <c r="CF1147" s="12"/>
      <c r="CG1147" s="12"/>
      <c r="CH1147" s="12"/>
    </row>
    <row r="1148" spans="1:86">
      <c r="A1148" s="14"/>
      <c r="B1148" s="14"/>
      <c r="C1148" s="14"/>
      <c r="D1148" s="14"/>
      <c r="E1148" s="14"/>
      <c r="F1148" s="14"/>
      <c r="G1148" s="14"/>
      <c r="H1148" s="14"/>
      <c r="I1148" s="14"/>
      <c r="J1148" s="14"/>
      <c r="K1148" s="14"/>
      <c r="L1148" s="14"/>
      <c r="M1148" s="14"/>
      <c r="N1148" s="14"/>
      <c r="O1148" s="14"/>
      <c r="P1148" s="14"/>
      <c r="Q1148" s="14"/>
      <c r="R1148" s="14"/>
      <c r="S1148" s="14"/>
      <c r="T1148" s="14"/>
      <c r="U1148" s="14"/>
      <c r="V1148" s="14"/>
      <c r="W1148" s="14"/>
      <c r="X1148" s="14"/>
      <c r="Z1148" s="14"/>
      <c r="AA1148" s="14"/>
      <c r="AB1148" s="14"/>
      <c r="AC1148" s="14"/>
      <c r="AD1148" s="14"/>
      <c r="AE1148" s="14"/>
      <c r="AF1148" s="14"/>
      <c r="AG1148" s="14"/>
      <c r="AH1148" s="14"/>
      <c r="AI1148" s="14"/>
      <c r="AJ1148" s="14"/>
      <c r="AK1148" s="14"/>
      <c r="AL1148" s="14"/>
      <c r="AM1148" s="12"/>
      <c r="AN1148" s="12"/>
      <c r="AO1148" s="12"/>
      <c r="AP1148" s="12"/>
      <c r="AQ1148" s="12"/>
      <c r="AR1148" s="12"/>
      <c r="AS1148" s="12"/>
      <c r="AT1148" s="12"/>
      <c r="AU1148" s="12"/>
      <c r="AV1148" s="12"/>
      <c r="AW1148" s="12"/>
      <c r="AX1148" s="12"/>
      <c r="AY1148" s="12"/>
      <c r="AZ1148" s="12"/>
      <c r="BA1148" s="12"/>
      <c r="BB1148" s="12"/>
      <c r="BC1148" s="12"/>
      <c r="BD1148" s="12"/>
      <c r="BE1148" s="12"/>
      <c r="BF1148" s="12"/>
      <c r="BG1148" s="12"/>
      <c r="BH1148" s="12"/>
      <c r="BI1148" s="12"/>
      <c r="BJ1148" s="12"/>
      <c r="BK1148" s="12"/>
      <c r="BL1148" s="12"/>
      <c r="BM1148" s="12"/>
      <c r="BN1148" s="12"/>
      <c r="BO1148" s="12"/>
      <c r="BP1148" s="12"/>
      <c r="BQ1148" s="12"/>
      <c r="BR1148" s="12"/>
      <c r="BS1148" s="12"/>
      <c r="BT1148" s="12"/>
      <c r="BU1148" s="12"/>
      <c r="BV1148" s="12"/>
      <c r="BW1148" s="12"/>
      <c r="BX1148" s="12"/>
      <c r="BY1148" s="12"/>
      <c r="BZ1148" s="12"/>
      <c r="CA1148" s="12"/>
      <c r="CB1148" s="12"/>
      <c r="CC1148" s="12"/>
      <c r="CD1148" s="12"/>
      <c r="CE1148" s="12"/>
      <c r="CF1148" s="12"/>
      <c r="CG1148" s="12"/>
      <c r="CH1148" s="12"/>
    </row>
    <row r="1149" spans="1:86">
      <c r="A1149" s="14"/>
      <c r="B1149" s="14"/>
      <c r="C1149" s="14"/>
      <c r="D1149" s="14"/>
      <c r="E1149" s="14"/>
      <c r="F1149" s="14"/>
      <c r="G1149" s="14"/>
      <c r="H1149" s="14"/>
      <c r="I1149" s="14"/>
      <c r="J1149" s="14"/>
      <c r="K1149" s="14"/>
      <c r="L1149" s="14"/>
      <c r="M1149" s="14"/>
      <c r="N1149" s="14"/>
      <c r="O1149" s="14"/>
      <c r="P1149" s="14"/>
      <c r="Q1149" s="14"/>
      <c r="R1149" s="14"/>
      <c r="S1149" s="14"/>
      <c r="T1149" s="14"/>
      <c r="U1149" s="14"/>
      <c r="V1149" s="14"/>
      <c r="W1149" s="14"/>
      <c r="X1149" s="14"/>
      <c r="Z1149" s="14"/>
      <c r="AA1149" s="14"/>
      <c r="AB1149" s="14"/>
      <c r="AC1149" s="14"/>
      <c r="AD1149" s="14"/>
      <c r="AE1149" s="14"/>
      <c r="AF1149" s="14"/>
      <c r="AG1149" s="14"/>
      <c r="AH1149" s="14"/>
      <c r="AI1149" s="14"/>
      <c r="AJ1149" s="14"/>
      <c r="AK1149" s="14"/>
      <c r="AL1149" s="14"/>
      <c r="AM1149" s="12"/>
      <c r="AN1149" s="12"/>
      <c r="AO1149" s="12"/>
      <c r="AP1149" s="12"/>
      <c r="AQ1149" s="12"/>
      <c r="AR1149" s="12"/>
      <c r="AS1149" s="12"/>
      <c r="AT1149" s="12"/>
      <c r="AU1149" s="12"/>
      <c r="AV1149" s="12"/>
      <c r="AW1149" s="12"/>
      <c r="AX1149" s="12"/>
      <c r="AY1149" s="12"/>
      <c r="AZ1149" s="12"/>
      <c r="BA1149" s="12"/>
      <c r="BB1149" s="12"/>
      <c r="BC1149" s="12"/>
      <c r="BD1149" s="12"/>
      <c r="BE1149" s="12"/>
      <c r="BF1149" s="12"/>
      <c r="BG1149" s="12"/>
      <c r="BH1149" s="12"/>
      <c r="BI1149" s="12"/>
      <c r="BJ1149" s="12"/>
      <c r="BK1149" s="12"/>
      <c r="BL1149" s="12"/>
      <c r="BM1149" s="12"/>
      <c r="BN1149" s="12"/>
      <c r="BO1149" s="12"/>
      <c r="BP1149" s="12"/>
      <c r="BQ1149" s="12"/>
      <c r="BR1149" s="12"/>
      <c r="BS1149" s="12"/>
      <c r="BT1149" s="12"/>
      <c r="BU1149" s="12"/>
      <c r="BV1149" s="12"/>
      <c r="BW1149" s="12"/>
      <c r="BX1149" s="12"/>
      <c r="BY1149" s="12"/>
      <c r="BZ1149" s="12"/>
      <c r="CA1149" s="12"/>
      <c r="CB1149" s="12"/>
      <c r="CC1149" s="12"/>
      <c r="CD1149" s="12"/>
      <c r="CE1149" s="12"/>
      <c r="CF1149" s="12"/>
      <c r="CG1149" s="12"/>
      <c r="CH1149" s="12"/>
    </row>
    <row r="1150" spans="1:86">
      <c r="A1150" s="14"/>
      <c r="B1150" s="14"/>
      <c r="C1150" s="14"/>
      <c r="D1150" s="14"/>
      <c r="E1150" s="14"/>
      <c r="F1150" s="14"/>
      <c r="G1150" s="14"/>
      <c r="H1150" s="14"/>
      <c r="I1150" s="14"/>
      <c r="J1150" s="14"/>
      <c r="K1150" s="14"/>
      <c r="L1150" s="14"/>
      <c r="M1150" s="14"/>
      <c r="N1150" s="14"/>
      <c r="O1150" s="14"/>
      <c r="P1150" s="14"/>
      <c r="Q1150" s="14"/>
      <c r="R1150" s="14"/>
      <c r="S1150" s="14"/>
      <c r="T1150" s="14"/>
      <c r="U1150" s="14"/>
      <c r="V1150" s="14"/>
      <c r="W1150" s="14"/>
      <c r="X1150" s="14"/>
      <c r="Z1150" s="14"/>
      <c r="AA1150" s="14"/>
      <c r="AB1150" s="14"/>
      <c r="AC1150" s="14"/>
      <c r="AD1150" s="14"/>
      <c r="AE1150" s="14"/>
      <c r="AF1150" s="14"/>
      <c r="AG1150" s="14"/>
      <c r="AH1150" s="14"/>
      <c r="AI1150" s="14"/>
      <c r="AJ1150" s="14"/>
      <c r="AK1150" s="14"/>
      <c r="AL1150" s="14"/>
      <c r="AM1150" s="12"/>
      <c r="AN1150" s="12"/>
      <c r="AO1150" s="12"/>
      <c r="AP1150" s="12"/>
      <c r="AQ1150" s="12"/>
      <c r="AR1150" s="12"/>
      <c r="AS1150" s="12"/>
      <c r="AT1150" s="12"/>
      <c r="AU1150" s="12"/>
      <c r="AV1150" s="12"/>
      <c r="AW1150" s="12"/>
      <c r="AX1150" s="12"/>
      <c r="AY1150" s="12"/>
      <c r="AZ1150" s="12"/>
      <c r="BA1150" s="12"/>
      <c r="BB1150" s="12"/>
      <c r="BC1150" s="12"/>
      <c r="BD1150" s="12"/>
      <c r="BE1150" s="12"/>
      <c r="BF1150" s="12"/>
      <c r="BG1150" s="12"/>
      <c r="BH1150" s="12"/>
      <c r="BI1150" s="12"/>
      <c r="BJ1150" s="12"/>
      <c r="BK1150" s="12"/>
      <c r="BL1150" s="12"/>
      <c r="BM1150" s="12"/>
      <c r="BN1150" s="12"/>
      <c r="BO1150" s="12"/>
      <c r="BP1150" s="12"/>
      <c r="BQ1150" s="12"/>
      <c r="BR1150" s="12"/>
      <c r="BS1150" s="12"/>
      <c r="BT1150" s="12"/>
      <c r="BU1150" s="12"/>
      <c r="BV1150" s="12"/>
      <c r="BW1150" s="12"/>
      <c r="BX1150" s="12"/>
      <c r="BY1150" s="12"/>
      <c r="BZ1150" s="12"/>
      <c r="CA1150" s="12"/>
      <c r="CB1150" s="12"/>
      <c r="CC1150" s="12"/>
      <c r="CD1150" s="12"/>
      <c r="CE1150" s="12"/>
      <c r="CF1150" s="12"/>
      <c r="CG1150" s="12"/>
      <c r="CH1150" s="12"/>
    </row>
    <row r="1151" spans="1:86">
      <c r="A1151" s="14"/>
      <c r="B1151" s="14"/>
      <c r="C1151" s="14"/>
      <c r="D1151" s="14"/>
      <c r="E1151" s="14"/>
      <c r="F1151" s="14"/>
      <c r="G1151" s="14"/>
      <c r="H1151" s="14"/>
      <c r="I1151" s="14"/>
      <c r="J1151" s="14"/>
      <c r="K1151" s="14"/>
      <c r="L1151" s="14"/>
      <c r="M1151" s="14"/>
      <c r="N1151" s="14"/>
      <c r="O1151" s="14"/>
      <c r="P1151" s="14"/>
      <c r="Q1151" s="14"/>
      <c r="R1151" s="14"/>
      <c r="S1151" s="14"/>
      <c r="T1151" s="14"/>
      <c r="U1151" s="14"/>
      <c r="V1151" s="14"/>
      <c r="W1151" s="14"/>
      <c r="X1151" s="14"/>
      <c r="Z1151" s="14"/>
      <c r="AA1151" s="14"/>
      <c r="AB1151" s="14"/>
      <c r="AC1151" s="14"/>
      <c r="AD1151" s="14"/>
      <c r="AE1151" s="14"/>
      <c r="AF1151" s="14"/>
      <c r="AG1151" s="14"/>
      <c r="AH1151" s="14"/>
      <c r="AI1151" s="14"/>
      <c r="AJ1151" s="14"/>
      <c r="AK1151" s="14"/>
      <c r="AL1151" s="14"/>
      <c r="AM1151" s="12"/>
      <c r="AN1151" s="12"/>
      <c r="AO1151" s="12"/>
      <c r="AP1151" s="12"/>
      <c r="AQ1151" s="12"/>
      <c r="AR1151" s="12"/>
      <c r="AS1151" s="12"/>
      <c r="AT1151" s="12"/>
      <c r="AU1151" s="12"/>
      <c r="AV1151" s="12"/>
      <c r="AW1151" s="12"/>
      <c r="AX1151" s="12"/>
      <c r="AY1151" s="12"/>
      <c r="AZ1151" s="12"/>
      <c r="BA1151" s="12"/>
      <c r="BB1151" s="12"/>
      <c r="BC1151" s="12"/>
      <c r="BD1151" s="12"/>
      <c r="BE1151" s="12"/>
      <c r="BF1151" s="12"/>
      <c r="BG1151" s="12"/>
      <c r="BH1151" s="12"/>
      <c r="BI1151" s="12"/>
      <c r="BJ1151" s="12"/>
      <c r="BK1151" s="12"/>
      <c r="BL1151" s="12"/>
      <c r="BM1151" s="12"/>
      <c r="BN1151" s="12"/>
      <c r="BO1151" s="12"/>
      <c r="BP1151" s="12"/>
      <c r="BQ1151" s="12"/>
      <c r="BR1151" s="12"/>
      <c r="BS1151" s="12"/>
      <c r="BT1151" s="12"/>
      <c r="BU1151" s="12"/>
      <c r="BV1151" s="12"/>
      <c r="BW1151" s="12"/>
      <c r="BX1151" s="12"/>
      <c r="BY1151" s="12"/>
      <c r="BZ1151" s="12"/>
      <c r="CA1151" s="12"/>
      <c r="CB1151" s="12"/>
      <c r="CC1151" s="12"/>
      <c r="CD1151" s="12"/>
      <c r="CE1151" s="12"/>
      <c r="CF1151" s="12"/>
      <c r="CG1151" s="12"/>
      <c r="CH1151" s="12"/>
    </row>
    <row r="1152" spans="1:86">
      <c r="A1152" s="14"/>
      <c r="B1152" s="14"/>
      <c r="C1152" s="14"/>
      <c r="D1152" s="14"/>
      <c r="E1152" s="14"/>
      <c r="F1152" s="14"/>
      <c r="G1152" s="14"/>
      <c r="H1152" s="14"/>
      <c r="I1152" s="14"/>
      <c r="J1152" s="14"/>
      <c r="K1152" s="14"/>
      <c r="L1152" s="14"/>
      <c r="M1152" s="14"/>
      <c r="N1152" s="14"/>
      <c r="O1152" s="14"/>
      <c r="P1152" s="14"/>
      <c r="Q1152" s="14"/>
      <c r="R1152" s="14"/>
      <c r="S1152" s="14"/>
      <c r="T1152" s="14"/>
      <c r="U1152" s="14"/>
      <c r="V1152" s="14"/>
      <c r="W1152" s="14"/>
      <c r="X1152" s="14"/>
      <c r="Z1152" s="14"/>
      <c r="AA1152" s="14"/>
      <c r="AB1152" s="14"/>
      <c r="AC1152" s="14"/>
      <c r="AD1152" s="14"/>
      <c r="AE1152" s="14"/>
      <c r="AF1152" s="14"/>
      <c r="AG1152" s="14"/>
      <c r="AH1152" s="14"/>
      <c r="AI1152" s="14"/>
      <c r="AJ1152" s="14"/>
      <c r="AK1152" s="14"/>
      <c r="AL1152" s="14"/>
      <c r="AM1152" s="12"/>
      <c r="AN1152" s="12"/>
      <c r="AO1152" s="12"/>
      <c r="AP1152" s="12"/>
      <c r="AQ1152" s="12"/>
      <c r="AR1152" s="12"/>
      <c r="AS1152" s="12"/>
      <c r="AT1152" s="12"/>
      <c r="AU1152" s="12"/>
      <c r="AV1152" s="12"/>
      <c r="AW1152" s="12"/>
      <c r="AX1152" s="12"/>
      <c r="AY1152" s="12"/>
      <c r="AZ1152" s="12"/>
      <c r="BA1152" s="12"/>
      <c r="BB1152" s="12"/>
      <c r="BC1152" s="12"/>
      <c r="BD1152" s="12"/>
      <c r="BE1152" s="12"/>
      <c r="BF1152" s="12"/>
      <c r="BG1152" s="12"/>
      <c r="BH1152" s="12"/>
      <c r="BI1152" s="12"/>
      <c r="BJ1152" s="12"/>
      <c r="BK1152" s="12"/>
      <c r="BL1152" s="12"/>
      <c r="BM1152" s="12"/>
      <c r="BN1152" s="12"/>
      <c r="BO1152" s="12"/>
      <c r="BP1152" s="12"/>
      <c r="BQ1152" s="12"/>
      <c r="BR1152" s="12"/>
      <c r="BS1152" s="12"/>
      <c r="BT1152" s="12"/>
      <c r="BU1152" s="12"/>
      <c r="BV1152" s="12"/>
      <c r="BW1152" s="12"/>
      <c r="BX1152" s="12"/>
      <c r="BY1152" s="12"/>
      <c r="BZ1152" s="12"/>
      <c r="CA1152" s="12"/>
      <c r="CB1152" s="12"/>
      <c r="CC1152" s="12"/>
      <c r="CD1152" s="12"/>
      <c r="CE1152" s="12"/>
      <c r="CF1152" s="12"/>
      <c r="CG1152" s="12"/>
      <c r="CH1152" s="12"/>
    </row>
    <row r="1153" spans="1:86">
      <c r="A1153" s="14"/>
      <c r="B1153" s="14"/>
      <c r="C1153" s="14"/>
      <c r="D1153" s="14"/>
      <c r="E1153" s="14"/>
      <c r="F1153" s="14"/>
      <c r="G1153" s="14"/>
      <c r="H1153" s="14"/>
      <c r="I1153" s="14"/>
      <c r="J1153" s="14"/>
      <c r="K1153" s="14"/>
      <c r="L1153" s="14"/>
      <c r="M1153" s="14"/>
      <c r="N1153" s="14"/>
      <c r="O1153" s="14"/>
      <c r="P1153" s="14"/>
      <c r="Q1153" s="14"/>
      <c r="R1153" s="14"/>
      <c r="S1153" s="14"/>
      <c r="T1153" s="14"/>
      <c r="U1153" s="14"/>
      <c r="V1153" s="14"/>
      <c r="W1153" s="14"/>
      <c r="X1153" s="14"/>
      <c r="Z1153" s="14"/>
      <c r="AA1153" s="14"/>
      <c r="AB1153" s="14"/>
      <c r="AC1153" s="14"/>
      <c r="AD1153" s="14"/>
      <c r="AE1153" s="14"/>
      <c r="AF1153" s="14"/>
      <c r="AG1153" s="14"/>
      <c r="AH1153" s="14"/>
      <c r="AI1153" s="14"/>
      <c r="AJ1153" s="14"/>
      <c r="AK1153" s="14"/>
      <c r="AL1153" s="14"/>
      <c r="AM1153" s="12"/>
      <c r="AN1153" s="12"/>
      <c r="AO1153" s="12"/>
      <c r="AP1153" s="12"/>
      <c r="AQ1153" s="12"/>
      <c r="AR1153" s="12"/>
      <c r="AS1153" s="12"/>
      <c r="AT1153" s="12"/>
      <c r="AU1153" s="12"/>
      <c r="AV1153" s="12"/>
      <c r="AW1153" s="12"/>
      <c r="AX1153" s="12"/>
      <c r="AY1153" s="12"/>
      <c r="AZ1153" s="12"/>
      <c r="BA1153" s="12"/>
      <c r="BB1153" s="12"/>
      <c r="BC1153" s="12"/>
      <c r="BD1153" s="12"/>
      <c r="BE1153" s="12"/>
      <c r="BF1153" s="12"/>
      <c r="BG1153" s="12"/>
      <c r="BH1153" s="12"/>
      <c r="BI1153" s="12"/>
      <c r="BJ1153" s="12"/>
      <c r="BK1153" s="12"/>
      <c r="BL1153" s="12"/>
      <c r="BM1153" s="12"/>
      <c r="BN1153" s="12"/>
      <c r="BO1153" s="12"/>
      <c r="BP1153" s="12"/>
      <c r="BQ1153" s="12"/>
      <c r="BR1153" s="12"/>
      <c r="BS1153" s="12"/>
      <c r="BT1153" s="12"/>
      <c r="BU1153" s="12"/>
      <c r="BV1153" s="12"/>
      <c r="BW1153" s="12"/>
      <c r="BX1153" s="12"/>
      <c r="BY1153" s="12"/>
      <c r="BZ1153" s="12"/>
      <c r="CA1153" s="12"/>
      <c r="CB1153" s="12"/>
      <c r="CC1153" s="12"/>
      <c r="CD1153" s="12"/>
      <c r="CE1153" s="12"/>
      <c r="CF1153" s="12"/>
      <c r="CG1153" s="12"/>
      <c r="CH1153" s="12"/>
    </row>
    <row r="1154" spans="1:86">
      <c r="A1154" s="14"/>
      <c r="B1154" s="14"/>
      <c r="C1154" s="14"/>
      <c r="D1154" s="14"/>
      <c r="E1154" s="14"/>
      <c r="F1154" s="14"/>
      <c r="G1154" s="14"/>
      <c r="H1154" s="14"/>
      <c r="I1154" s="14"/>
      <c r="J1154" s="14"/>
      <c r="K1154" s="14"/>
      <c r="L1154" s="14"/>
      <c r="M1154" s="14"/>
      <c r="N1154" s="14"/>
      <c r="O1154" s="14"/>
      <c r="P1154" s="14"/>
      <c r="Q1154" s="14"/>
      <c r="R1154" s="14"/>
      <c r="S1154" s="14"/>
      <c r="T1154" s="14"/>
      <c r="U1154" s="14"/>
      <c r="V1154" s="14"/>
      <c r="W1154" s="14"/>
      <c r="X1154" s="14"/>
      <c r="Z1154" s="14"/>
      <c r="AA1154" s="14"/>
      <c r="AB1154" s="14"/>
      <c r="AC1154" s="14"/>
      <c r="AD1154" s="14"/>
      <c r="AE1154" s="14"/>
      <c r="AF1154" s="14"/>
      <c r="AG1154" s="14"/>
      <c r="AH1154" s="14"/>
      <c r="AI1154" s="14"/>
      <c r="AJ1154" s="14"/>
      <c r="AK1154" s="14"/>
      <c r="AL1154" s="14"/>
      <c r="AM1154" s="12"/>
      <c r="AN1154" s="12"/>
      <c r="AO1154" s="12"/>
      <c r="AP1154" s="12"/>
      <c r="AQ1154" s="12"/>
      <c r="AR1154" s="12"/>
      <c r="AS1154" s="12"/>
      <c r="AT1154" s="12"/>
      <c r="AU1154" s="12"/>
      <c r="AV1154" s="12"/>
      <c r="AW1154" s="12"/>
      <c r="AX1154" s="12"/>
      <c r="AY1154" s="12"/>
      <c r="AZ1154" s="12"/>
      <c r="BA1154" s="12"/>
      <c r="BB1154" s="12"/>
      <c r="BC1154" s="12"/>
      <c r="BD1154" s="12"/>
      <c r="BE1154" s="12"/>
      <c r="BF1154" s="12"/>
      <c r="BG1154" s="12"/>
      <c r="BH1154" s="12"/>
      <c r="BI1154" s="12"/>
      <c r="BJ1154" s="12"/>
      <c r="BK1154" s="12"/>
      <c r="BL1154" s="12"/>
      <c r="BM1154" s="12"/>
      <c r="BN1154" s="12"/>
      <c r="BO1154" s="12"/>
      <c r="BP1154" s="12"/>
      <c r="BQ1154" s="12"/>
      <c r="BR1154" s="12"/>
      <c r="BS1154" s="12"/>
      <c r="BT1154" s="12"/>
      <c r="BU1154" s="12"/>
      <c r="BV1154" s="12"/>
      <c r="BW1154" s="12"/>
      <c r="BX1154" s="12"/>
      <c r="BY1154" s="12"/>
      <c r="BZ1154" s="12"/>
      <c r="CA1154" s="12"/>
      <c r="CB1154" s="12"/>
      <c r="CC1154" s="12"/>
      <c r="CD1154" s="12"/>
      <c r="CE1154" s="12"/>
      <c r="CF1154" s="12"/>
      <c r="CG1154" s="12"/>
      <c r="CH1154" s="12"/>
    </row>
    <row r="1155" spans="1:86">
      <c r="A1155" s="14"/>
      <c r="B1155" s="14"/>
      <c r="C1155" s="14"/>
      <c r="D1155" s="14"/>
      <c r="E1155" s="14"/>
      <c r="F1155" s="14"/>
      <c r="G1155" s="14"/>
      <c r="H1155" s="14"/>
      <c r="I1155" s="14"/>
      <c r="J1155" s="14"/>
      <c r="K1155" s="14"/>
      <c r="L1155" s="14"/>
      <c r="M1155" s="14"/>
      <c r="N1155" s="14"/>
      <c r="O1155" s="14"/>
      <c r="P1155" s="14"/>
      <c r="Q1155" s="14"/>
      <c r="R1155" s="14"/>
      <c r="S1155" s="14"/>
      <c r="T1155" s="14"/>
      <c r="U1155" s="14"/>
      <c r="V1155" s="14"/>
      <c r="W1155" s="14"/>
      <c r="X1155" s="14"/>
      <c r="Z1155" s="14"/>
      <c r="AA1155" s="14"/>
      <c r="AB1155" s="14"/>
      <c r="AC1155" s="14"/>
      <c r="AD1155" s="14"/>
      <c r="AE1155" s="14"/>
      <c r="AF1155" s="14"/>
      <c r="AG1155" s="14"/>
      <c r="AH1155" s="14"/>
      <c r="AI1155" s="14"/>
      <c r="AJ1155" s="14"/>
      <c r="AK1155" s="14"/>
      <c r="AL1155" s="14"/>
      <c r="AM1155" s="12"/>
      <c r="AN1155" s="12"/>
      <c r="AO1155" s="12"/>
      <c r="AP1155" s="12"/>
      <c r="AQ1155" s="12"/>
      <c r="AR1155" s="12"/>
      <c r="AS1155" s="12"/>
      <c r="AT1155" s="12"/>
      <c r="AU1155" s="12"/>
      <c r="AV1155" s="12"/>
      <c r="AW1155" s="12"/>
      <c r="AX1155" s="12"/>
      <c r="AY1155" s="12"/>
      <c r="AZ1155" s="12"/>
      <c r="BA1155" s="12"/>
      <c r="BB1155" s="12"/>
      <c r="BC1155" s="12"/>
      <c r="BD1155" s="12"/>
      <c r="BE1155" s="12"/>
      <c r="BF1155" s="12"/>
      <c r="BG1155" s="12"/>
      <c r="BH1155" s="12"/>
      <c r="BI1155" s="12"/>
      <c r="BJ1155" s="12"/>
      <c r="BK1155" s="12"/>
      <c r="BL1155" s="12"/>
      <c r="BM1155" s="12"/>
      <c r="BN1155" s="12"/>
      <c r="BO1155" s="12"/>
      <c r="BP1155" s="12"/>
      <c r="BQ1155" s="12"/>
      <c r="BR1155" s="12"/>
      <c r="BS1155" s="12"/>
      <c r="BT1155" s="12"/>
      <c r="BU1155" s="12"/>
      <c r="BV1155" s="12"/>
      <c r="BW1155" s="12"/>
      <c r="BX1155" s="12"/>
      <c r="BY1155" s="12"/>
      <c r="BZ1155" s="12"/>
      <c r="CA1155" s="12"/>
      <c r="CB1155" s="12"/>
      <c r="CC1155" s="12"/>
      <c r="CD1155" s="12"/>
      <c r="CE1155" s="12"/>
      <c r="CF1155" s="12"/>
      <c r="CG1155" s="12"/>
      <c r="CH1155" s="12"/>
    </row>
    <row r="1156" spans="1:86">
      <c r="A1156" s="14"/>
      <c r="B1156" s="14"/>
      <c r="C1156" s="14"/>
      <c r="D1156" s="14"/>
      <c r="E1156" s="14"/>
      <c r="F1156" s="14"/>
      <c r="G1156" s="14"/>
      <c r="H1156" s="14"/>
      <c r="I1156" s="14"/>
      <c r="J1156" s="14"/>
      <c r="K1156" s="14"/>
      <c r="L1156" s="14"/>
      <c r="M1156" s="14"/>
      <c r="N1156" s="14"/>
      <c r="O1156" s="14"/>
      <c r="P1156" s="14"/>
      <c r="Q1156" s="14"/>
      <c r="R1156" s="14"/>
      <c r="S1156" s="14"/>
      <c r="T1156" s="14"/>
      <c r="U1156" s="14"/>
      <c r="V1156" s="14"/>
      <c r="W1156" s="14"/>
      <c r="X1156" s="14"/>
      <c r="Z1156" s="14"/>
      <c r="AA1156" s="14"/>
      <c r="AB1156" s="14"/>
      <c r="AC1156" s="14"/>
      <c r="AD1156" s="14"/>
      <c r="AE1156" s="14"/>
      <c r="AF1156" s="14"/>
      <c r="AG1156" s="14"/>
      <c r="AH1156" s="14"/>
      <c r="AI1156" s="14"/>
      <c r="AJ1156" s="14"/>
      <c r="AK1156" s="14"/>
      <c r="AL1156" s="14"/>
      <c r="AM1156" s="12"/>
      <c r="AN1156" s="12"/>
      <c r="AO1156" s="12"/>
      <c r="AP1156" s="12"/>
      <c r="AQ1156" s="12"/>
      <c r="AR1156" s="12"/>
      <c r="AS1156" s="12"/>
      <c r="AT1156" s="12"/>
      <c r="AU1156" s="12"/>
      <c r="AV1156" s="12"/>
      <c r="AW1156" s="12"/>
      <c r="AX1156" s="12"/>
      <c r="AY1156" s="12"/>
      <c r="AZ1156" s="12"/>
      <c r="BA1156" s="12"/>
      <c r="BB1156" s="12"/>
      <c r="BC1156" s="12"/>
      <c r="BD1156" s="12"/>
      <c r="BE1156" s="12"/>
      <c r="BF1156" s="12"/>
      <c r="BG1156" s="12"/>
      <c r="BH1156" s="12"/>
      <c r="BI1156" s="12"/>
      <c r="BJ1156" s="12"/>
      <c r="BK1156" s="12"/>
      <c r="BL1156" s="12"/>
      <c r="BM1156" s="12"/>
      <c r="BN1156" s="12"/>
      <c r="BO1156" s="12"/>
      <c r="BP1156" s="12"/>
      <c r="BQ1156" s="12"/>
      <c r="BR1156" s="12"/>
      <c r="BS1156" s="12"/>
      <c r="BT1156" s="12"/>
      <c r="BU1156" s="12"/>
      <c r="BV1156" s="12"/>
      <c r="BW1156" s="12"/>
      <c r="BX1156" s="12"/>
      <c r="BY1156" s="12"/>
      <c r="BZ1156" s="12"/>
      <c r="CA1156" s="12"/>
      <c r="CB1156" s="12"/>
      <c r="CC1156" s="12"/>
      <c r="CD1156" s="12"/>
      <c r="CE1156" s="12"/>
      <c r="CF1156" s="12"/>
      <c r="CG1156" s="12"/>
      <c r="CH1156" s="12"/>
    </row>
    <row r="1157" spans="1:86">
      <c r="A1157" s="14"/>
      <c r="B1157" s="14"/>
      <c r="C1157" s="14"/>
      <c r="D1157" s="14"/>
      <c r="E1157" s="14"/>
      <c r="F1157" s="14"/>
      <c r="G1157" s="14"/>
      <c r="H1157" s="14"/>
      <c r="I1157" s="14"/>
      <c r="J1157" s="14"/>
      <c r="K1157" s="14"/>
      <c r="L1157" s="14"/>
      <c r="M1157" s="14"/>
      <c r="N1157" s="14"/>
      <c r="O1157" s="14"/>
      <c r="P1157" s="14"/>
      <c r="Q1157" s="14"/>
      <c r="R1157" s="14"/>
      <c r="S1157" s="14"/>
      <c r="T1157" s="14"/>
      <c r="U1157" s="14"/>
      <c r="V1157" s="14"/>
      <c r="W1157" s="14"/>
      <c r="X1157" s="14"/>
      <c r="Z1157" s="14"/>
      <c r="AA1157" s="14"/>
      <c r="AB1157" s="14"/>
      <c r="AC1157" s="14"/>
      <c r="AD1157" s="14"/>
      <c r="AE1157" s="14"/>
      <c r="AF1157" s="14"/>
      <c r="AG1157" s="14"/>
      <c r="AH1157" s="14"/>
      <c r="AI1157" s="14"/>
      <c r="AJ1157" s="14"/>
      <c r="AK1157" s="14"/>
      <c r="AL1157" s="14"/>
      <c r="AM1157" s="12"/>
      <c r="AN1157" s="12"/>
      <c r="AO1157" s="12"/>
      <c r="AP1157" s="12"/>
      <c r="AQ1157" s="12"/>
      <c r="AR1157" s="12"/>
      <c r="AS1157" s="12"/>
      <c r="AT1157" s="12"/>
      <c r="AU1157" s="12"/>
      <c r="AV1157" s="12"/>
      <c r="AW1157" s="12"/>
      <c r="AX1157" s="12"/>
      <c r="AY1157" s="12"/>
      <c r="AZ1157" s="12"/>
      <c r="BA1157" s="12"/>
      <c r="BB1157" s="12"/>
      <c r="BC1157" s="12"/>
      <c r="BD1157" s="12"/>
      <c r="BE1157" s="12"/>
      <c r="BF1157" s="12"/>
      <c r="BG1157" s="12"/>
      <c r="BH1157" s="12"/>
      <c r="BI1157" s="12"/>
      <c r="BJ1157" s="12"/>
      <c r="BK1157" s="12"/>
      <c r="BL1157" s="12"/>
      <c r="BM1157" s="12"/>
      <c r="BN1157" s="12"/>
      <c r="BO1157" s="12"/>
      <c r="BP1157" s="12"/>
      <c r="BQ1157" s="12"/>
      <c r="BR1157" s="12"/>
      <c r="BS1157" s="12"/>
      <c r="BT1157" s="12"/>
      <c r="BU1157" s="12"/>
      <c r="BV1157" s="12"/>
      <c r="BW1157" s="12"/>
      <c r="BX1157" s="12"/>
      <c r="BY1157" s="12"/>
      <c r="BZ1157" s="12"/>
      <c r="CA1157" s="12"/>
      <c r="CB1157" s="12"/>
      <c r="CC1157" s="12"/>
      <c r="CD1157" s="12"/>
      <c r="CE1157" s="12"/>
      <c r="CF1157" s="12"/>
      <c r="CG1157" s="12"/>
      <c r="CH1157" s="12"/>
    </row>
    <row r="1158" spans="1:86">
      <c r="A1158" s="14"/>
      <c r="B1158" s="14"/>
      <c r="C1158" s="14"/>
      <c r="D1158" s="14"/>
      <c r="E1158" s="14"/>
      <c r="F1158" s="14"/>
      <c r="G1158" s="14"/>
      <c r="H1158" s="14"/>
      <c r="I1158" s="14"/>
      <c r="J1158" s="14"/>
      <c r="K1158" s="14"/>
      <c r="L1158" s="14"/>
      <c r="M1158" s="14"/>
      <c r="N1158" s="14"/>
      <c r="O1158" s="14"/>
      <c r="P1158" s="14"/>
      <c r="Q1158" s="14"/>
      <c r="R1158" s="14"/>
      <c r="S1158" s="14"/>
      <c r="T1158" s="14"/>
      <c r="U1158" s="14"/>
      <c r="V1158" s="14"/>
      <c r="W1158" s="14"/>
      <c r="X1158" s="14"/>
      <c r="Z1158" s="14"/>
      <c r="AA1158" s="14"/>
      <c r="AB1158" s="14"/>
      <c r="AC1158" s="14"/>
      <c r="AD1158" s="14"/>
      <c r="AE1158" s="14"/>
      <c r="AF1158" s="14"/>
      <c r="AG1158" s="14"/>
      <c r="AH1158" s="14"/>
      <c r="AI1158" s="14"/>
      <c r="AJ1158" s="14"/>
      <c r="AK1158" s="14"/>
      <c r="AL1158" s="14"/>
      <c r="AM1158" s="12"/>
      <c r="AN1158" s="12"/>
      <c r="AO1158" s="12"/>
      <c r="AP1158" s="12"/>
      <c r="AQ1158" s="12"/>
      <c r="AR1158" s="12"/>
      <c r="AS1158" s="12"/>
      <c r="AT1158" s="12"/>
      <c r="AU1158" s="12"/>
      <c r="AV1158" s="12"/>
      <c r="AW1158" s="12"/>
      <c r="AX1158" s="12"/>
      <c r="AY1158" s="12"/>
      <c r="AZ1158" s="12"/>
      <c r="BA1158" s="12"/>
      <c r="BB1158" s="12"/>
      <c r="BC1158" s="12"/>
      <c r="BD1158" s="12"/>
      <c r="BE1158" s="12"/>
      <c r="BF1158" s="12"/>
      <c r="BG1158" s="12"/>
      <c r="BH1158" s="12"/>
      <c r="BI1158" s="12"/>
      <c r="BJ1158" s="12"/>
      <c r="BK1158" s="12"/>
      <c r="BL1158" s="12"/>
      <c r="BM1158" s="12"/>
      <c r="BN1158" s="12"/>
      <c r="BO1158" s="12"/>
      <c r="BP1158" s="12"/>
      <c r="BQ1158" s="12"/>
      <c r="BR1158" s="12"/>
      <c r="BS1158" s="12"/>
      <c r="BT1158" s="12"/>
      <c r="BU1158" s="12"/>
      <c r="BV1158" s="12"/>
      <c r="BW1158" s="12"/>
      <c r="BX1158" s="12"/>
      <c r="BY1158" s="12"/>
      <c r="BZ1158" s="12"/>
      <c r="CA1158" s="12"/>
      <c r="CB1158" s="12"/>
      <c r="CC1158" s="12"/>
      <c r="CD1158" s="12"/>
      <c r="CE1158" s="12"/>
      <c r="CF1158" s="12"/>
      <c r="CG1158" s="12"/>
      <c r="CH1158" s="12"/>
    </row>
    <row r="1159" spans="1:86">
      <c r="A1159" s="14"/>
      <c r="B1159" s="14"/>
      <c r="C1159" s="14"/>
      <c r="D1159" s="14"/>
      <c r="E1159" s="14"/>
      <c r="F1159" s="14"/>
      <c r="G1159" s="14"/>
      <c r="H1159" s="14"/>
      <c r="I1159" s="14"/>
      <c r="J1159" s="14"/>
      <c r="K1159" s="14"/>
      <c r="L1159" s="14"/>
      <c r="M1159" s="14"/>
      <c r="N1159" s="14"/>
      <c r="O1159" s="14"/>
      <c r="P1159" s="14"/>
      <c r="Q1159" s="14"/>
      <c r="R1159" s="14"/>
      <c r="S1159" s="14"/>
      <c r="T1159" s="14"/>
      <c r="U1159" s="14"/>
      <c r="V1159" s="14"/>
      <c r="W1159" s="14"/>
      <c r="X1159" s="14"/>
      <c r="Z1159" s="14"/>
      <c r="AA1159" s="14"/>
      <c r="AB1159" s="14"/>
      <c r="AC1159" s="14"/>
      <c r="AD1159" s="14"/>
      <c r="AE1159" s="14"/>
      <c r="AF1159" s="14"/>
      <c r="AG1159" s="14"/>
      <c r="AH1159" s="14"/>
      <c r="AI1159" s="14"/>
      <c r="AJ1159" s="14"/>
      <c r="AK1159" s="14"/>
      <c r="AL1159" s="14"/>
      <c r="AM1159" s="12"/>
      <c r="AN1159" s="12"/>
      <c r="AO1159" s="12"/>
      <c r="AP1159" s="12"/>
      <c r="AQ1159" s="12"/>
      <c r="AR1159" s="12"/>
      <c r="AS1159" s="12"/>
      <c r="AT1159" s="12"/>
      <c r="AU1159" s="12"/>
      <c r="AV1159" s="12"/>
      <c r="AW1159" s="12"/>
      <c r="AX1159" s="12"/>
      <c r="AY1159" s="12"/>
      <c r="AZ1159" s="12"/>
      <c r="BA1159" s="12"/>
      <c r="BB1159" s="12"/>
      <c r="BC1159" s="12"/>
      <c r="BD1159" s="12"/>
      <c r="BE1159" s="12"/>
      <c r="BF1159" s="12"/>
      <c r="BG1159" s="12"/>
      <c r="BH1159" s="12"/>
      <c r="BI1159" s="12"/>
      <c r="BJ1159" s="12"/>
      <c r="BK1159" s="12"/>
      <c r="BL1159" s="12"/>
      <c r="BM1159" s="12"/>
      <c r="BN1159" s="12"/>
      <c r="BO1159" s="12"/>
      <c r="BP1159" s="12"/>
      <c r="BQ1159" s="12"/>
      <c r="BR1159" s="12"/>
      <c r="BS1159" s="12"/>
      <c r="BT1159" s="12"/>
      <c r="BU1159" s="12"/>
      <c r="BV1159" s="12"/>
      <c r="BW1159" s="12"/>
      <c r="BX1159" s="12"/>
      <c r="BY1159" s="12"/>
      <c r="BZ1159" s="12"/>
      <c r="CA1159" s="12"/>
      <c r="CB1159" s="12"/>
      <c r="CC1159" s="12"/>
      <c r="CD1159" s="12"/>
      <c r="CE1159" s="12"/>
      <c r="CF1159" s="12"/>
      <c r="CG1159" s="12"/>
      <c r="CH1159" s="12"/>
    </row>
    <row r="1160" spans="1:86">
      <c r="A1160" s="14"/>
      <c r="B1160" s="14"/>
      <c r="C1160" s="14"/>
      <c r="D1160" s="14"/>
      <c r="E1160" s="14"/>
      <c r="F1160" s="14"/>
      <c r="G1160" s="14"/>
      <c r="H1160" s="14"/>
      <c r="I1160" s="14"/>
      <c r="J1160" s="14"/>
      <c r="K1160" s="14"/>
      <c r="L1160" s="14"/>
      <c r="M1160" s="14"/>
      <c r="N1160" s="14"/>
      <c r="O1160" s="14"/>
      <c r="P1160" s="14"/>
      <c r="Q1160" s="14"/>
      <c r="R1160" s="14"/>
      <c r="S1160" s="14"/>
      <c r="T1160" s="14"/>
      <c r="U1160" s="14"/>
      <c r="V1160" s="14"/>
      <c r="W1160" s="14"/>
      <c r="X1160" s="14"/>
      <c r="Z1160" s="14"/>
      <c r="AA1160" s="14"/>
      <c r="AB1160" s="14"/>
      <c r="AC1160" s="14"/>
      <c r="AD1160" s="14"/>
      <c r="AE1160" s="14"/>
      <c r="AF1160" s="14"/>
      <c r="AG1160" s="14"/>
      <c r="AH1160" s="14"/>
      <c r="AI1160" s="14"/>
      <c r="AJ1160" s="14"/>
      <c r="AK1160" s="14"/>
      <c r="AL1160" s="14"/>
      <c r="AM1160" s="12"/>
      <c r="AN1160" s="12"/>
      <c r="AO1160" s="12"/>
      <c r="AP1160" s="12"/>
      <c r="AQ1160" s="12"/>
      <c r="AR1160" s="12"/>
      <c r="AS1160" s="12"/>
      <c r="AT1160" s="12"/>
      <c r="AU1160" s="12"/>
      <c r="AV1160" s="12"/>
      <c r="AW1160" s="12"/>
      <c r="AX1160" s="12"/>
      <c r="AY1160" s="12"/>
      <c r="AZ1160" s="12"/>
      <c r="BA1160" s="12"/>
      <c r="BB1160" s="12"/>
      <c r="BC1160" s="12"/>
      <c r="BD1160" s="12"/>
      <c r="BE1160" s="12"/>
      <c r="BF1160" s="12"/>
      <c r="BG1160" s="12"/>
      <c r="BH1160" s="12"/>
      <c r="BI1160" s="12"/>
      <c r="BJ1160" s="12"/>
      <c r="BK1160" s="12"/>
      <c r="BL1160" s="12"/>
      <c r="BM1160" s="12"/>
      <c r="BN1160" s="12"/>
      <c r="BO1160" s="12"/>
      <c r="BP1160" s="12"/>
      <c r="BQ1160" s="12"/>
      <c r="BR1160" s="12"/>
      <c r="BS1160" s="12"/>
      <c r="BT1160" s="12"/>
      <c r="BU1160" s="12"/>
      <c r="BV1160" s="12"/>
      <c r="BW1160" s="12"/>
      <c r="BX1160" s="12"/>
      <c r="BY1160" s="12"/>
      <c r="BZ1160" s="12"/>
      <c r="CA1160" s="12"/>
      <c r="CB1160" s="12"/>
      <c r="CC1160" s="12"/>
      <c r="CD1160" s="12"/>
      <c r="CE1160" s="12"/>
      <c r="CF1160" s="12"/>
      <c r="CG1160" s="12"/>
      <c r="CH1160" s="12"/>
    </row>
    <row r="1161" spans="1:86">
      <c r="A1161" s="14"/>
      <c r="B1161" s="14"/>
      <c r="C1161" s="14"/>
      <c r="D1161" s="14"/>
      <c r="E1161" s="14"/>
      <c r="F1161" s="14"/>
      <c r="G1161" s="14"/>
      <c r="H1161" s="14"/>
      <c r="I1161" s="14"/>
      <c r="J1161" s="14"/>
      <c r="K1161" s="14"/>
      <c r="L1161" s="14"/>
      <c r="M1161" s="14"/>
      <c r="N1161" s="14"/>
      <c r="O1161" s="14"/>
      <c r="P1161" s="14"/>
      <c r="Q1161" s="14"/>
      <c r="R1161" s="14"/>
      <c r="S1161" s="14"/>
      <c r="T1161" s="14"/>
      <c r="U1161" s="14"/>
      <c r="V1161" s="14"/>
      <c r="W1161" s="14"/>
      <c r="X1161" s="14"/>
      <c r="Z1161" s="14"/>
      <c r="AA1161" s="14"/>
      <c r="AB1161" s="14"/>
      <c r="AC1161" s="14"/>
      <c r="AD1161" s="14"/>
      <c r="AE1161" s="14"/>
      <c r="AF1161" s="14"/>
      <c r="AG1161" s="14"/>
      <c r="AH1161" s="14"/>
      <c r="AI1161" s="14"/>
      <c r="AJ1161" s="14"/>
      <c r="AK1161" s="14"/>
      <c r="AL1161" s="14"/>
      <c r="AM1161" s="12"/>
      <c r="AN1161" s="12"/>
      <c r="AO1161" s="12"/>
      <c r="AP1161" s="12"/>
      <c r="AQ1161" s="12"/>
      <c r="AR1161" s="12"/>
      <c r="AS1161" s="12"/>
      <c r="AT1161" s="12"/>
      <c r="AU1161" s="12"/>
      <c r="AV1161" s="12"/>
      <c r="AW1161" s="12"/>
      <c r="AX1161" s="12"/>
      <c r="AY1161" s="12"/>
      <c r="AZ1161" s="12"/>
      <c r="BA1161" s="12"/>
      <c r="BB1161" s="12"/>
      <c r="BC1161" s="12"/>
      <c r="BD1161" s="12"/>
      <c r="BE1161" s="12"/>
      <c r="BF1161" s="12"/>
      <c r="BG1161" s="12"/>
      <c r="BH1161" s="12"/>
      <c r="BI1161" s="12"/>
      <c r="BJ1161" s="12"/>
      <c r="BK1161" s="12"/>
      <c r="BL1161" s="12"/>
      <c r="BM1161" s="12"/>
      <c r="BN1161" s="12"/>
      <c r="BO1161" s="12"/>
      <c r="BP1161" s="12"/>
      <c r="BQ1161" s="12"/>
      <c r="BR1161" s="12"/>
      <c r="BS1161" s="12"/>
      <c r="BT1161" s="12"/>
      <c r="BU1161" s="12"/>
      <c r="BV1161" s="12"/>
      <c r="BW1161" s="12"/>
      <c r="BX1161" s="12"/>
      <c r="BY1161" s="12"/>
      <c r="BZ1161" s="12"/>
      <c r="CA1161" s="12"/>
      <c r="CB1161" s="12"/>
      <c r="CC1161" s="12"/>
      <c r="CD1161" s="12"/>
      <c r="CE1161" s="12"/>
      <c r="CF1161" s="12"/>
      <c r="CG1161" s="12"/>
      <c r="CH1161" s="12"/>
    </row>
    <row r="1162" spans="1:86">
      <c r="A1162" s="14"/>
      <c r="B1162" s="14"/>
      <c r="C1162" s="14"/>
      <c r="D1162" s="14"/>
      <c r="E1162" s="14"/>
      <c r="F1162" s="14"/>
      <c r="G1162" s="14"/>
      <c r="H1162" s="14"/>
      <c r="I1162" s="14"/>
      <c r="J1162" s="14"/>
      <c r="K1162" s="14"/>
      <c r="L1162" s="14"/>
      <c r="M1162" s="14"/>
      <c r="N1162" s="14"/>
      <c r="O1162" s="14"/>
      <c r="P1162" s="14"/>
      <c r="Q1162" s="14"/>
      <c r="R1162" s="14"/>
      <c r="S1162" s="14"/>
      <c r="T1162" s="14"/>
      <c r="U1162" s="14"/>
      <c r="V1162" s="14"/>
      <c r="W1162" s="14"/>
      <c r="X1162" s="14"/>
      <c r="Z1162" s="14"/>
      <c r="AA1162" s="14"/>
      <c r="AB1162" s="14"/>
      <c r="AC1162" s="14"/>
      <c r="AD1162" s="14"/>
      <c r="AE1162" s="14"/>
      <c r="AF1162" s="14"/>
      <c r="AG1162" s="14"/>
      <c r="AH1162" s="14"/>
      <c r="AI1162" s="14"/>
      <c r="AJ1162" s="14"/>
      <c r="AK1162" s="14"/>
      <c r="AL1162" s="14"/>
      <c r="AM1162" s="12"/>
      <c r="AN1162" s="12"/>
      <c r="AO1162" s="12"/>
      <c r="AP1162" s="12"/>
      <c r="AQ1162" s="12"/>
      <c r="AR1162" s="12"/>
      <c r="AS1162" s="12"/>
      <c r="AT1162" s="12"/>
      <c r="AU1162" s="12"/>
      <c r="AV1162" s="12"/>
      <c r="AW1162" s="12"/>
      <c r="AX1162" s="12"/>
      <c r="AY1162" s="12"/>
      <c r="AZ1162" s="12"/>
      <c r="BA1162" s="12"/>
      <c r="BB1162" s="12"/>
      <c r="BC1162" s="12"/>
      <c r="BD1162" s="12"/>
      <c r="BE1162" s="12"/>
      <c r="BF1162" s="12"/>
      <c r="BG1162" s="12"/>
      <c r="BH1162" s="12"/>
      <c r="BI1162" s="12"/>
      <c r="BJ1162" s="12"/>
      <c r="BK1162" s="12"/>
      <c r="BL1162" s="12"/>
      <c r="BM1162" s="12"/>
      <c r="BN1162" s="12"/>
      <c r="BO1162" s="12"/>
      <c r="BP1162" s="12"/>
      <c r="BQ1162" s="12"/>
      <c r="BR1162" s="12"/>
      <c r="BS1162" s="12"/>
      <c r="BT1162" s="12"/>
      <c r="BU1162" s="12"/>
      <c r="BV1162" s="12"/>
      <c r="BW1162" s="12"/>
      <c r="BX1162" s="12"/>
      <c r="BY1162" s="12"/>
      <c r="BZ1162" s="12"/>
      <c r="CA1162" s="12"/>
      <c r="CB1162" s="12"/>
      <c r="CC1162" s="12"/>
      <c r="CD1162" s="12"/>
      <c r="CE1162" s="12"/>
      <c r="CF1162" s="12"/>
      <c r="CG1162" s="12"/>
      <c r="CH1162" s="12"/>
    </row>
    <row r="1163" spans="1:86">
      <c r="A1163" s="14"/>
      <c r="B1163" s="14"/>
      <c r="C1163" s="14"/>
      <c r="D1163" s="14"/>
      <c r="E1163" s="14"/>
      <c r="F1163" s="14"/>
      <c r="G1163" s="14"/>
      <c r="H1163" s="14"/>
      <c r="I1163" s="14"/>
      <c r="J1163" s="14"/>
      <c r="K1163" s="14"/>
      <c r="L1163" s="14"/>
      <c r="M1163" s="14"/>
      <c r="N1163" s="14"/>
      <c r="O1163" s="14"/>
      <c r="P1163" s="14"/>
      <c r="Q1163" s="14"/>
      <c r="R1163" s="14"/>
      <c r="S1163" s="14"/>
      <c r="T1163" s="14"/>
      <c r="U1163" s="14"/>
      <c r="V1163" s="14"/>
      <c r="W1163" s="14"/>
      <c r="X1163" s="14"/>
      <c r="Z1163" s="14"/>
      <c r="AA1163" s="14"/>
      <c r="AB1163" s="14"/>
      <c r="AC1163" s="14"/>
      <c r="AD1163" s="14"/>
      <c r="AE1163" s="14"/>
      <c r="AF1163" s="14"/>
      <c r="AG1163" s="14"/>
      <c r="AH1163" s="14"/>
      <c r="AI1163" s="14"/>
      <c r="AJ1163" s="14"/>
      <c r="AK1163" s="14"/>
      <c r="AL1163" s="14"/>
      <c r="AM1163" s="12"/>
      <c r="AN1163" s="12"/>
      <c r="AO1163" s="12"/>
      <c r="AP1163" s="12"/>
      <c r="AQ1163" s="12"/>
      <c r="AR1163" s="12"/>
      <c r="AS1163" s="12"/>
      <c r="AT1163" s="12"/>
      <c r="AU1163" s="12"/>
      <c r="AV1163" s="12"/>
      <c r="AW1163" s="12"/>
      <c r="AX1163" s="12"/>
      <c r="AY1163" s="12"/>
      <c r="AZ1163" s="12"/>
      <c r="BA1163" s="12"/>
      <c r="BB1163" s="12"/>
      <c r="BC1163" s="12"/>
      <c r="BD1163" s="12"/>
      <c r="BE1163" s="12"/>
      <c r="BF1163" s="12"/>
      <c r="BG1163" s="12"/>
      <c r="BH1163" s="12"/>
      <c r="BI1163" s="12"/>
      <c r="BJ1163" s="12"/>
      <c r="BK1163" s="12"/>
      <c r="BL1163" s="12"/>
      <c r="BM1163" s="12"/>
      <c r="BN1163" s="12"/>
      <c r="BO1163" s="12"/>
      <c r="BP1163" s="12"/>
      <c r="BQ1163" s="12"/>
      <c r="BR1163" s="12"/>
      <c r="BS1163" s="12"/>
      <c r="BT1163" s="12"/>
      <c r="BU1163" s="12"/>
      <c r="BV1163" s="12"/>
      <c r="BW1163" s="12"/>
      <c r="BX1163" s="12"/>
      <c r="BY1163" s="12"/>
      <c r="BZ1163" s="12"/>
      <c r="CA1163" s="12"/>
      <c r="CB1163" s="12"/>
      <c r="CC1163" s="12"/>
      <c r="CD1163" s="12"/>
      <c r="CE1163" s="12"/>
      <c r="CF1163" s="12"/>
      <c r="CG1163" s="12"/>
      <c r="CH1163" s="12"/>
    </row>
    <row r="1164" spans="1:86">
      <c r="A1164" s="14"/>
      <c r="B1164" s="14"/>
      <c r="C1164" s="14"/>
      <c r="D1164" s="14"/>
      <c r="E1164" s="14"/>
      <c r="F1164" s="14"/>
      <c r="G1164" s="14"/>
      <c r="H1164" s="14"/>
      <c r="I1164" s="14"/>
      <c r="J1164" s="14"/>
      <c r="K1164" s="14"/>
      <c r="L1164" s="14"/>
      <c r="M1164" s="14"/>
      <c r="N1164" s="14"/>
      <c r="O1164" s="14"/>
      <c r="P1164" s="14"/>
      <c r="Q1164" s="14"/>
      <c r="R1164" s="14"/>
      <c r="S1164" s="14"/>
      <c r="T1164" s="14"/>
      <c r="U1164" s="14"/>
      <c r="V1164" s="14"/>
      <c r="W1164" s="14"/>
      <c r="X1164" s="14"/>
      <c r="Z1164" s="14"/>
      <c r="AA1164" s="14"/>
      <c r="AB1164" s="14"/>
      <c r="AC1164" s="14"/>
      <c r="AD1164" s="14"/>
      <c r="AE1164" s="14"/>
      <c r="AF1164" s="14"/>
      <c r="AG1164" s="14"/>
      <c r="AH1164" s="14"/>
      <c r="AI1164" s="14"/>
      <c r="AJ1164" s="14"/>
      <c r="AK1164" s="14"/>
      <c r="AL1164" s="14"/>
      <c r="AM1164" s="12"/>
      <c r="AN1164" s="12"/>
      <c r="AO1164" s="12"/>
      <c r="AP1164" s="12"/>
      <c r="AQ1164" s="12"/>
      <c r="AR1164" s="12"/>
      <c r="AS1164" s="12"/>
      <c r="AT1164" s="12"/>
      <c r="AU1164" s="12"/>
      <c r="AV1164" s="12"/>
      <c r="AW1164" s="12"/>
      <c r="AX1164" s="12"/>
      <c r="AY1164" s="12"/>
      <c r="AZ1164" s="12"/>
      <c r="BA1164" s="12"/>
      <c r="BB1164" s="12"/>
      <c r="BC1164" s="12"/>
      <c r="BD1164" s="12"/>
      <c r="BE1164" s="12"/>
      <c r="BF1164" s="12"/>
      <c r="BG1164" s="12"/>
      <c r="BH1164" s="12"/>
      <c r="BI1164" s="12"/>
      <c r="BJ1164" s="12"/>
      <c r="BK1164" s="12"/>
      <c r="BL1164" s="12"/>
      <c r="BM1164" s="12"/>
      <c r="BN1164" s="12"/>
      <c r="BO1164" s="12"/>
      <c r="BP1164" s="12"/>
      <c r="BQ1164" s="12"/>
      <c r="BR1164" s="12"/>
      <c r="BS1164" s="12"/>
      <c r="BT1164" s="12"/>
      <c r="BU1164" s="12"/>
      <c r="BV1164" s="12"/>
      <c r="BW1164" s="12"/>
      <c r="BX1164" s="12"/>
      <c r="BY1164" s="12"/>
      <c r="BZ1164" s="12"/>
      <c r="CA1164" s="12"/>
      <c r="CB1164" s="12"/>
      <c r="CC1164" s="12"/>
      <c r="CD1164" s="12"/>
      <c r="CE1164" s="12"/>
      <c r="CF1164" s="12"/>
      <c r="CG1164" s="12"/>
      <c r="CH1164" s="12"/>
    </row>
    <row r="1165" spans="1:86">
      <c r="A1165" s="14"/>
      <c r="B1165" s="14"/>
      <c r="C1165" s="14"/>
      <c r="D1165" s="14"/>
      <c r="E1165" s="14"/>
      <c r="F1165" s="14"/>
      <c r="G1165" s="14"/>
      <c r="H1165" s="14"/>
      <c r="I1165" s="14"/>
      <c r="J1165" s="14"/>
      <c r="K1165" s="14"/>
      <c r="L1165" s="14"/>
      <c r="M1165" s="14"/>
      <c r="N1165" s="14"/>
      <c r="O1165" s="14"/>
      <c r="P1165" s="14"/>
      <c r="Q1165" s="14"/>
      <c r="R1165" s="14"/>
      <c r="S1165" s="14"/>
      <c r="T1165" s="14"/>
      <c r="U1165" s="14"/>
      <c r="V1165" s="14"/>
      <c r="W1165" s="14"/>
      <c r="X1165" s="14"/>
      <c r="Z1165" s="14"/>
      <c r="AA1165" s="14"/>
      <c r="AB1165" s="14"/>
      <c r="AC1165" s="14"/>
      <c r="AD1165" s="14"/>
      <c r="AE1165" s="14"/>
      <c r="AF1165" s="14"/>
      <c r="AG1165" s="14"/>
      <c r="AH1165" s="14"/>
      <c r="AI1165" s="14"/>
      <c r="AJ1165" s="14"/>
      <c r="AK1165" s="14"/>
      <c r="AL1165" s="14"/>
      <c r="AM1165" s="12"/>
      <c r="AN1165" s="12"/>
      <c r="AO1165" s="12"/>
      <c r="AP1165" s="12"/>
      <c r="AQ1165" s="12"/>
      <c r="AR1165" s="12"/>
      <c r="AS1165" s="12"/>
      <c r="AT1165" s="12"/>
      <c r="AU1165" s="12"/>
      <c r="AV1165" s="12"/>
      <c r="AW1165" s="12"/>
      <c r="AX1165" s="12"/>
      <c r="AY1165" s="12"/>
      <c r="AZ1165" s="12"/>
      <c r="BA1165" s="12"/>
      <c r="BB1165" s="12"/>
      <c r="BC1165" s="12"/>
      <c r="BD1165" s="12"/>
      <c r="BE1165" s="12"/>
      <c r="BF1165" s="12"/>
      <c r="BG1165" s="12"/>
      <c r="BH1165" s="12"/>
      <c r="BI1165" s="12"/>
      <c r="BJ1165" s="12"/>
      <c r="BK1165" s="12"/>
      <c r="BL1165" s="12"/>
      <c r="BM1165" s="12"/>
      <c r="BN1165" s="12"/>
      <c r="BO1165" s="12"/>
      <c r="BP1165" s="12"/>
      <c r="BQ1165" s="12"/>
      <c r="BR1165" s="12"/>
      <c r="BS1165" s="12"/>
      <c r="BT1165" s="12"/>
      <c r="BU1165" s="12"/>
      <c r="BV1165" s="12"/>
      <c r="BW1165" s="12"/>
      <c r="BX1165" s="12"/>
      <c r="BY1165" s="12"/>
      <c r="BZ1165" s="12"/>
      <c r="CA1165" s="12"/>
      <c r="CB1165" s="12"/>
      <c r="CC1165" s="12"/>
      <c r="CD1165" s="12"/>
      <c r="CE1165" s="12"/>
      <c r="CF1165" s="12"/>
      <c r="CG1165" s="12"/>
      <c r="CH1165" s="12"/>
    </row>
    <row r="1166" spans="1:86">
      <c r="A1166" s="14"/>
      <c r="B1166" s="14"/>
      <c r="C1166" s="14"/>
      <c r="D1166" s="14"/>
      <c r="E1166" s="14"/>
      <c r="F1166" s="14"/>
      <c r="G1166" s="14"/>
      <c r="H1166" s="14"/>
      <c r="I1166" s="14"/>
      <c r="J1166" s="14"/>
      <c r="K1166" s="14"/>
      <c r="L1166" s="14"/>
      <c r="M1166" s="14"/>
      <c r="N1166" s="14"/>
      <c r="O1166" s="14"/>
      <c r="P1166" s="14"/>
      <c r="Q1166" s="14"/>
      <c r="R1166" s="14"/>
      <c r="S1166" s="14"/>
      <c r="T1166" s="14"/>
      <c r="U1166" s="14"/>
      <c r="V1166" s="14"/>
      <c r="W1166" s="14"/>
      <c r="X1166" s="14"/>
      <c r="Z1166" s="14"/>
      <c r="AA1166" s="14"/>
      <c r="AB1166" s="14"/>
      <c r="AC1166" s="14"/>
      <c r="AD1166" s="14"/>
      <c r="AE1166" s="14"/>
      <c r="AF1166" s="14"/>
      <c r="AG1166" s="14"/>
      <c r="AH1166" s="14"/>
      <c r="AI1166" s="14"/>
      <c r="AJ1166" s="14"/>
      <c r="AK1166" s="14"/>
      <c r="AL1166" s="14"/>
      <c r="AM1166" s="12"/>
      <c r="AN1166" s="12"/>
      <c r="AO1166" s="12"/>
      <c r="AP1166" s="12"/>
      <c r="AQ1166" s="12"/>
      <c r="AR1166" s="12"/>
      <c r="AS1166" s="12"/>
      <c r="AT1166" s="12"/>
      <c r="AU1166" s="12"/>
      <c r="AV1166" s="12"/>
      <c r="AW1166" s="12"/>
      <c r="AX1166" s="12"/>
      <c r="AY1166" s="12"/>
      <c r="AZ1166" s="12"/>
      <c r="BA1166" s="12"/>
      <c r="BB1166" s="12"/>
      <c r="BC1166" s="12"/>
      <c r="BD1166" s="12"/>
      <c r="BE1166" s="12"/>
      <c r="BF1166" s="12"/>
      <c r="BG1166" s="12"/>
      <c r="BH1166" s="12"/>
      <c r="BI1166" s="12"/>
      <c r="BJ1166" s="12"/>
      <c r="BK1166" s="12"/>
      <c r="BL1166" s="12"/>
      <c r="BM1166" s="12"/>
      <c r="BN1166" s="12"/>
      <c r="BO1166" s="12"/>
      <c r="BP1166" s="12"/>
      <c r="BQ1166" s="12"/>
      <c r="BR1166" s="12"/>
      <c r="BS1166" s="12"/>
      <c r="BT1166" s="12"/>
      <c r="BU1166" s="12"/>
      <c r="BV1166" s="12"/>
      <c r="BW1166" s="12"/>
      <c r="BX1166" s="12"/>
      <c r="BY1166" s="12"/>
      <c r="BZ1166" s="12"/>
      <c r="CA1166" s="12"/>
      <c r="CB1166" s="12"/>
      <c r="CC1166" s="12"/>
      <c r="CD1166" s="12"/>
      <c r="CE1166" s="12"/>
      <c r="CF1166" s="12"/>
      <c r="CG1166" s="12"/>
      <c r="CH1166" s="12"/>
    </row>
    <row r="1167" spans="1:86">
      <c r="A1167" s="14"/>
      <c r="B1167" s="14"/>
      <c r="C1167" s="14"/>
      <c r="D1167" s="14"/>
      <c r="E1167" s="14"/>
      <c r="F1167" s="14"/>
      <c r="G1167" s="14"/>
      <c r="H1167" s="14"/>
      <c r="I1167" s="14"/>
      <c r="J1167" s="14"/>
      <c r="K1167" s="14"/>
      <c r="L1167" s="14"/>
      <c r="M1167" s="14"/>
      <c r="N1167" s="14"/>
      <c r="O1167" s="14"/>
      <c r="P1167" s="14"/>
      <c r="Q1167" s="14"/>
      <c r="R1167" s="14"/>
      <c r="S1167" s="14"/>
      <c r="T1167" s="14"/>
      <c r="U1167" s="14"/>
      <c r="V1167" s="14"/>
      <c r="W1167" s="14"/>
      <c r="X1167" s="14"/>
      <c r="Z1167" s="14"/>
      <c r="AA1167" s="14"/>
      <c r="AB1167" s="14"/>
      <c r="AC1167" s="14"/>
      <c r="AD1167" s="14"/>
      <c r="AE1167" s="14"/>
      <c r="AF1167" s="14"/>
      <c r="AG1167" s="14"/>
      <c r="AH1167" s="14"/>
      <c r="AI1167" s="14"/>
      <c r="AJ1167" s="14"/>
      <c r="AK1167" s="14"/>
      <c r="AL1167" s="14"/>
      <c r="AM1167" s="12"/>
      <c r="AN1167" s="12"/>
      <c r="AO1167" s="12"/>
      <c r="AP1167" s="12"/>
      <c r="AQ1167" s="12"/>
      <c r="AR1167" s="12"/>
      <c r="AS1167" s="12"/>
      <c r="AT1167" s="12"/>
      <c r="AU1167" s="12"/>
      <c r="AV1167" s="12"/>
      <c r="AW1167" s="12"/>
      <c r="AX1167" s="12"/>
      <c r="AY1167" s="12"/>
      <c r="AZ1167" s="12"/>
      <c r="BA1167" s="12"/>
      <c r="BB1167" s="12"/>
      <c r="BC1167" s="12"/>
      <c r="BD1167" s="12"/>
      <c r="BE1167" s="12"/>
      <c r="BF1167" s="12"/>
      <c r="BG1167" s="12"/>
      <c r="BH1167" s="12"/>
      <c r="BI1167" s="12"/>
      <c r="BJ1167" s="12"/>
      <c r="BK1167" s="12"/>
      <c r="BL1167" s="12"/>
      <c r="BM1167" s="12"/>
      <c r="BN1167" s="12"/>
      <c r="BO1167" s="12"/>
      <c r="BP1167" s="12"/>
      <c r="BQ1167" s="12"/>
      <c r="BR1167" s="12"/>
      <c r="BS1167" s="12"/>
      <c r="BT1167" s="12"/>
      <c r="BU1167" s="12"/>
      <c r="BV1167" s="12"/>
      <c r="BW1167" s="12"/>
      <c r="BX1167" s="12"/>
      <c r="BY1167" s="12"/>
      <c r="BZ1167" s="12"/>
      <c r="CA1167" s="12"/>
      <c r="CB1167" s="12"/>
      <c r="CC1167" s="12"/>
      <c r="CD1167" s="12"/>
      <c r="CE1167" s="12"/>
      <c r="CF1167" s="12"/>
      <c r="CG1167" s="12"/>
      <c r="CH1167" s="12"/>
    </row>
    <row r="1168" spans="1:86">
      <c r="A1168" s="14"/>
      <c r="B1168" s="14"/>
      <c r="C1168" s="14"/>
      <c r="D1168" s="14"/>
      <c r="E1168" s="14"/>
      <c r="F1168" s="14"/>
      <c r="G1168" s="14"/>
      <c r="H1168" s="14"/>
      <c r="I1168" s="14"/>
      <c r="J1168" s="14"/>
      <c r="K1168" s="14"/>
      <c r="L1168" s="14"/>
      <c r="M1168" s="14"/>
      <c r="N1168" s="14"/>
      <c r="O1168" s="14"/>
      <c r="P1168" s="14"/>
      <c r="Q1168" s="14"/>
      <c r="R1168" s="14"/>
      <c r="S1168" s="14"/>
      <c r="T1168" s="14"/>
      <c r="U1168" s="14"/>
      <c r="V1168" s="14"/>
      <c r="W1168" s="14"/>
      <c r="X1168" s="14"/>
      <c r="Z1168" s="14"/>
      <c r="AA1168" s="14"/>
      <c r="AB1168" s="14"/>
      <c r="AC1168" s="14"/>
      <c r="AD1168" s="14"/>
      <c r="AE1168" s="14"/>
      <c r="AF1168" s="14"/>
      <c r="AG1168" s="14"/>
      <c r="AH1168" s="14"/>
      <c r="AI1168" s="14"/>
      <c r="AJ1168" s="14"/>
      <c r="AK1168" s="14"/>
      <c r="AL1168" s="14"/>
      <c r="AM1168" s="12"/>
      <c r="AN1168" s="12"/>
      <c r="AO1168" s="12"/>
      <c r="AP1168" s="12"/>
      <c r="AQ1168" s="12"/>
      <c r="AR1168" s="12"/>
      <c r="AS1168" s="12"/>
      <c r="AT1168" s="12"/>
      <c r="AU1168" s="12"/>
      <c r="AV1168" s="12"/>
      <c r="AW1168" s="12"/>
      <c r="AX1168" s="12"/>
      <c r="AY1168" s="12"/>
      <c r="AZ1168" s="12"/>
      <c r="BA1168" s="12"/>
      <c r="BB1168" s="12"/>
      <c r="BC1168" s="12"/>
      <c r="BD1168" s="12"/>
      <c r="BE1168" s="12"/>
      <c r="BF1168" s="12"/>
      <c r="BG1168" s="12"/>
      <c r="BH1168" s="12"/>
      <c r="BI1168" s="12"/>
      <c r="BJ1168" s="12"/>
      <c r="BK1168" s="12"/>
      <c r="BL1168" s="12"/>
      <c r="BM1168" s="12"/>
      <c r="BN1168" s="12"/>
      <c r="BO1168" s="12"/>
      <c r="BP1168" s="12"/>
      <c r="BQ1168" s="12"/>
      <c r="BR1168" s="12"/>
      <c r="BS1168" s="12"/>
      <c r="BT1168" s="12"/>
      <c r="BU1168" s="12"/>
      <c r="BV1168" s="12"/>
      <c r="BW1168" s="12"/>
      <c r="BX1168" s="12"/>
      <c r="BY1168" s="12"/>
      <c r="BZ1168" s="12"/>
      <c r="CA1168" s="12"/>
      <c r="CB1168" s="12"/>
      <c r="CC1168" s="12"/>
      <c r="CD1168" s="12"/>
      <c r="CE1168" s="12"/>
      <c r="CF1168" s="12"/>
      <c r="CG1168" s="12"/>
      <c r="CH1168" s="12"/>
    </row>
    <row r="1169" spans="1:86">
      <c r="A1169" s="14"/>
      <c r="B1169" s="14"/>
      <c r="C1169" s="14"/>
      <c r="D1169" s="14"/>
      <c r="E1169" s="14"/>
      <c r="F1169" s="14"/>
      <c r="G1169" s="14"/>
      <c r="H1169" s="14"/>
      <c r="I1169" s="14"/>
      <c r="J1169" s="14"/>
      <c r="K1169" s="14"/>
      <c r="L1169" s="14"/>
      <c r="M1169" s="14"/>
      <c r="N1169" s="14"/>
      <c r="O1169" s="14"/>
      <c r="P1169" s="14"/>
      <c r="Q1169" s="14"/>
      <c r="R1169" s="14"/>
      <c r="S1169" s="14"/>
      <c r="T1169" s="14"/>
      <c r="U1169" s="14"/>
      <c r="V1169" s="14"/>
      <c r="W1169" s="14"/>
      <c r="X1169" s="14"/>
      <c r="Z1169" s="14"/>
      <c r="AA1169" s="14"/>
      <c r="AB1169" s="14"/>
      <c r="AC1169" s="14"/>
      <c r="AD1169" s="14"/>
      <c r="AE1169" s="14"/>
      <c r="AF1169" s="14"/>
      <c r="AG1169" s="14"/>
      <c r="AH1169" s="14"/>
      <c r="AI1169" s="14"/>
      <c r="AJ1169" s="14"/>
      <c r="AK1169" s="14"/>
      <c r="AL1169" s="14"/>
      <c r="AM1169" s="12"/>
      <c r="AN1169" s="12"/>
      <c r="AO1169" s="12"/>
      <c r="AP1169" s="12"/>
      <c r="AQ1169" s="12"/>
      <c r="AR1169" s="12"/>
      <c r="AS1169" s="12"/>
      <c r="AT1169" s="12"/>
      <c r="AU1169" s="12"/>
      <c r="AV1169" s="12"/>
      <c r="AW1169" s="12"/>
      <c r="AX1169" s="12"/>
      <c r="AY1169" s="12"/>
      <c r="AZ1169" s="12"/>
      <c r="BA1169" s="12"/>
      <c r="BB1169" s="12"/>
      <c r="BC1169" s="12"/>
      <c r="BD1169" s="12"/>
      <c r="BE1169" s="12"/>
      <c r="BF1169" s="12"/>
      <c r="BG1169" s="12"/>
      <c r="BH1169" s="12"/>
      <c r="BI1169" s="12"/>
      <c r="BJ1169" s="12"/>
      <c r="BK1169" s="12"/>
      <c r="BL1169" s="12"/>
      <c r="BM1169" s="12"/>
      <c r="BN1169" s="12"/>
      <c r="BO1169" s="12"/>
      <c r="BP1169" s="12"/>
      <c r="BQ1169" s="12"/>
      <c r="BR1169" s="12"/>
      <c r="BS1169" s="12"/>
      <c r="BT1169" s="12"/>
      <c r="BU1169" s="12"/>
      <c r="BV1169" s="12"/>
      <c r="BW1169" s="12"/>
      <c r="BX1169" s="12"/>
      <c r="BY1169" s="12"/>
      <c r="BZ1169" s="12"/>
      <c r="CA1169" s="12"/>
      <c r="CB1169" s="12"/>
      <c r="CC1169" s="12"/>
      <c r="CD1169" s="12"/>
      <c r="CE1169" s="12"/>
      <c r="CF1169" s="12"/>
      <c r="CG1169" s="12"/>
      <c r="CH1169" s="12"/>
    </row>
    <row r="1170" spans="1:86">
      <c r="A1170" s="14"/>
      <c r="B1170" s="14"/>
      <c r="C1170" s="14"/>
      <c r="D1170" s="14"/>
      <c r="E1170" s="14"/>
      <c r="F1170" s="14"/>
      <c r="G1170" s="14"/>
      <c r="H1170" s="14"/>
      <c r="I1170" s="14"/>
      <c r="J1170" s="14"/>
      <c r="K1170" s="14"/>
      <c r="L1170" s="14"/>
      <c r="M1170" s="14"/>
      <c r="N1170" s="14"/>
      <c r="O1170" s="14"/>
      <c r="P1170" s="14"/>
      <c r="Q1170" s="14"/>
      <c r="R1170" s="14"/>
      <c r="S1170" s="14"/>
      <c r="T1170" s="14"/>
      <c r="U1170" s="14"/>
      <c r="V1170" s="14"/>
      <c r="W1170" s="14"/>
      <c r="X1170" s="14"/>
      <c r="Z1170" s="14"/>
      <c r="AA1170" s="14"/>
      <c r="AB1170" s="14"/>
      <c r="AC1170" s="14"/>
      <c r="AD1170" s="14"/>
      <c r="AE1170" s="14"/>
      <c r="AF1170" s="14"/>
      <c r="AG1170" s="14"/>
      <c r="AH1170" s="14"/>
      <c r="AI1170" s="14"/>
      <c r="AJ1170" s="14"/>
      <c r="AK1170" s="14"/>
      <c r="AL1170" s="14"/>
      <c r="AM1170" s="12"/>
      <c r="AN1170" s="12"/>
      <c r="AO1170" s="12"/>
      <c r="AP1170" s="12"/>
      <c r="AQ1170" s="12"/>
      <c r="AR1170" s="12"/>
      <c r="AS1170" s="12"/>
      <c r="AT1170" s="12"/>
      <c r="AU1170" s="12"/>
      <c r="AV1170" s="12"/>
      <c r="AW1170" s="12"/>
      <c r="AX1170" s="12"/>
      <c r="AY1170" s="12"/>
      <c r="AZ1170" s="12"/>
      <c r="BA1170" s="12"/>
      <c r="BB1170" s="12"/>
      <c r="BC1170" s="12"/>
      <c r="BD1170" s="12"/>
      <c r="BE1170" s="12"/>
      <c r="BF1170" s="12"/>
      <c r="BG1170" s="12"/>
      <c r="BH1170" s="12"/>
      <c r="BI1170" s="12"/>
      <c r="BJ1170" s="12"/>
      <c r="BK1170" s="12"/>
      <c r="BL1170" s="12"/>
      <c r="BM1170" s="12"/>
      <c r="BN1170" s="12"/>
      <c r="BO1170" s="12"/>
      <c r="BP1170" s="12"/>
      <c r="BQ1170" s="12"/>
      <c r="BR1170" s="12"/>
      <c r="BS1170" s="12"/>
      <c r="BT1170" s="12"/>
      <c r="BU1170" s="12"/>
      <c r="BV1170" s="12"/>
      <c r="BW1170" s="12"/>
      <c r="BX1170" s="12"/>
      <c r="BY1170" s="12"/>
      <c r="BZ1170" s="12"/>
      <c r="CA1170" s="12"/>
      <c r="CB1170" s="12"/>
      <c r="CC1170" s="12"/>
      <c r="CD1170" s="12"/>
      <c r="CE1170" s="12"/>
      <c r="CF1170" s="12"/>
      <c r="CG1170" s="12"/>
      <c r="CH1170" s="12"/>
    </row>
    <row r="1171" spans="1:86">
      <c r="A1171" s="14"/>
      <c r="B1171" s="14"/>
      <c r="C1171" s="14"/>
      <c r="D1171" s="14"/>
      <c r="E1171" s="14"/>
      <c r="F1171" s="14"/>
      <c r="G1171" s="14"/>
      <c r="H1171" s="14"/>
      <c r="I1171" s="14"/>
      <c r="J1171" s="14"/>
      <c r="K1171" s="14"/>
      <c r="L1171" s="14"/>
      <c r="M1171" s="14"/>
      <c r="N1171" s="14"/>
      <c r="O1171" s="14"/>
      <c r="P1171" s="14"/>
      <c r="Q1171" s="14"/>
      <c r="R1171" s="14"/>
      <c r="S1171" s="14"/>
      <c r="T1171" s="14"/>
      <c r="U1171" s="14"/>
      <c r="V1171" s="14"/>
      <c r="W1171" s="14"/>
      <c r="X1171" s="14"/>
      <c r="Z1171" s="14"/>
      <c r="AA1171" s="14"/>
      <c r="AB1171" s="14"/>
      <c r="AC1171" s="14"/>
      <c r="AD1171" s="14"/>
      <c r="AE1171" s="14"/>
      <c r="AF1171" s="14"/>
      <c r="AG1171" s="14"/>
      <c r="AH1171" s="14"/>
      <c r="AI1171" s="14"/>
      <c r="AJ1171" s="14"/>
      <c r="AK1171" s="14"/>
      <c r="AL1171" s="14"/>
      <c r="AM1171" s="12"/>
      <c r="AN1171" s="12"/>
      <c r="AO1171" s="12"/>
      <c r="AP1171" s="12"/>
      <c r="AQ1171" s="12"/>
      <c r="AR1171" s="12"/>
      <c r="AS1171" s="12"/>
      <c r="AT1171" s="12"/>
      <c r="AU1171" s="12"/>
      <c r="AV1171" s="12"/>
      <c r="AW1171" s="12"/>
      <c r="AX1171" s="12"/>
      <c r="AY1171" s="12"/>
      <c r="AZ1171" s="12"/>
      <c r="BA1171" s="12"/>
      <c r="BB1171" s="12"/>
      <c r="BC1171" s="12"/>
      <c r="BD1171" s="12"/>
      <c r="BE1171" s="12"/>
      <c r="BF1171" s="12"/>
      <c r="BG1171" s="12"/>
      <c r="BH1171" s="12"/>
      <c r="BI1171" s="12"/>
      <c r="BJ1171" s="12"/>
      <c r="BK1171" s="12"/>
      <c r="BL1171" s="12"/>
      <c r="BM1171" s="12"/>
      <c r="BN1171" s="12"/>
      <c r="BO1171" s="12"/>
      <c r="BP1171" s="12"/>
      <c r="BQ1171" s="12"/>
      <c r="BR1171" s="12"/>
      <c r="BS1171" s="12"/>
      <c r="BT1171" s="12"/>
      <c r="BU1171" s="12"/>
      <c r="BV1171" s="12"/>
      <c r="BW1171" s="12"/>
      <c r="BX1171" s="12"/>
      <c r="BY1171" s="12"/>
      <c r="BZ1171" s="12"/>
      <c r="CA1171" s="12"/>
      <c r="CB1171" s="12"/>
      <c r="CC1171" s="12"/>
      <c r="CD1171" s="12"/>
      <c r="CE1171" s="12"/>
      <c r="CF1171" s="12"/>
      <c r="CG1171" s="12"/>
      <c r="CH1171" s="12"/>
    </row>
    <row r="1172" spans="1:86">
      <c r="A1172" s="14"/>
      <c r="B1172" s="14"/>
      <c r="C1172" s="14"/>
      <c r="D1172" s="14"/>
      <c r="E1172" s="14"/>
      <c r="F1172" s="14"/>
      <c r="G1172" s="14"/>
      <c r="H1172" s="14"/>
      <c r="I1172" s="14"/>
      <c r="J1172" s="14"/>
      <c r="K1172" s="14"/>
      <c r="L1172" s="14"/>
      <c r="M1172" s="14"/>
      <c r="N1172" s="14"/>
      <c r="O1172" s="14"/>
      <c r="P1172" s="14"/>
      <c r="Q1172" s="14"/>
      <c r="R1172" s="14"/>
      <c r="S1172" s="14"/>
      <c r="T1172" s="14"/>
      <c r="U1172" s="14"/>
      <c r="V1172" s="14"/>
      <c r="W1172" s="14"/>
      <c r="X1172" s="14"/>
      <c r="Z1172" s="14"/>
      <c r="AA1172" s="14"/>
      <c r="AB1172" s="14"/>
      <c r="AC1172" s="14"/>
      <c r="AD1172" s="14"/>
      <c r="AE1172" s="14"/>
      <c r="AF1172" s="14"/>
      <c r="AG1172" s="14"/>
      <c r="AH1172" s="14"/>
      <c r="AI1172" s="14"/>
      <c r="AJ1172" s="14"/>
      <c r="AK1172" s="14"/>
      <c r="AL1172" s="14"/>
      <c r="AM1172" s="12"/>
      <c r="AN1172" s="12"/>
      <c r="AO1172" s="12"/>
      <c r="AP1172" s="12"/>
      <c r="AQ1172" s="12"/>
      <c r="AR1172" s="12"/>
      <c r="AS1172" s="12"/>
      <c r="AT1172" s="12"/>
      <c r="AU1172" s="12"/>
      <c r="AV1172" s="12"/>
      <c r="AW1172" s="12"/>
      <c r="AX1172" s="12"/>
      <c r="AY1172" s="12"/>
      <c r="AZ1172" s="12"/>
      <c r="BA1172" s="12"/>
      <c r="BB1172" s="12"/>
      <c r="BC1172" s="12"/>
      <c r="BD1172" s="12"/>
      <c r="BE1172" s="12"/>
      <c r="BF1172" s="12"/>
      <c r="BG1172" s="12"/>
      <c r="BH1172" s="12"/>
      <c r="BI1172" s="12"/>
      <c r="BJ1172" s="12"/>
      <c r="BK1172" s="12"/>
      <c r="BL1172" s="12"/>
      <c r="BM1172" s="12"/>
      <c r="BN1172" s="12"/>
      <c r="BO1172" s="12"/>
      <c r="BP1172" s="12"/>
      <c r="BQ1172" s="12"/>
      <c r="BR1172" s="12"/>
      <c r="BS1172" s="12"/>
      <c r="BT1172" s="12"/>
      <c r="BU1172" s="12"/>
      <c r="BV1172" s="12"/>
      <c r="BW1172" s="12"/>
      <c r="BX1172" s="12"/>
      <c r="BY1172" s="12"/>
      <c r="BZ1172" s="12"/>
      <c r="CA1172" s="12"/>
      <c r="CB1172" s="12"/>
      <c r="CC1172" s="12"/>
      <c r="CD1172" s="12"/>
      <c r="CE1172" s="12"/>
      <c r="CF1172" s="12"/>
      <c r="CG1172" s="12"/>
      <c r="CH1172" s="12"/>
    </row>
    <row r="1173" spans="1:86">
      <c r="A1173" s="14"/>
      <c r="B1173" s="14"/>
      <c r="C1173" s="14"/>
      <c r="D1173" s="14"/>
      <c r="E1173" s="14"/>
      <c r="F1173" s="14"/>
      <c r="G1173" s="14"/>
      <c r="H1173" s="14"/>
      <c r="I1173" s="14"/>
      <c r="J1173" s="14"/>
      <c r="K1173" s="14"/>
      <c r="L1173" s="14"/>
      <c r="M1173" s="14"/>
      <c r="N1173" s="14"/>
      <c r="O1173" s="14"/>
      <c r="P1173" s="14"/>
      <c r="Q1173" s="14"/>
      <c r="R1173" s="14"/>
      <c r="S1173" s="14"/>
      <c r="T1173" s="14"/>
      <c r="U1173" s="14"/>
      <c r="V1173" s="14"/>
      <c r="W1173" s="14"/>
      <c r="X1173" s="14"/>
      <c r="Z1173" s="14"/>
      <c r="AA1173" s="14"/>
      <c r="AB1173" s="14"/>
      <c r="AC1173" s="14"/>
      <c r="AD1173" s="14"/>
      <c r="AE1173" s="14"/>
      <c r="AF1173" s="14"/>
      <c r="AG1173" s="14"/>
      <c r="AH1173" s="14"/>
      <c r="AI1173" s="14"/>
      <c r="AJ1173" s="14"/>
      <c r="AK1173" s="14"/>
      <c r="AL1173" s="14"/>
      <c r="AM1173" s="12"/>
      <c r="AN1173" s="12"/>
      <c r="AO1173" s="12"/>
      <c r="AP1173" s="12"/>
      <c r="AQ1173" s="12"/>
      <c r="AR1173" s="12"/>
      <c r="AS1173" s="12"/>
      <c r="AT1173" s="12"/>
      <c r="AU1173" s="12"/>
      <c r="AV1173" s="12"/>
      <c r="AW1173" s="12"/>
      <c r="AX1173" s="12"/>
      <c r="AY1173" s="12"/>
      <c r="AZ1173" s="12"/>
      <c r="BA1173" s="12"/>
      <c r="BB1173" s="12"/>
      <c r="BC1173" s="12"/>
      <c r="BD1173" s="12"/>
      <c r="BE1173" s="12"/>
      <c r="BF1173" s="12"/>
      <c r="BG1173" s="12"/>
      <c r="BH1173" s="12"/>
      <c r="BI1173" s="12"/>
      <c r="BJ1173" s="12"/>
      <c r="BK1173" s="12"/>
      <c r="BL1173" s="12"/>
      <c r="BM1173" s="12"/>
      <c r="BN1173" s="12"/>
      <c r="BO1173" s="12"/>
      <c r="BP1173" s="12"/>
      <c r="BQ1173" s="12"/>
      <c r="BR1173" s="12"/>
      <c r="BS1173" s="12"/>
      <c r="BT1173" s="12"/>
      <c r="BU1173" s="12"/>
      <c r="BV1173" s="12"/>
      <c r="BW1173" s="12"/>
      <c r="BX1173" s="12"/>
      <c r="BY1173" s="12"/>
      <c r="BZ1173" s="12"/>
      <c r="CA1173" s="12"/>
      <c r="CB1173" s="12"/>
      <c r="CC1173" s="12"/>
      <c r="CD1173" s="12"/>
      <c r="CE1173" s="12"/>
      <c r="CF1173" s="12"/>
      <c r="CG1173" s="12"/>
      <c r="CH1173" s="12"/>
    </row>
    <row r="1174" spans="1:86">
      <c r="A1174" s="14"/>
      <c r="B1174" s="14"/>
      <c r="C1174" s="14"/>
      <c r="D1174" s="14"/>
      <c r="E1174" s="14"/>
      <c r="F1174" s="14"/>
      <c r="G1174" s="14"/>
      <c r="H1174" s="14"/>
      <c r="I1174" s="14"/>
      <c r="J1174" s="14"/>
      <c r="K1174" s="14"/>
      <c r="L1174" s="14"/>
      <c r="M1174" s="14"/>
      <c r="N1174" s="14"/>
      <c r="O1174" s="14"/>
      <c r="P1174" s="14"/>
      <c r="Q1174" s="14"/>
      <c r="R1174" s="14"/>
      <c r="S1174" s="14"/>
      <c r="T1174" s="14"/>
      <c r="U1174" s="14"/>
      <c r="V1174" s="14"/>
      <c r="W1174" s="14"/>
      <c r="X1174" s="14"/>
      <c r="Z1174" s="14"/>
      <c r="AA1174" s="14"/>
      <c r="AB1174" s="14"/>
      <c r="AC1174" s="14"/>
      <c r="AD1174" s="14"/>
      <c r="AE1174" s="14"/>
      <c r="AF1174" s="14"/>
      <c r="AG1174" s="14"/>
      <c r="AH1174" s="14"/>
      <c r="AI1174" s="14"/>
      <c r="AJ1174" s="14"/>
      <c r="AK1174" s="14"/>
      <c r="AL1174" s="14"/>
      <c r="AM1174" s="12"/>
      <c r="AN1174" s="12"/>
      <c r="AO1174" s="12"/>
      <c r="AP1174" s="12"/>
      <c r="AQ1174" s="12"/>
      <c r="AR1174" s="12"/>
      <c r="AS1174" s="12"/>
      <c r="AT1174" s="12"/>
      <c r="AU1174" s="12"/>
      <c r="AV1174" s="12"/>
      <c r="AW1174" s="12"/>
      <c r="AX1174" s="12"/>
      <c r="AY1174" s="12"/>
      <c r="AZ1174" s="12"/>
      <c r="BA1174" s="12"/>
      <c r="BB1174" s="12"/>
      <c r="BC1174" s="12"/>
      <c r="BD1174" s="12"/>
      <c r="BE1174" s="12"/>
      <c r="BF1174" s="12"/>
      <c r="BG1174" s="12"/>
      <c r="BH1174" s="12"/>
      <c r="BI1174" s="12"/>
      <c r="BJ1174" s="12"/>
      <c r="BK1174" s="12"/>
      <c r="BL1174" s="12"/>
      <c r="BM1174" s="12"/>
      <c r="BN1174" s="12"/>
      <c r="BO1174" s="12"/>
      <c r="BP1174" s="12"/>
      <c r="BQ1174" s="12"/>
      <c r="BR1174" s="12"/>
      <c r="BS1174" s="12"/>
      <c r="BT1174" s="12"/>
      <c r="BU1174" s="12"/>
      <c r="BV1174" s="12"/>
      <c r="BW1174" s="12"/>
      <c r="BX1174" s="12"/>
      <c r="BY1174" s="12"/>
      <c r="BZ1174" s="12"/>
      <c r="CA1174" s="12"/>
      <c r="CB1174" s="12"/>
      <c r="CC1174" s="12"/>
      <c r="CD1174" s="12"/>
      <c r="CE1174" s="12"/>
      <c r="CF1174" s="12"/>
      <c r="CG1174" s="12"/>
      <c r="CH1174" s="12"/>
    </row>
    <row r="1175" spans="1:86">
      <c r="A1175" s="14"/>
      <c r="B1175" s="14"/>
      <c r="C1175" s="14"/>
      <c r="D1175" s="14"/>
      <c r="E1175" s="14"/>
      <c r="F1175" s="14"/>
      <c r="G1175" s="14"/>
      <c r="H1175" s="14"/>
      <c r="I1175" s="14"/>
      <c r="J1175" s="14"/>
      <c r="K1175" s="14"/>
      <c r="L1175" s="14"/>
      <c r="M1175" s="14"/>
      <c r="N1175" s="14"/>
      <c r="O1175" s="14"/>
      <c r="P1175" s="14"/>
      <c r="Q1175" s="14"/>
      <c r="R1175" s="14"/>
      <c r="S1175" s="14"/>
      <c r="T1175" s="14"/>
      <c r="U1175" s="14"/>
      <c r="V1175" s="14"/>
      <c r="W1175" s="14"/>
      <c r="X1175" s="14"/>
      <c r="Z1175" s="14"/>
      <c r="AA1175" s="14"/>
      <c r="AB1175" s="14"/>
      <c r="AC1175" s="14"/>
      <c r="AD1175" s="14"/>
      <c r="AE1175" s="14"/>
      <c r="AF1175" s="14"/>
      <c r="AG1175" s="14"/>
      <c r="AH1175" s="14"/>
      <c r="AI1175" s="14"/>
      <c r="AJ1175" s="14"/>
      <c r="AK1175" s="14"/>
      <c r="AL1175" s="14"/>
      <c r="AM1175" s="12"/>
      <c r="AN1175" s="12"/>
      <c r="AO1175" s="12"/>
      <c r="AP1175" s="12"/>
      <c r="AQ1175" s="12"/>
      <c r="AR1175" s="12"/>
      <c r="AS1175" s="12"/>
      <c r="AT1175" s="12"/>
      <c r="AU1175" s="12"/>
      <c r="AV1175" s="12"/>
      <c r="AW1175" s="12"/>
      <c r="AX1175" s="12"/>
      <c r="AY1175" s="12"/>
      <c r="AZ1175" s="12"/>
      <c r="BA1175" s="12"/>
      <c r="BB1175" s="12"/>
      <c r="BC1175" s="12"/>
      <c r="BD1175" s="12"/>
      <c r="BE1175" s="12"/>
      <c r="BF1175" s="12"/>
      <c r="BG1175" s="12"/>
      <c r="BH1175" s="12"/>
      <c r="BI1175" s="12"/>
      <c r="BJ1175" s="12"/>
      <c r="BK1175" s="12"/>
      <c r="BL1175" s="12"/>
      <c r="BM1175" s="12"/>
      <c r="BN1175" s="12"/>
      <c r="BO1175" s="12"/>
      <c r="BP1175" s="12"/>
      <c r="BQ1175" s="12"/>
      <c r="BR1175" s="12"/>
      <c r="BS1175" s="12"/>
      <c r="BT1175" s="12"/>
      <c r="BU1175" s="12"/>
      <c r="BV1175" s="12"/>
      <c r="BW1175" s="12"/>
      <c r="BX1175" s="12"/>
      <c r="BY1175" s="12"/>
      <c r="BZ1175" s="12"/>
      <c r="CA1175" s="12"/>
      <c r="CB1175" s="12"/>
      <c r="CC1175" s="12"/>
      <c r="CD1175" s="12"/>
      <c r="CE1175" s="12"/>
      <c r="CF1175" s="12"/>
      <c r="CG1175" s="12"/>
      <c r="CH1175" s="12"/>
    </row>
    <row r="1176" spans="1:86">
      <c r="A1176" s="14"/>
      <c r="B1176" s="14"/>
      <c r="C1176" s="14"/>
      <c r="D1176" s="14"/>
      <c r="E1176" s="14"/>
      <c r="F1176" s="14"/>
      <c r="G1176" s="14"/>
      <c r="H1176" s="14"/>
      <c r="I1176" s="14"/>
      <c r="J1176" s="14"/>
      <c r="K1176" s="14"/>
      <c r="L1176" s="14"/>
      <c r="M1176" s="14"/>
      <c r="N1176" s="14"/>
      <c r="O1176" s="14"/>
      <c r="P1176" s="14"/>
      <c r="Q1176" s="14"/>
      <c r="R1176" s="14"/>
      <c r="S1176" s="14"/>
      <c r="T1176" s="14"/>
      <c r="U1176" s="14"/>
      <c r="V1176" s="14"/>
      <c r="W1176" s="14"/>
      <c r="X1176" s="14"/>
      <c r="Z1176" s="14"/>
      <c r="AA1176" s="14"/>
      <c r="AB1176" s="14"/>
      <c r="AC1176" s="14"/>
      <c r="AD1176" s="14"/>
      <c r="AE1176" s="14"/>
      <c r="AF1176" s="14"/>
      <c r="AG1176" s="14"/>
      <c r="AH1176" s="14"/>
      <c r="AI1176" s="14"/>
      <c r="AJ1176" s="14"/>
      <c r="AK1176" s="14"/>
      <c r="AL1176" s="14"/>
      <c r="AM1176" s="12"/>
      <c r="AN1176" s="12"/>
      <c r="AO1176" s="12"/>
      <c r="AP1176" s="12"/>
      <c r="AQ1176" s="12"/>
      <c r="AR1176" s="12"/>
      <c r="AS1176" s="12"/>
      <c r="AT1176" s="12"/>
      <c r="AU1176" s="12"/>
      <c r="AV1176" s="12"/>
      <c r="AW1176" s="12"/>
      <c r="AX1176" s="12"/>
      <c r="AY1176" s="12"/>
      <c r="AZ1176" s="12"/>
      <c r="BA1176" s="12"/>
      <c r="BB1176" s="12"/>
      <c r="BC1176" s="12"/>
      <c r="BD1176" s="12"/>
      <c r="BE1176" s="12"/>
      <c r="BF1176" s="12"/>
      <c r="BG1176" s="12"/>
      <c r="BH1176" s="12"/>
      <c r="BI1176" s="12"/>
      <c r="BJ1176" s="12"/>
      <c r="BK1176" s="12"/>
      <c r="BL1176" s="12"/>
      <c r="BM1176" s="12"/>
      <c r="BN1176" s="12"/>
      <c r="BO1176" s="12"/>
      <c r="BP1176" s="12"/>
      <c r="BQ1176" s="12"/>
      <c r="BR1176" s="12"/>
      <c r="BS1176" s="12"/>
      <c r="BT1176" s="12"/>
      <c r="BU1176" s="12"/>
      <c r="BV1176" s="12"/>
      <c r="BW1176" s="12"/>
      <c r="BX1176" s="12"/>
      <c r="BY1176" s="12"/>
      <c r="BZ1176" s="12"/>
      <c r="CA1176" s="12"/>
      <c r="CB1176" s="12"/>
      <c r="CC1176" s="12"/>
      <c r="CD1176" s="12"/>
      <c r="CE1176" s="12"/>
      <c r="CF1176" s="12"/>
      <c r="CG1176" s="12"/>
      <c r="CH1176" s="12"/>
    </row>
    <row r="1177" spans="1:86">
      <c r="A1177" s="14"/>
      <c r="B1177" s="14"/>
      <c r="C1177" s="14"/>
      <c r="D1177" s="14"/>
      <c r="E1177" s="14"/>
      <c r="F1177" s="14"/>
      <c r="G1177" s="14"/>
      <c r="H1177" s="14"/>
      <c r="I1177" s="14"/>
      <c r="J1177" s="14"/>
      <c r="K1177" s="14"/>
      <c r="L1177" s="14"/>
      <c r="M1177" s="14"/>
      <c r="N1177" s="14"/>
      <c r="O1177" s="14"/>
      <c r="P1177" s="14"/>
      <c r="Q1177" s="14"/>
      <c r="R1177" s="14"/>
      <c r="S1177" s="14"/>
      <c r="T1177" s="14"/>
      <c r="U1177" s="14"/>
      <c r="V1177" s="14"/>
      <c r="W1177" s="14"/>
      <c r="X1177" s="14"/>
      <c r="Z1177" s="14"/>
      <c r="AA1177" s="14"/>
      <c r="AB1177" s="14"/>
      <c r="AC1177" s="14"/>
      <c r="AD1177" s="14"/>
      <c r="AE1177" s="14"/>
      <c r="AF1177" s="14"/>
      <c r="AG1177" s="14"/>
      <c r="AH1177" s="14"/>
      <c r="AI1177" s="14"/>
      <c r="AJ1177" s="14"/>
      <c r="AK1177" s="14"/>
      <c r="AL1177" s="14"/>
      <c r="AM1177" s="12"/>
      <c r="AN1177" s="12"/>
      <c r="AO1177" s="12"/>
      <c r="AP1177" s="12"/>
      <c r="AQ1177" s="12"/>
      <c r="AR1177" s="12"/>
      <c r="AS1177" s="12"/>
      <c r="AT1177" s="12"/>
      <c r="AU1177" s="12"/>
      <c r="AV1177" s="12"/>
      <c r="AW1177" s="12"/>
      <c r="AX1177" s="12"/>
      <c r="AY1177" s="12"/>
      <c r="AZ1177" s="12"/>
      <c r="BA1177" s="12"/>
      <c r="BB1177" s="12"/>
      <c r="BC1177" s="12"/>
      <c r="BD1177" s="12"/>
      <c r="BE1177" s="12"/>
      <c r="BF1177" s="12"/>
      <c r="BG1177" s="12"/>
      <c r="BH1177" s="12"/>
      <c r="BI1177" s="12"/>
      <c r="BJ1177" s="12"/>
      <c r="BK1177" s="12"/>
      <c r="BL1177" s="12"/>
      <c r="BM1177" s="12"/>
      <c r="BN1177" s="12"/>
      <c r="BO1177" s="12"/>
      <c r="BP1177" s="12"/>
      <c r="BQ1177" s="12"/>
      <c r="BR1177" s="12"/>
      <c r="BS1177" s="12"/>
      <c r="BT1177" s="12"/>
      <c r="BU1177" s="12"/>
      <c r="BV1177" s="12"/>
      <c r="BW1177" s="12"/>
      <c r="BX1177" s="12"/>
      <c r="BY1177" s="12"/>
      <c r="BZ1177" s="12"/>
      <c r="CA1177" s="12"/>
      <c r="CB1177" s="12"/>
      <c r="CC1177" s="12"/>
      <c r="CD1177" s="12"/>
      <c r="CE1177" s="12"/>
      <c r="CF1177" s="12"/>
      <c r="CG1177" s="12"/>
      <c r="CH1177" s="12"/>
    </row>
    <row r="1178" spans="1:86">
      <c r="A1178" s="14"/>
      <c r="B1178" s="14"/>
      <c r="C1178" s="14"/>
      <c r="D1178" s="14"/>
      <c r="E1178" s="14"/>
      <c r="F1178" s="14"/>
      <c r="G1178" s="14"/>
      <c r="H1178" s="14"/>
      <c r="I1178" s="14"/>
      <c r="J1178" s="14"/>
      <c r="K1178" s="14"/>
      <c r="L1178" s="14"/>
      <c r="M1178" s="14"/>
      <c r="N1178" s="14"/>
      <c r="O1178" s="14"/>
      <c r="P1178" s="14"/>
      <c r="Q1178" s="14"/>
      <c r="R1178" s="14"/>
      <c r="S1178" s="14"/>
      <c r="T1178" s="14"/>
      <c r="U1178" s="14"/>
      <c r="V1178" s="14"/>
      <c r="W1178" s="14"/>
      <c r="X1178" s="14"/>
      <c r="Z1178" s="14"/>
      <c r="AA1178" s="14"/>
      <c r="AB1178" s="14"/>
      <c r="AC1178" s="14"/>
      <c r="AD1178" s="14"/>
      <c r="AE1178" s="14"/>
      <c r="AF1178" s="14"/>
      <c r="AG1178" s="14"/>
      <c r="AH1178" s="14"/>
      <c r="AI1178" s="14"/>
      <c r="AJ1178" s="14"/>
      <c r="AK1178" s="14"/>
      <c r="AL1178" s="14"/>
      <c r="AM1178" s="12"/>
      <c r="AN1178" s="12"/>
      <c r="AO1178" s="12"/>
      <c r="AP1178" s="12"/>
      <c r="AQ1178" s="12"/>
      <c r="AR1178" s="12"/>
      <c r="AS1178" s="12"/>
      <c r="AT1178" s="12"/>
      <c r="AU1178" s="12"/>
      <c r="AV1178" s="12"/>
      <c r="AW1178" s="12"/>
      <c r="AX1178" s="12"/>
      <c r="AY1178" s="12"/>
      <c r="AZ1178" s="12"/>
      <c r="BA1178" s="12"/>
      <c r="BB1178" s="12"/>
      <c r="BC1178" s="12"/>
      <c r="BD1178" s="12"/>
      <c r="BE1178" s="12"/>
      <c r="BF1178" s="12"/>
      <c r="BG1178" s="12"/>
      <c r="BH1178" s="12"/>
      <c r="BI1178" s="12"/>
      <c r="BJ1178" s="12"/>
      <c r="BK1178" s="12"/>
      <c r="BL1178" s="12"/>
      <c r="BM1178" s="12"/>
      <c r="BN1178" s="12"/>
      <c r="BO1178" s="12"/>
      <c r="BP1178" s="12"/>
      <c r="BQ1178" s="12"/>
      <c r="BR1178" s="12"/>
      <c r="BS1178" s="12"/>
      <c r="BT1178" s="12"/>
      <c r="BU1178" s="12"/>
      <c r="BV1178" s="12"/>
      <c r="BW1178" s="12"/>
      <c r="BX1178" s="12"/>
      <c r="BY1178" s="12"/>
      <c r="BZ1178" s="12"/>
      <c r="CA1178" s="12"/>
      <c r="CB1178" s="12"/>
      <c r="CC1178" s="12"/>
      <c r="CD1178" s="12"/>
      <c r="CE1178" s="12"/>
      <c r="CF1178" s="12"/>
      <c r="CG1178" s="12"/>
      <c r="CH1178" s="12"/>
    </row>
    <row r="1179" spans="1:86">
      <c r="A1179" s="14"/>
      <c r="B1179" s="14"/>
      <c r="C1179" s="14"/>
      <c r="D1179" s="14"/>
      <c r="E1179" s="14"/>
      <c r="F1179" s="14"/>
      <c r="G1179" s="14"/>
      <c r="H1179" s="14"/>
      <c r="I1179" s="14"/>
      <c r="J1179" s="14"/>
      <c r="K1179" s="14"/>
      <c r="L1179" s="14"/>
      <c r="M1179" s="14"/>
      <c r="N1179" s="14"/>
      <c r="O1179" s="14"/>
      <c r="P1179" s="14"/>
      <c r="Q1179" s="14"/>
      <c r="R1179" s="14"/>
      <c r="S1179" s="14"/>
      <c r="T1179" s="14"/>
      <c r="U1179" s="14"/>
      <c r="V1179" s="14"/>
      <c r="W1179" s="14"/>
      <c r="X1179" s="14"/>
      <c r="Z1179" s="14"/>
      <c r="AA1179" s="14"/>
      <c r="AB1179" s="14"/>
      <c r="AC1179" s="14"/>
      <c r="AD1179" s="14"/>
      <c r="AE1179" s="14"/>
      <c r="AF1179" s="14"/>
      <c r="AG1179" s="14"/>
      <c r="AH1179" s="14"/>
      <c r="AI1179" s="14"/>
      <c r="AJ1179" s="14"/>
      <c r="AK1179" s="14"/>
      <c r="AL1179" s="14"/>
      <c r="AM1179" s="12"/>
      <c r="AN1179" s="12"/>
      <c r="AO1179" s="12"/>
      <c r="AP1179" s="12"/>
      <c r="AQ1179" s="12"/>
      <c r="AR1179" s="12"/>
      <c r="AS1179" s="12"/>
      <c r="AT1179" s="12"/>
      <c r="AU1179" s="12"/>
      <c r="AV1179" s="12"/>
      <c r="AW1179" s="12"/>
      <c r="AX1179" s="12"/>
      <c r="AY1179" s="12"/>
      <c r="AZ1179" s="12"/>
      <c r="BA1179" s="12"/>
      <c r="BB1179" s="12"/>
      <c r="BC1179" s="12"/>
      <c r="BD1179" s="12"/>
      <c r="BE1179" s="12"/>
      <c r="BF1179" s="12"/>
      <c r="BG1179" s="12"/>
      <c r="BH1179" s="12"/>
      <c r="BI1179" s="12"/>
      <c r="BJ1179" s="12"/>
      <c r="BK1179" s="12"/>
      <c r="BL1179" s="12"/>
      <c r="BM1179" s="12"/>
      <c r="BN1179" s="12"/>
      <c r="BO1179" s="12"/>
      <c r="BP1179" s="12"/>
      <c r="BQ1179" s="12"/>
      <c r="BR1179" s="12"/>
      <c r="BS1179" s="12"/>
      <c r="BT1179" s="12"/>
      <c r="BU1179" s="12"/>
      <c r="BV1179" s="12"/>
      <c r="BW1179" s="12"/>
      <c r="BX1179" s="12"/>
      <c r="BY1179" s="12"/>
      <c r="BZ1179" s="12"/>
      <c r="CA1179" s="12"/>
      <c r="CB1179" s="12"/>
      <c r="CC1179" s="12"/>
      <c r="CD1179" s="12"/>
      <c r="CE1179" s="12"/>
      <c r="CF1179" s="12"/>
      <c r="CG1179" s="12"/>
      <c r="CH1179" s="12"/>
    </row>
    <row r="1180" spans="1:86">
      <c r="A1180" s="14"/>
      <c r="B1180" s="14"/>
      <c r="C1180" s="14"/>
      <c r="D1180" s="14"/>
      <c r="E1180" s="14"/>
      <c r="F1180" s="14"/>
      <c r="G1180" s="14"/>
      <c r="H1180" s="14"/>
      <c r="I1180" s="14"/>
      <c r="J1180" s="14"/>
      <c r="K1180" s="14"/>
      <c r="L1180" s="14"/>
      <c r="M1180" s="14"/>
      <c r="N1180" s="14"/>
      <c r="O1180" s="14"/>
      <c r="P1180" s="14"/>
      <c r="Q1180" s="14"/>
      <c r="R1180" s="14"/>
      <c r="S1180" s="14"/>
      <c r="T1180" s="14"/>
      <c r="U1180" s="14"/>
      <c r="V1180" s="14"/>
      <c r="W1180" s="14"/>
      <c r="X1180" s="14"/>
      <c r="Z1180" s="14"/>
      <c r="AA1180" s="14"/>
      <c r="AB1180" s="14"/>
      <c r="AC1180" s="14"/>
      <c r="AD1180" s="14"/>
      <c r="AE1180" s="14"/>
      <c r="AF1180" s="14"/>
      <c r="AG1180" s="14"/>
      <c r="AH1180" s="14"/>
      <c r="AI1180" s="14"/>
      <c r="AJ1180" s="14"/>
      <c r="AK1180" s="14"/>
      <c r="AL1180" s="14"/>
      <c r="AM1180" s="12"/>
      <c r="AN1180" s="12"/>
      <c r="AO1180" s="12"/>
      <c r="AP1180" s="12"/>
      <c r="AQ1180" s="12"/>
      <c r="AR1180" s="12"/>
      <c r="AS1180" s="12"/>
      <c r="AT1180" s="12"/>
      <c r="AU1180" s="12"/>
      <c r="AV1180" s="12"/>
      <c r="AW1180" s="12"/>
      <c r="AX1180" s="12"/>
      <c r="AY1180" s="12"/>
      <c r="AZ1180" s="12"/>
      <c r="BA1180" s="12"/>
      <c r="BB1180" s="12"/>
      <c r="BC1180" s="12"/>
      <c r="BD1180" s="12"/>
      <c r="BE1180" s="12"/>
      <c r="BF1180" s="12"/>
      <c r="BG1180" s="12"/>
      <c r="BH1180" s="12"/>
      <c r="BI1180" s="12"/>
      <c r="BJ1180" s="12"/>
      <c r="BK1180" s="12"/>
      <c r="BL1180" s="12"/>
      <c r="BM1180" s="12"/>
      <c r="BN1180" s="12"/>
      <c r="BO1180" s="12"/>
      <c r="BP1180" s="12"/>
      <c r="BQ1180" s="12"/>
      <c r="BR1180" s="12"/>
      <c r="BS1180" s="12"/>
      <c r="BT1180" s="12"/>
      <c r="BU1180" s="12"/>
      <c r="BV1180" s="12"/>
      <c r="BW1180" s="12"/>
      <c r="BX1180" s="12"/>
      <c r="BY1180" s="12"/>
      <c r="BZ1180" s="12"/>
      <c r="CA1180" s="12"/>
      <c r="CB1180" s="12"/>
      <c r="CC1180" s="12"/>
      <c r="CD1180" s="12"/>
      <c r="CE1180" s="12"/>
      <c r="CF1180" s="12"/>
      <c r="CG1180" s="12"/>
      <c r="CH1180" s="12"/>
    </row>
    <row r="1181" spans="1:86">
      <c r="A1181" s="14"/>
      <c r="B1181" s="14"/>
      <c r="C1181" s="14"/>
      <c r="D1181" s="14"/>
      <c r="E1181" s="14"/>
      <c r="F1181" s="14"/>
      <c r="G1181" s="14"/>
      <c r="H1181" s="14"/>
      <c r="I1181" s="14"/>
      <c r="J1181" s="14"/>
      <c r="K1181" s="14"/>
      <c r="L1181" s="14"/>
      <c r="M1181" s="14"/>
      <c r="N1181" s="14"/>
      <c r="O1181" s="14"/>
      <c r="P1181" s="14"/>
      <c r="Q1181" s="14"/>
      <c r="R1181" s="14"/>
      <c r="S1181" s="14"/>
      <c r="T1181" s="14"/>
      <c r="U1181" s="14"/>
      <c r="V1181" s="14"/>
      <c r="W1181" s="14"/>
      <c r="X1181" s="14"/>
      <c r="Z1181" s="14"/>
      <c r="AA1181" s="14"/>
      <c r="AB1181" s="14"/>
      <c r="AC1181" s="14"/>
      <c r="AD1181" s="14"/>
      <c r="AE1181" s="14"/>
      <c r="AF1181" s="14"/>
      <c r="AG1181" s="14"/>
      <c r="AH1181" s="14"/>
      <c r="AI1181" s="14"/>
      <c r="AJ1181" s="14"/>
      <c r="AK1181" s="14"/>
      <c r="AL1181" s="14"/>
      <c r="AM1181" s="12"/>
      <c r="AN1181" s="12"/>
      <c r="AO1181" s="12"/>
      <c r="AP1181" s="12"/>
      <c r="AQ1181" s="12"/>
      <c r="AR1181" s="12"/>
      <c r="AS1181" s="12"/>
      <c r="AT1181" s="12"/>
      <c r="AU1181" s="12"/>
      <c r="AV1181" s="12"/>
      <c r="AW1181" s="12"/>
      <c r="AX1181" s="12"/>
      <c r="AY1181" s="12"/>
      <c r="AZ1181" s="12"/>
      <c r="BA1181" s="12"/>
      <c r="BB1181" s="12"/>
      <c r="BC1181" s="12"/>
      <c r="BD1181" s="12"/>
      <c r="BE1181" s="12"/>
      <c r="BF1181" s="12"/>
      <c r="BG1181" s="12"/>
      <c r="BH1181" s="12"/>
      <c r="BI1181" s="12"/>
      <c r="BJ1181" s="12"/>
      <c r="BK1181" s="12"/>
      <c r="BL1181" s="12"/>
      <c r="BM1181" s="12"/>
      <c r="BN1181" s="12"/>
      <c r="BO1181" s="12"/>
      <c r="BP1181" s="12"/>
      <c r="BQ1181" s="12"/>
      <c r="BR1181" s="12"/>
      <c r="BS1181" s="12"/>
      <c r="BT1181" s="12"/>
      <c r="BU1181" s="12"/>
      <c r="BV1181" s="12"/>
      <c r="BW1181" s="12"/>
      <c r="BX1181" s="12"/>
      <c r="BY1181" s="12"/>
      <c r="BZ1181" s="12"/>
      <c r="CA1181" s="12"/>
      <c r="CB1181" s="12"/>
      <c r="CC1181" s="12"/>
      <c r="CD1181" s="12"/>
      <c r="CE1181" s="12"/>
      <c r="CF1181" s="12"/>
      <c r="CG1181" s="12"/>
      <c r="CH1181" s="12"/>
    </row>
    <row r="1182" spans="1:86">
      <c r="A1182" s="14"/>
      <c r="B1182" s="14"/>
      <c r="C1182" s="14"/>
      <c r="D1182" s="14"/>
      <c r="E1182" s="14"/>
      <c r="F1182" s="14"/>
      <c r="G1182" s="14"/>
      <c r="H1182" s="14"/>
      <c r="I1182" s="14"/>
      <c r="J1182" s="14"/>
      <c r="K1182" s="14"/>
      <c r="L1182" s="14"/>
      <c r="M1182" s="14"/>
      <c r="N1182" s="14"/>
      <c r="O1182" s="14"/>
      <c r="P1182" s="14"/>
      <c r="Q1182" s="14"/>
      <c r="R1182" s="14"/>
      <c r="S1182" s="14"/>
      <c r="T1182" s="14"/>
      <c r="U1182" s="14"/>
      <c r="V1182" s="14"/>
      <c r="W1182" s="14"/>
      <c r="X1182" s="14"/>
      <c r="Z1182" s="14"/>
      <c r="AA1182" s="14"/>
      <c r="AB1182" s="14"/>
      <c r="AC1182" s="14"/>
      <c r="AD1182" s="14"/>
      <c r="AE1182" s="14"/>
      <c r="AF1182" s="14"/>
      <c r="AG1182" s="14"/>
      <c r="AH1182" s="14"/>
      <c r="AI1182" s="14"/>
      <c r="AJ1182" s="14"/>
      <c r="AK1182" s="14"/>
      <c r="AL1182" s="14"/>
      <c r="AM1182" s="12"/>
      <c r="AN1182" s="12"/>
      <c r="AO1182" s="12"/>
      <c r="AP1182" s="12"/>
      <c r="AQ1182" s="12"/>
      <c r="AR1182" s="12"/>
      <c r="AS1182" s="12"/>
      <c r="AT1182" s="12"/>
      <c r="AU1182" s="12"/>
      <c r="AV1182" s="12"/>
      <c r="AW1182" s="12"/>
      <c r="AX1182" s="12"/>
      <c r="AY1182" s="12"/>
      <c r="AZ1182" s="12"/>
      <c r="BA1182" s="12"/>
      <c r="BB1182" s="12"/>
      <c r="BC1182" s="12"/>
      <c r="BD1182" s="12"/>
      <c r="BE1182" s="12"/>
      <c r="BF1182" s="12"/>
      <c r="BG1182" s="12"/>
      <c r="BH1182" s="12"/>
      <c r="BI1182" s="12"/>
      <c r="BJ1182" s="12"/>
      <c r="BK1182" s="12"/>
      <c r="BL1182" s="12"/>
      <c r="BM1182" s="12"/>
      <c r="BN1182" s="12"/>
      <c r="BO1182" s="12"/>
      <c r="BP1182" s="12"/>
      <c r="BQ1182" s="12"/>
      <c r="BR1182" s="12"/>
      <c r="BS1182" s="12"/>
      <c r="BT1182" s="12"/>
      <c r="BU1182" s="12"/>
      <c r="BV1182" s="12"/>
      <c r="BW1182" s="12"/>
      <c r="BX1182" s="12"/>
      <c r="BY1182" s="12"/>
      <c r="BZ1182" s="12"/>
      <c r="CA1182" s="12"/>
      <c r="CB1182" s="12"/>
      <c r="CC1182" s="12"/>
      <c r="CD1182" s="12"/>
      <c r="CE1182" s="12"/>
      <c r="CF1182" s="12"/>
      <c r="CG1182" s="12"/>
      <c r="CH1182" s="12"/>
    </row>
    <row r="1183" spans="1:86">
      <c r="A1183" s="14"/>
      <c r="B1183" s="14"/>
      <c r="C1183" s="14"/>
      <c r="D1183" s="14"/>
      <c r="E1183" s="14"/>
      <c r="F1183" s="14"/>
      <c r="G1183" s="14"/>
      <c r="H1183" s="14"/>
      <c r="I1183" s="14"/>
      <c r="J1183" s="14"/>
      <c r="K1183" s="14"/>
      <c r="L1183" s="14"/>
      <c r="M1183" s="14"/>
      <c r="N1183" s="14"/>
      <c r="O1183" s="14"/>
      <c r="P1183" s="14"/>
      <c r="Q1183" s="14"/>
      <c r="R1183" s="14"/>
      <c r="S1183" s="14"/>
      <c r="T1183" s="14"/>
      <c r="U1183" s="14"/>
      <c r="V1183" s="14"/>
      <c r="W1183" s="14"/>
      <c r="X1183" s="14"/>
      <c r="Z1183" s="14"/>
      <c r="AA1183" s="14"/>
      <c r="AB1183" s="14"/>
      <c r="AC1183" s="14"/>
      <c r="AD1183" s="14"/>
      <c r="AE1183" s="14"/>
      <c r="AF1183" s="14"/>
      <c r="AG1183" s="14"/>
      <c r="AH1183" s="14"/>
      <c r="AI1183" s="14"/>
      <c r="AJ1183" s="14"/>
      <c r="AK1183" s="14"/>
      <c r="AL1183" s="14"/>
      <c r="AM1183" s="12"/>
      <c r="AN1183" s="12"/>
      <c r="AO1183" s="12"/>
      <c r="AP1183" s="12"/>
      <c r="AQ1183" s="12"/>
      <c r="AR1183" s="12"/>
      <c r="AS1183" s="12"/>
      <c r="AT1183" s="12"/>
      <c r="AU1183" s="12"/>
      <c r="AV1183" s="12"/>
      <c r="AW1183" s="12"/>
      <c r="AX1183" s="12"/>
      <c r="AY1183" s="12"/>
      <c r="AZ1183" s="12"/>
      <c r="BA1183" s="12"/>
      <c r="BB1183" s="12"/>
      <c r="BC1183" s="12"/>
      <c r="BD1183" s="12"/>
      <c r="BE1183" s="12"/>
      <c r="BF1183" s="12"/>
      <c r="BG1183" s="12"/>
      <c r="BH1183" s="12"/>
      <c r="BI1183" s="12"/>
      <c r="BJ1183" s="12"/>
      <c r="BK1183" s="12"/>
      <c r="BL1183" s="12"/>
      <c r="BM1183" s="12"/>
      <c r="BN1183" s="12"/>
      <c r="BO1183" s="12"/>
      <c r="BP1183" s="12"/>
      <c r="BQ1183" s="12"/>
      <c r="BR1183" s="12"/>
      <c r="BS1183" s="12"/>
      <c r="BT1183" s="12"/>
      <c r="BU1183" s="12"/>
      <c r="BV1183" s="12"/>
      <c r="BW1183" s="12"/>
      <c r="BX1183" s="12"/>
      <c r="BY1183" s="12"/>
      <c r="BZ1183" s="12"/>
      <c r="CA1183" s="12"/>
      <c r="CB1183" s="12"/>
      <c r="CC1183" s="12"/>
      <c r="CD1183" s="12"/>
      <c r="CE1183" s="12"/>
      <c r="CF1183" s="12"/>
      <c r="CG1183" s="12"/>
      <c r="CH1183" s="12"/>
    </row>
    <row r="1184" spans="1:86">
      <c r="A1184" s="14"/>
      <c r="B1184" s="14"/>
      <c r="C1184" s="14"/>
      <c r="D1184" s="14"/>
      <c r="E1184" s="14"/>
      <c r="F1184" s="14"/>
      <c r="G1184" s="14"/>
      <c r="H1184" s="14"/>
      <c r="I1184" s="14"/>
      <c r="J1184" s="14"/>
      <c r="K1184" s="14"/>
      <c r="L1184" s="14"/>
      <c r="M1184" s="14"/>
      <c r="N1184" s="14"/>
      <c r="O1184" s="14"/>
      <c r="P1184" s="14"/>
      <c r="Q1184" s="14"/>
      <c r="R1184" s="14"/>
      <c r="S1184" s="14"/>
      <c r="T1184" s="14"/>
      <c r="U1184" s="14"/>
      <c r="V1184" s="14"/>
      <c r="W1184" s="14"/>
      <c r="X1184" s="14"/>
      <c r="Z1184" s="14"/>
      <c r="AA1184" s="14"/>
      <c r="AB1184" s="14"/>
      <c r="AC1184" s="14"/>
      <c r="AD1184" s="14"/>
      <c r="AE1184" s="14"/>
      <c r="AF1184" s="14"/>
      <c r="AG1184" s="14"/>
      <c r="AH1184" s="14"/>
      <c r="AI1184" s="14"/>
      <c r="AJ1184" s="14"/>
      <c r="AK1184" s="14"/>
      <c r="AL1184" s="14"/>
      <c r="AM1184" s="12"/>
      <c r="AN1184" s="12"/>
      <c r="AO1184" s="12"/>
      <c r="AP1184" s="12"/>
      <c r="AQ1184" s="12"/>
      <c r="AR1184" s="12"/>
      <c r="AS1184" s="12"/>
      <c r="AT1184" s="12"/>
      <c r="AU1184" s="12"/>
      <c r="AV1184" s="12"/>
      <c r="AW1184" s="12"/>
      <c r="AX1184" s="12"/>
      <c r="AY1184" s="12"/>
      <c r="AZ1184" s="12"/>
      <c r="BA1184" s="12"/>
      <c r="BB1184" s="12"/>
      <c r="BC1184" s="12"/>
      <c r="BD1184" s="12"/>
      <c r="BE1184" s="12"/>
      <c r="BF1184" s="12"/>
      <c r="BG1184" s="12"/>
      <c r="BH1184" s="12"/>
      <c r="BI1184" s="12"/>
      <c r="BJ1184" s="12"/>
      <c r="BK1184" s="12"/>
      <c r="BL1184" s="12"/>
      <c r="BM1184" s="12"/>
      <c r="BN1184" s="12"/>
      <c r="BO1184" s="12"/>
      <c r="BP1184" s="12"/>
      <c r="BQ1184" s="12"/>
      <c r="BR1184" s="12"/>
      <c r="BS1184" s="12"/>
      <c r="BT1184" s="12"/>
      <c r="BU1184" s="12"/>
      <c r="BV1184" s="12"/>
      <c r="BW1184" s="12"/>
      <c r="BX1184" s="12"/>
      <c r="BY1184" s="12"/>
      <c r="BZ1184" s="12"/>
      <c r="CA1184" s="12"/>
      <c r="CB1184" s="12"/>
      <c r="CC1184" s="12"/>
      <c r="CD1184" s="12"/>
      <c r="CE1184" s="12"/>
      <c r="CF1184" s="12"/>
      <c r="CG1184" s="12"/>
      <c r="CH1184" s="12"/>
    </row>
    <row r="1185" spans="1:86">
      <c r="A1185" s="14"/>
      <c r="B1185" s="14"/>
      <c r="C1185" s="14"/>
      <c r="D1185" s="14"/>
      <c r="E1185" s="14"/>
      <c r="F1185" s="14"/>
      <c r="G1185" s="14"/>
      <c r="H1185" s="14"/>
      <c r="I1185" s="14"/>
      <c r="J1185" s="14"/>
      <c r="K1185" s="14"/>
      <c r="L1185" s="14"/>
      <c r="M1185" s="14"/>
      <c r="N1185" s="14"/>
      <c r="O1185" s="14"/>
      <c r="P1185" s="14"/>
      <c r="Q1185" s="14"/>
      <c r="R1185" s="14"/>
      <c r="S1185" s="14"/>
      <c r="T1185" s="14"/>
      <c r="U1185" s="14"/>
      <c r="V1185" s="14"/>
      <c r="W1185" s="14"/>
      <c r="X1185" s="14"/>
      <c r="Z1185" s="14"/>
      <c r="AA1185" s="14"/>
      <c r="AB1185" s="14"/>
      <c r="AC1185" s="14"/>
      <c r="AD1185" s="14"/>
      <c r="AE1185" s="14"/>
      <c r="AF1185" s="14"/>
      <c r="AG1185" s="14"/>
      <c r="AH1185" s="14"/>
      <c r="AI1185" s="14"/>
      <c r="AJ1185" s="14"/>
      <c r="AK1185" s="14"/>
      <c r="AL1185" s="14"/>
      <c r="AM1185" s="12"/>
      <c r="AN1185" s="12"/>
      <c r="AO1185" s="12"/>
      <c r="AP1185" s="12"/>
      <c r="AQ1185" s="12"/>
      <c r="AR1185" s="12"/>
      <c r="AS1185" s="12"/>
      <c r="AT1185" s="12"/>
      <c r="AU1185" s="12"/>
      <c r="AV1185" s="12"/>
      <c r="AW1185" s="12"/>
      <c r="AX1185" s="12"/>
      <c r="AY1185" s="12"/>
      <c r="AZ1185" s="12"/>
      <c r="BA1185" s="12"/>
      <c r="BB1185" s="12"/>
      <c r="BC1185" s="12"/>
      <c r="BD1185" s="12"/>
      <c r="BE1185" s="12"/>
      <c r="BF1185" s="12"/>
      <c r="BG1185" s="12"/>
      <c r="BH1185" s="12"/>
      <c r="BI1185" s="12"/>
      <c r="BJ1185" s="12"/>
      <c r="BK1185" s="12"/>
      <c r="BL1185" s="12"/>
      <c r="BM1185" s="12"/>
      <c r="BN1185" s="12"/>
      <c r="BO1185" s="12"/>
      <c r="BP1185" s="12"/>
      <c r="BQ1185" s="12"/>
      <c r="BR1185" s="12"/>
      <c r="BS1185" s="12"/>
      <c r="BT1185" s="12"/>
      <c r="BU1185" s="12"/>
      <c r="BV1185" s="12"/>
      <c r="BW1185" s="12"/>
      <c r="BX1185" s="12"/>
      <c r="BY1185" s="12"/>
      <c r="BZ1185" s="12"/>
      <c r="CA1185" s="12"/>
      <c r="CB1185" s="12"/>
      <c r="CC1185" s="12"/>
      <c r="CD1185" s="12"/>
      <c r="CE1185" s="12"/>
      <c r="CF1185" s="12"/>
      <c r="CG1185" s="12"/>
      <c r="CH1185" s="12"/>
    </row>
    <row r="1186" spans="1:86">
      <c r="A1186" s="14"/>
      <c r="B1186" s="14"/>
      <c r="C1186" s="14"/>
      <c r="D1186" s="14"/>
      <c r="E1186" s="14"/>
      <c r="F1186" s="14"/>
      <c r="G1186" s="14"/>
      <c r="H1186" s="14"/>
      <c r="I1186" s="14"/>
      <c r="J1186" s="14"/>
      <c r="K1186" s="14"/>
      <c r="L1186" s="14"/>
      <c r="M1186" s="14"/>
      <c r="N1186" s="14"/>
      <c r="O1186" s="14"/>
      <c r="P1186" s="14"/>
      <c r="Q1186" s="14"/>
      <c r="R1186" s="14"/>
      <c r="S1186" s="14"/>
      <c r="T1186" s="14"/>
      <c r="U1186" s="14"/>
      <c r="V1186" s="14"/>
      <c r="W1186" s="14"/>
      <c r="X1186" s="14"/>
      <c r="Z1186" s="14"/>
      <c r="AA1186" s="14"/>
      <c r="AB1186" s="14"/>
      <c r="AC1186" s="14"/>
      <c r="AD1186" s="14"/>
      <c r="AE1186" s="14"/>
      <c r="AF1186" s="14"/>
      <c r="AG1186" s="14"/>
      <c r="AH1186" s="14"/>
      <c r="AI1186" s="14"/>
      <c r="AJ1186" s="14"/>
      <c r="AK1186" s="14"/>
      <c r="AL1186" s="14"/>
      <c r="AM1186" s="12"/>
      <c r="AN1186" s="12"/>
      <c r="AO1186" s="12"/>
      <c r="AP1186" s="12"/>
      <c r="AQ1186" s="12"/>
      <c r="AR1186" s="12"/>
      <c r="AS1186" s="12"/>
      <c r="AT1186" s="12"/>
      <c r="AU1186" s="12"/>
      <c r="AV1186" s="12"/>
      <c r="AW1186" s="12"/>
      <c r="AX1186" s="12"/>
      <c r="AY1186" s="12"/>
      <c r="AZ1186" s="12"/>
      <c r="BA1186" s="12"/>
      <c r="BB1186" s="12"/>
      <c r="BC1186" s="12"/>
      <c r="BD1186" s="12"/>
      <c r="BE1186" s="12"/>
      <c r="BF1186" s="12"/>
      <c r="BG1186" s="12"/>
      <c r="BH1186" s="12"/>
      <c r="BI1186" s="12"/>
      <c r="BJ1186" s="12"/>
      <c r="BK1186" s="12"/>
      <c r="BL1186" s="12"/>
      <c r="BM1186" s="12"/>
      <c r="BN1186" s="12"/>
      <c r="BO1186" s="12"/>
      <c r="BP1186" s="12"/>
      <c r="BQ1186" s="12"/>
      <c r="BR1186" s="12"/>
      <c r="BS1186" s="12"/>
      <c r="BT1186" s="12"/>
      <c r="BU1186" s="12"/>
      <c r="BV1186" s="12"/>
      <c r="BW1186" s="12"/>
      <c r="BX1186" s="12"/>
      <c r="BY1186" s="12"/>
      <c r="BZ1186" s="12"/>
      <c r="CA1186" s="12"/>
      <c r="CB1186" s="12"/>
      <c r="CC1186" s="12"/>
      <c r="CD1186" s="12"/>
      <c r="CE1186" s="12"/>
      <c r="CF1186" s="12"/>
      <c r="CG1186" s="12"/>
      <c r="CH1186" s="12"/>
    </row>
    <row r="1187" spans="1:86">
      <c r="A1187" s="14"/>
      <c r="B1187" s="14"/>
      <c r="C1187" s="14"/>
      <c r="D1187" s="14"/>
      <c r="E1187" s="14"/>
      <c r="F1187" s="14"/>
      <c r="G1187" s="14"/>
      <c r="H1187" s="14"/>
      <c r="I1187" s="14"/>
      <c r="J1187" s="14"/>
      <c r="K1187" s="14"/>
      <c r="L1187" s="14"/>
      <c r="M1187" s="14"/>
      <c r="N1187" s="14"/>
      <c r="O1187" s="14"/>
      <c r="P1187" s="14"/>
      <c r="Q1187" s="14"/>
      <c r="R1187" s="14"/>
      <c r="S1187" s="14"/>
      <c r="T1187" s="14"/>
      <c r="U1187" s="14"/>
      <c r="V1187" s="14"/>
      <c r="W1187" s="14"/>
      <c r="X1187" s="14"/>
      <c r="Z1187" s="14"/>
      <c r="AA1187" s="14"/>
      <c r="AB1187" s="14"/>
      <c r="AC1187" s="14"/>
      <c r="AD1187" s="14"/>
      <c r="AE1187" s="14"/>
      <c r="AF1187" s="14"/>
      <c r="AG1187" s="14"/>
      <c r="AH1187" s="14"/>
      <c r="AI1187" s="14"/>
      <c r="AJ1187" s="14"/>
      <c r="AK1187" s="14"/>
      <c r="AL1187" s="14"/>
      <c r="AM1187" s="12"/>
      <c r="AN1187" s="12"/>
      <c r="AO1187" s="12"/>
      <c r="AP1187" s="12"/>
      <c r="AQ1187" s="12"/>
      <c r="AR1187" s="12"/>
      <c r="AS1187" s="12"/>
      <c r="AT1187" s="12"/>
      <c r="AU1187" s="12"/>
      <c r="AV1187" s="12"/>
      <c r="AW1187" s="12"/>
      <c r="AX1187" s="12"/>
      <c r="AY1187" s="12"/>
      <c r="AZ1187" s="12"/>
      <c r="BA1187" s="12"/>
      <c r="BB1187" s="12"/>
      <c r="BC1187" s="12"/>
      <c r="BD1187" s="12"/>
      <c r="BE1187" s="12"/>
      <c r="BF1187" s="12"/>
      <c r="BG1187" s="12"/>
      <c r="BH1187" s="12"/>
      <c r="BI1187" s="12"/>
      <c r="BJ1187" s="12"/>
      <c r="BK1187" s="12"/>
      <c r="BL1187" s="12"/>
      <c r="BM1187" s="12"/>
      <c r="BN1187" s="12"/>
      <c r="BO1187" s="12"/>
      <c r="BP1187" s="12"/>
      <c r="BQ1187" s="12"/>
      <c r="BR1187" s="12"/>
      <c r="BS1187" s="12"/>
      <c r="BT1187" s="12"/>
      <c r="BU1187" s="12"/>
      <c r="BV1187" s="12"/>
      <c r="BW1187" s="12"/>
      <c r="BX1187" s="12"/>
      <c r="BY1187" s="12"/>
      <c r="BZ1187" s="12"/>
      <c r="CA1187" s="12"/>
      <c r="CB1187" s="12"/>
      <c r="CC1187" s="12"/>
      <c r="CD1187" s="12"/>
      <c r="CE1187" s="12"/>
      <c r="CF1187" s="12"/>
      <c r="CG1187" s="12"/>
      <c r="CH1187" s="12"/>
    </row>
    <row r="1188" spans="1:86">
      <c r="A1188" s="14"/>
      <c r="B1188" s="14"/>
      <c r="C1188" s="14"/>
      <c r="D1188" s="14"/>
      <c r="E1188" s="14"/>
      <c r="F1188" s="14"/>
      <c r="G1188" s="14"/>
      <c r="H1188" s="14"/>
      <c r="I1188" s="14"/>
      <c r="J1188" s="14"/>
      <c r="K1188" s="14"/>
      <c r="L1188" s="14"/>
      <c r="M1188" s="14"/>
      <c r="N1188" s="14"/>
      <c r="O1188" s="14"/>
      <c r="P1188" s="14"/>
      <c r="Q1188" s="14"/>
      <c r="R1188" s="14"/>
      <c r="S1188" s="14"/>
      <c r="T1188" s="14"/>
      <c r="U1188" s="14"/>
      <c r="V1188" s="14"/>
      <c r="W1188" s="14"/>
      <c r="X1188" s="14"/>
      <c r="Z1188" s="14"/>
      <c r="AA1188" s="14"/>
      <c r="AB1188" s="14"/>
      <c r="AC1188" s="14"/>
      <c r="AD1188" s="14"/>
      <c r="AE1188" s="14"/>
      <c r="AF1188" s="14"/>
      <c r="AG1188" s="14"/>
      <c r="AH1188" s="14"/>
      <c r="AI1188" s="14"/>
      <c r="AJ1188" s="14"/>
      <c r="AK1188" s="14"/>
      <c r="AL1188" s="14"/>
      <c r="AM1188" s="12"/>
      <c r="AN1188" s="12"/>
      <c r="AO1188" s="12"/>
      <c r="AP1188" s="12"/>
      <c r="AQ1188" s="12"/>
      <c r="AR1188" s="12"/>
      <c r="AS1188" s="12"/>
      <c r="AT1188" s="12"/>
      <c r="AU1188" s="12"/>
      <c r="AV1188" s="12"/>
      <c r="AW1188" s="12"/>
      <c r="AX1188" s="12"/>
      <c r="AY1188" s="12"/>
      <c r="AZ1188" s="12"/>
      <c r="BA1188" s="12"/>
      <c r="BB1188" s="12"/>
      <c r="BC1188" s="12"/>
      <c r="BD1188" s="12"/>
      <c r="BE1188" s="12"/>
      <c r="BF1188" s="12"/>
      <c r="BG1188" s="12"/>
      <c r="BH1188" s="12"/>
      <c r="BI1188" s="12"/>
      <c r="BJ1188" s="12"/>
      <c r="BK1188" s="12"/>
      <c r="BL1188" s="12"/>
      <c r="BM1188" s="12"/>
      <c r="BN1188" s="12"/>
      <c r="BO1188" s="12"/>
      <c r="BP1188" s="12"/>
      <c r="BQ1188" s="12"/>
      <c r="BR1188" s="12"/>
      <c r="BS1188" s="12"/>
      <c r="BT1188" s="12"/>
      <c r="BU1188" s="12"/>
      <c r="BV1188" s="12"/>
      <c r="BW1188" s="12"/>
      <c r="BX1188" s="12"/>
      <c r="BY1188" s="12"/>
      <c r="BZ1188" s="12"/>
      <c r="CA1188" s="12"/>
      <c r="CB1188" s="12"/>
      <c r="CC1188" s="12"/>
      <c r="CD1188" s="12"/>
      <c r="CE1188" s="12"/>
      <c r="CF1188" s="12"/>
      <c r="CG1188" s="12"/>
      <c r="CH1188" s="12"/>
    </row>
    <row r="1189" spans="1:86">
      <c r="A1189" s="14"/>
      <c r="B1189" s="14"/>
      <c r="C1189" s="14"/>
      <c r="D1189" s="14"/>
      <c r="E1189" s="14"/>
      <c r="F1189" s="14"/>
      <c r="G1189" s="14"/>
      <c r="H1189" s="14"/>
      <c r="I1189" s="14"/>
      <c r="J1189" s="14"/>
      <c r="K1189" s="14"/>
      <c r="L1189" s="14"/>
      <c r="M1189" s="14"/>
      <c r="N1189" s="14"/>
      <c r="O1189" s="14"/>
      <c r="P1189" s="14"/>
      <c r="Q1189" s="14"/>
      <c r="R1189" s="14"/>
      <c r="S1189" s="14"/>
      <c r="T1189" s="14"/>
      <c r="U1189" s="14"/>
      <c r="V1189" s="14"/>
      <c r="W1189" s="14"/>
      <c r="X1189" s="14"/>
      <c r="Z1189" s="14"/>
      <c r="AA1189" s="14"/>
      <c r="AB1189" s="14"/>
      <c r="AC1189" s="14"/>
      <c r="AD1189" s="14"/>
      <c r="AE1189" s="14"/>
      <c r="AF1189" s="14"/>
      <c r="AG1189" s="14"/>
      <c r="AH1189" s="14"/>
      <c r="AI1189" s="14"/>
      <c r="AJ1189" s="14"/>
      <c r="AK1189" s="14"/>
      <c r="AL1189" s="14"/>
      <c r="AM1189" s="12"/>
      <c r="AN1189" s="12"/>
      <c r="AO1189" s="12"/>
      <c r="AP1189" s="12"/>
      <c r="AQ1189" s="12"/>
      <c r="AR1189" s="12"/>
      <c r="AS1189" s="12"/>
      <c r="AT1189" s="12"/>
      <c r="AU1189" s="12"/>
      <c r="AV1189" s="12"/>
      <c r="AW1189" s="12"/>
      <c r="AX1189" s="12"/>
      <c r="AY1189" s="12"/>
      <c r="AZ1189" s="12"/>
      <c r="BA1189" s="12"/>
      <c r="BB1189" s="12"/>
      <c r="BC1189" s="12"/>
      <c r="BD1189" s="12"/>
      <c r="BE1189" s="12"/>
      <c r="BF1189" s="12"/>
      <c r="BG1189" s="12"/>
      <c r="BH1189" s="12"/>
      <c r="BI1189" s="12"/>
      <c r="BJ1189" s="12"/>
      <c r="BK1189" s="12"/>
      <c r="BL1189" s="12"/>
      <c r="BM1189" s="12"/>
      <c r="BN1189" s="12"/>
      <c r="BO1189" s="12"/>
      <c r="BP1189" s="12"/>
      <c r="BQ1189" s="12"/>
      <c r="BR1189" s="12"/>
      <c r="BS1189" s="12"/>
      <c r="BT1189" s="12"/>
      <c r="BU1189" s="12"/>
      <c r="BV1189" s="12"/>
      <c r="BW1189" s="12"/>
      <c r="BX1189" s="12"/>
      <c r="BY1189" s="12"/>
      <c r="BZ1189" s="12"/>
      <c r="CA1189" s="12"/>
      <c r="CB1189" s="12"/>
      <c r="CC1189" s="12"/>
      <c r="CD1189" s="12"/>
      <c r="CE1189" s="12"/>
      <c r="CF1189" s="12"/>
      <c r="CG1189" s="12"/>
      <c r="CH1189" s="12"/>
    </row>
    <row r="1190" spans="1:86">
      <c r="A1190" s="14"/>
      <c r="B1190" s="14"/>
      <c r="C1190" s="14"/>
      <c r="D1190" s="14"/>
      <c r="E1190" s="14"/>
      <c r="F1190" s="14"/>
      <c r="G1190" s="14"/>
      <c r="H1190" s="14"/>
      <c r="I1190" s="14"/>
      <c r="J1190" s="14"/>
      <c r="K1190" s="14"/>
      <c r="L1190" s="14"/>
      <c r="M1190" s="14"/>
      <c r="N1190" s="14"/>
      <c r="O1190" s="14"/>
      <c r="P1190" s="14"/>
      <c r="Q1190" s="14"/>
      <c r="R1190" s="14"/>
      <c r="S1190" s="14"/>
      <c r="T1190" s="14"/>
      <c r="U1190" s="14"/>
      <c r="V1190" s="14"/>
      <c r="W1190" s="14"/>
      <c r="X1190" s="14"/>
      <c r="Z1190" s="14"/>
      <c r="AA1190" s="14"/>
      <c r="AB1190" s="14"/>
      <c r="AC1190" s="14"/>
      <c r="AD1190" s="14"/>
      <c r="AE1190" s="14"/>
      <c r="AF1190" s="14"/>
      <c r="AG1190" s="14"/>
      <c r="AH1190" s="14"/>
      <c r="AI1190" s="14"/>
      <c r="AJ1190" s="14"/>
      <c r="AK1190" s="14"/>
      <c r="AL1190" s="14"/>
      <c r="AM1190" s="12"/>
      <c r="AN1190" s="12"/>
      <c r="AO1190" s="12"/>
      <c r="AP1190" s="12"/>
      <c r="AQ1190" s="12"/>
      <c r="AR1190" s="12"/>
      <c r="AS1190" s="12"/>
      <c r="AT1190" s="12"/>
      <c r="AU1190" s="12"/>
      <c r="AV1190" s="12"/>
      <c r="AW1190" s="12"/>
      <c r="AX1190" s="12"/>
      <c r="AY1190" s="12"/>
      <c r="AZ1190" s="12"/>
      <c r="BA1190" s="12"/>
      <c r="BB1190" s="12"/>
      <c r="BC1190" s="12"/>
      <c r="BD1190" s="12"/>
      <c r="BE1190" s="12"/>
      <c r="BF1190" s="12"/>
      <c r="BG1190" s="12"/>
      <c r="BH1190" s="12"/>
      <c r="BI1190" s="12"/>
      <c r="BJ1190" s="12"/>
      <c r="BK1190" s="12"/>
      <c r="BL1190" s="12"/>
      <c r="BM1190" s="12"/>
      <c r="BN1190" s="12"/>
      <c r="BO1190" s="12"/>
      <c r="BP1190" s="12"/>
      <c r="BQ1190" s="12"/>
      <c r="BR1190" s="12"/>
      <c r="BS1190" s="12"/>
      <c r="BT1190" s="12"/>
      <c r="BU1190" s="12"/>
      <c r="BV1190" s="12"/>
      <c r="BW1190" s="12"/>
      <c r="BX1190" s="12"/>
      <c r="BY1190" s="12"/>
      <c r="BZ1190" s="12"/>
      <c r="CA1190" s="12"/>
      <c r="CB1190" s="12"/>
      <c r="CC1190" s="12"/>
      <c r="CD1190" s="12"/>
      <c r="CE1190" s="12"/>
      <c r="CF1190" s="12"/>
      <c r="CG1190" s="12"/>
      <c r="CH1190" s="12"/>
    </row>
    <row r="1191" spans="1:86">
      <c r="A1191" s="14"/>
      <c r="B1191" s="14"/>
      <c r="C1191" s="14"/>
      <c r="D1191" s="14"/>
      <c r="E1191" s="14"/>
      <c r="F1191" s="14"/>
      <c r="G1191" s="14"/>
      <c r="H1191" s="14"/>
      <c r="I1191" s="14"/>
      <c r="J1191" s="14"/>
      <c r="K1191" s="14"/>
      <c r="L1191" s="14"/>
      <c r="M1191" s="14"/>
      <c r="N1191" s="14"/>
      <c r="O1191" s="14"/>
      <c r="P1191" s="14"/>
      <c r="Q1191" s="14"/>
      <c r="R1191" s="14"/>
      <c r="S1191" s="14"/>
      <c r="T1191" s="14"/>
      <c r="U1191" s="14"/>
      <c r="V1191" s="14"/>
      <c r="W1191" s="14"/>
      <c r="X1191" s="14"/>
      <c r="Z1191" s="14"/>
      <c r="AA1191" s="14"/>
      <c r="AB1191" s="14"/>
      <c r="AC1191" s="14"/>
      <c r="AD1191" s="14"/>
      <c r="AE1191" s="14"/>
      <c r="AF1191" s="14"/>
      <c r="AG1191" s="14"/>
      <c r="AH1191" s="14"/>
      <c r="AI1191" s="14"/>
      <c r="AJ1191" s="14"/>
      <c r="AK1191" s="14"/>
      <c r="AL1191" s="14"/>
      <c r="AM1191" s="12"/>
      <c r="AN1191" s="12"/>
      <c r="AO1191" s="12"/>
      <c r="AP1191" s="12"/>
      <c r="AQ1191" s="12"/>
      <c r="AR1191" s="12"/>
      <c r="AS1191" s="12"/>
      <c r="AT1191" s="12"/>
      <c r="AU1191" s="12"/>
      <c r="AV1191" s="12"/>
      <c r="AW1191" s="12"/>
      <c r="AX1191" s="12"/>
      <c r="AY1191" s="12"/>
      <c r="AZ1191" s="12"/>
      <c r="BA1191" s="12"/>
      <c r="BB1191" s="12"/>
      <c r="BC1191" s="12"/>
      <c r="BD1191" s="12"/>
      <c r="BE1191" s="12"/>
      <c r="BF1191" s="12"/>
      <c r="BG1191" s="12"/>
      <c r="BH1191" s="12"/>
      <c r="BI1191" s="12"/>
      <c r="BJ1191" s="12"/>
      <c r="BK1191" s="12"/>
      <c r="BL1191" s="12"/>
      <c r="BM1191" s="12"/>
      <c r="BN1191" s="12"/>
      <c r="BO1191" s="12"/>
      <c r="BP1191" s="12"/>
      <c r="BQ1191" s="12"/>
      <c r="BR1191" s="12"/>
      <c r="BS1191" s="12"/>
      <c r="BT1191" s="12"/>
      <c r="BU1191" s="12"/>
      <c r="BV1191" s="12"/>
      <c r="BW1191" s="12"/>
      <c r="BX1191" s="12"/>
      <c r="BY1191" s="12"/>
      <c r="BZ1191" s="12"/>
      <c r="CA1191" s="12"/>
      <c r="CB1191" s="12"/>
      <c r="CC1191" s="12"/>
      <c r="CD1191" s="12"/>
      <c r="CE1191" s="12"/>
      <c r="CF1191" s="12"/>
      <c r="CG1191" s="12"/>
      <c r="CH1191" s="12"/>
    </row>
    <row r="1192" spans="1:86">
      <c r="A1192" s="14"/>
      <c r="B1192" s="14"/>
      <c r="C1192" s="14"/>
      <c r="D1192" s="14"/>
      <c r="E1192" s="14"/>
      <c r="F1192" s="14"/>
      <c r="G1192" s="14"/>
      <c r="H1192" s="14"/>
      <c r="I1192" s="14"/>
      <c r="J1192" s="14"/>
      <c r="K1192" s="14"/>
      <c r="L1192" s="14"/>
      <c r="M1192" s="14"/>
      <c r="N1192" s="14"/>
      <c r="O1192" s="14"/>
      <c r="P1192" s="14"/>
      <c r="Q1192" s="14"/>
      <c r="R1192" s="14"/>
      <c r="S1192" s="14"/>
      <c r="T1192" s="14"/>
      <c r="U1192" s="14"/>
      <c r="V1192" s="14"/>
      <c r="W1192" s="14"/>
      <c r="X1192" s="14"/>
      <c r="Z1192" s="14"/>
      <c r="AA1192" s="14"/>
      <c r="AB1192" s="14"/>
      <c r="AC1192" s="14"/>
      <c r="AD1192" s="14"/>
      <c r="AE1192" s="14"/>
      <c r="AF1192" s="14"/>
      <c r="AG1192" s="14"/>
      <c r="AH1192" s="14"/>
      <c r="AI1192" s="14"/>
      <c r="AJ1192" s="14"/>
      <c r="AK1192" s="14"/>
      <c r="AL1192" s="14"/>
      <c r="AM1192" s="12"/>
      <c r="AN1192" s="12"/>
      <c r="AO1192" s="12"/>
      <c r="AP1192" s="12"/>
      <c r="AQ1192" s="12"/>
      <c r="AR1192" s="12"/>
      <c r="AS1192" s="12"/>
      <c r="AT1192" s="12"/>
      <c r="AU1192" s="12"/>
      <c r="AV1192" s="12"/>
      <c r="AW1192" s="12"/>
      <c r="AX1192" s="12"/>
      <c r="AY1192" s="12"/>
      <c r="AZ1192" s="12"/>
      <c r="BA1192" s="12"/>
      <c r="BB1192" s="12"/>
      <c r="BC1192" s="12"/>
      <c r="BD1192" s="12"/>
      <c r="BE1192" s="12"/>
      <c r="BF1192" s="12"/>
      <c r="BG1192" s="12"/>
      <c r="BH1192" s="12"/>
      <c r="BI1192" s="12"/>
      <c r="BJ1192" s="12"/>
      <c r="BK1192" s="12"/>
      <c r="BL1192" s="12"/>
      <c r="BM1192" s="12"/>
      <c r="BN1192" s="12"/>
      <c r="BO1192" s="12"/>
      <c r="BP1192" s="12"/>
      <c r="BQ1192" s="12"/>
      <c r="BR1192" s="12"/>
      <c r="BS1192" s="12"/>
      <c r="BT1192" s="12"/>
      <c r="BU1192" s="12"/>
      <c r="BV1192" s="12"/>
      <c r="BW1192" s="12"/>
      <c r="BX1192" s="12"/>
      <c r="BY1192" s="12"/>
      <c r="BZ1192" s="12"/>
      <c r="CA1192" s="12"/>
      <c r="CB1192" s="12"/>
      <c r="CC1192" s="12"/>
      <c r="CD1192" s="12"/>
      <c r="CE1192" s="12"/>
      <c r="CF1192" s="12"/>
      <c r="CG1192" s="12"/>
      <c r="CH1192" s="12"/>
    </row>
    <row r="1193" spans="1:86">
      <c r="A1193" s="14"/>
      <c r="B1193" s="14"/>
      <c r="C1193" s="14"/>
      <c r="D1193" s="14"/>
      <c r="E1193" s="14"/>
      <c r="F1193" s="14"/>
      <c r="G1193" s="14"/>
      <c r="H1193" s="14"/>
      <c r="I1193" s="14"/>
      <c r="J1193" s="14"/>
      <c r="K1193" s="14"/>
      <c r="L1193" s="14"/>
      <c r="M1193" s="14"/>
      <c r="N1193" s="14"/>
      <c r="O1193" s="14"/>
      <c r="P1193" s="14"/>
      <c r="Q1193" s="14"/>
      <c r="R1193" s="14"/>
      <c r="S1193" s="14"/>
      <c r="T1193" s="14"/>
      <c r="U1193" s="14"/>
      <c r="V1193" s="14"/>
      <c r="W1193" s="14"/>
      <c r="X1193" s="14"/>
      <c r="Z1193" s="14"/>
      <c r="AA1193" s="14"/>
      <c r="AB1193" s="14"/>
      <c r="AC1193" s="14"/>
      <c r="AD1193" s="14"/>
      <c r="AE1193" s="14"/>
      <c r="AF1193" s="14"/>
      <c r="AG1193" s="14"/>
      <c r="AH1193" s="14"/>
      <c r="AI1193" s="14"/>
      <c r="AJ1193" s="14"/>
      <c r="AK1193" s="14"/>
      <c r="AL1193" s="14"/>
      <c r="AM1193" s="12"/>
      <c r="AN1193" s="12"/>
      <c r="AO1193" s="12"/>
      <c r="AP1193" s="12"/>
      <c r="AQ1193" s="12"/>
      <c r="AR1193" s="12"/>
      <c r="AS1193" s="12"/>
      <c r="AT1193" s="12"/>
      <c r="AU1193" s="12"/>
      <c r="AV1193" s="12"/>
      <c r="AW1193" s="12"/>
      <c r="AX1193" s="12"/>
      <c r="AY1193" s="12"/>
      <c r="AZ1193" s="12"/>
      <c r="BA1193" s="12"/>
      <c r="BB1193" s="12"/>
      <c r="BC1193" s="12"/>
      <c r="BD1193" s="12"/>
      <c r="BE1193" s="12"/>
      <c r="BF1193" s="12"/>
      <c r="BG1193" s="12"/>
      <c r="BH1193" s="12"/>
      <c r="BI1193" s="12"/>
      <c r="BJ1193" s="12"/>
      <c r="BK1193" s="12"/>
      <c r="BL1193" s="12"/>
      <c r="BM1193" s="12"/>
      <c r="BN1193" s="12"/>
      <c r="BO1193" s="12"/>
      <c r="BP1193" s="12"/>
      <c r="BQ1193" s="12"/>
      <c r="BR1193" s="12"/>
      <c r="BS1193" s="12"/>
      <c r="BT1193" s="12"/>
      <c r="BU1193" s="12"/>
      <c r="BV1193" s="12"/>
      <c r="BW1193" s="12"/>
      <c r="BX1193" s="12"/>
      <c r="BY1193" s="12"/>
      <c r="BZ1193" s="12"/>
      <c r="CA1193" s="12"/>
      <c r="CB1193" s="12"/>
      <c r="CC1193" s="12"/>
      <c r="CD1193" s="12"/>
      <c r="CE1193" s="12"/>
      <c r="CF1193" s="12"/>
      <c r="CG1193" s="12"/>
      <c r="CH1193" s="12"/>
    </row>
    <row r="1194" spans="1:86">
      <c r="A1194" s="14"/>
      <c r="B1194" s="14"/>
      <c r="C1194" s="14"/>
      <c r="D1194" s="14"/>
      <c r="E1194" s="14"/>
      <c r="F1194" s="14"/>
      <c r="G1194" s="14"/>
      <c r="H1194" s="14"/>
      <c r="I1194" s="14"/>
      <c r="J1194" s="14"/>
      <c r="K1194" s="14"/>
      <c r="L1194" s="14"/>
      <c r="M1194" s="14"/>
      <c r="N1194" s="14"/>
      <c r="O1194" s="14"/>
      <c r="P1194" s="14"/>
      <c r="Q1194" s="14"/>
      <c r="R1194" s="14"/>
      <c r="S1194" s="14"/>
      <c r="T1194" s="14"/>
      <c r="U1194" s="14"/>
      <c r="V1194" s="14"/>
      <c r="W1194" s="14"/>
      <c r="X1194" s="14"/>
      <c r="Z1194" s="14"/>
      <c r="AA1194" s="14"/>
      <c r="AB1194" s="14"/>
      <c r="AC1194" s="14"/>
      <c r="AD1194" s="14"/>
      <c r="AE1194" s="14"/>
      <c r="AF1194" s="14"/>
      <c r="AG1194" s="14"/>
      <c r="AH1194" s="14"/>
      <c r="AI1194" s="14"/>
      <c r="AJ1194" s="14"/>
      <c r="AK1194" s="14"/>
      <c r="AL1194" s="14"/>
      <c r="AM1194" s="12"/>
      <c r="AN1194" s="12"/>
      <c r="AO1194" s="12"/>
      <c r="AP1194" s="12"/>
      <c r="AQ1194" s="12"/>
      <c r="AR1194" s="12"/>
      <c r="AS1194" s="12"/>
      <c r="AT1194" s="12"/>
      <c r="AU1194" s="12"/>
      <c r="AV1194" s="12"/>
      <c r="AW1194" s="12"/>
      <c r="AX1194" s="12"/>
      <c r="AY1194" s="12"/>
      <c r="AZ1194" s="12"/>
      <c r="BA1194" s="12"/>
      <c r="BB1194" s="12"/>
      <c r="BC1194" s="12"/>
      <c r="BD1194" s="12"/>
      <c r="BE1194" s="12"/>
      <c r="BF1194" s="12"/>
      <c r="BG1194" s="12"/>
      <c r="BH1194" s="12"/>
      <c r="BI1194" s="12"/>
      <c r="BJ1194" s="12"/>
      <c r="BK1194" s="12"/>
      <c r="BL1194" s="12"/>
      <c r="BM1194" s="12"/>
      <c r="BN1194" s="12"/>
      <c r="BO1194" s="12"/>
      <c r="BP1194" s="12"/>
      <c r="BQ1194" s="12"/>
      <c r="BR1194" s="12"/>
      <c r="BS1194" s="12"/>
      <c r="BT1194" s="12"/>
      <c r="BU1194" s="12"/>
      <c r="BV1194" s="12"/>
      <c r="BW1194" s="12"/>
      <c r="BX1194" s="12"/>
      <c r="BY1194" s="12"/>
      <c r="BZ1194" s="12"/>
      <c r="CA1194" s="12"/>
      <c r="CB1194" s="12"/>
      <c r="CC1194" s="12"/>
      <c r="CD1194" s="12"/>
      <c r="CE1194" s="12"/>
      <c r="CF1194" s="12"/>
      <c r="CG1194" s="12"/>
      <c r="CH1194" s="12"/>
    </row>
    <row r="1195" spans="1:86">
      <c r="A1195" s="14"/>
      <c r="B1195" s="14"/>
      <c r="C1195" s="14"/>
      <c r="D1195" s="14"/>
      <c r="E1195" s="14"/>
      <c r="F1195" s="14"/>
      <c r="G1195" s="14"/>
      <c r="H1195" s="14"/>
      <c r="I1195" s="14"/>
      <c r="J1195" s="14"/>
      <c r="K1195" s="14"/>
      <c r="L1195" s="14"/>
      <c r="M1195" s="14"/>
      <c r="N1195" s="14"/>
      <c r="O1195" s="14"/>
      <c r="P1195" s="14"/>
      <c r="Q1195" s="14"/>
      <c r="R1195" s="14"/>
      <c r="S1195" s="14"/>
      <c r="T1195" s="14"/>
      <c r="U1195" s="14"/>
      <c r="V1195" s="14"/>
      <c r="W1195" s="14"/>
      <c r="X1195" s="14"/>
      <c r="Z1195" s="14"/>
      <c r="AA1195" s="14"/>
      <c r="AB1195" s="14"/>
      <c r="AC1195" s="14"/>
      <c r="AD1195" s="14"/>
      <c r="AE1195" s="14"/>
      <c r="AF1195" s="14"/>
      <c r="AG1195" s="14"/>
      <c r="AH1195" s="14"/>
      <c r="AI1195" s="14"/>
      <c r="AJ1195" s="14"/>
      <c r="AK1195" s="14"/>
      <c r="AL1195" s="14"/>
      <c r="AM1195" s="12"/>
      <c r="AN1195" s="12"/>
      <c r="AO1195" s="12"/>
      <c r="AP1195" s="12"/>
      <c r="AQ1195" s="12"/>
      <c r="AR1195" s="12"/>
      <c r="AS1195" s="12"/>
      <c r="AT1195" s="12"/>
      <c r="AU1195" s="12"/>
      <c r="AV1195" s="12"/>
      <c r="AW1195" s="12"/>
      <c r="AX1195" s="12"/>
      <c r="AY1195" s="12"/>
      <c r="AZ1195" s="12"/>
      <c r="BA1195" s="12"/>
      <c r="BB1195" s="12"/>
      <c r="BC1195" s="12"/>
      <c r="BD1195" s="12"/>
      <c r="BE1195" s="12"/>
      <c r="BF1195" s="12"/>
      <c r="BG1195" s="12"/>
      <c r="BH1195" s="12"/>
      <c r="BI1195" s="12"/>
      <c r="BJ1195" s="12"/>
      <c r="BK1195" s="12"/>
      <c r="BL1195" s="12"/>
      <c r="BM1195" s="12"/>
      <c r="BN1195" s="12"/>
      <c r="BO1195" s="12"/>
      <c r="BP1195" s="12"/>
      <c r="BQ1195" s="12"/>
      <c r="BR1195" s="12"/>
      <c r="BS1195" s="12"/>
      <c r="BT1195" s="12"/>
      <c r="BU1195" s="12"/>
      <c r="BV1195" s="12"/>
      <c r="BW1195" s="12"/>
      <c r="BX1195" s="12"/>
      <c r="BY1195" s="12"/>
      <c r="BZ1195" s="12"/>
      <c r="CA1195" s="12"/>
      <c r="CB1195" s="12"/>
      <c r="CC1195" s="12"/>
      <c r="CD1195" s="12"/>
      <c r="CE1195" s="12"/>
      <c r="CF1195" s="12"/>
      <c r="CG1195" s="12"/>
      <c r="CH1195" s="12"/>
    </row>
    <row r="1196" spans="1:86">
      <c r="A1196" s="14"/>
      <c r="B1196" s="14"/>
      <c r="C1196" s="14"/>
      <c r="D1196" s="14"/>
      <c r="E1196" s="14"/>
      <c r="F1196" s="14"/>
      <c r="G1196" s="14"/>
      <c r="H1196" s="14"/>
      <c r="I1196" s="14"/>
      <c r="J1196" s="14"/>
      <c r="K1196" s="14"/>
      <c r="L1196" s="14"/>
      <c r="M1196" s="14"/>
      <c r="N1196" s="14"/>
      <c r="O1196" s="14"/>
      <c r="P1196" s="14"/>
      <c r="Q1196" s="14"/>
      <c r="R1196" s="14"/>
      <c r="S1196" s="14"/>
      <c r="T1196" s="14"/>
      <c r="U1196" s="14"/>
      <c r="V1196" s="14"/>
      <c r="W1196" s="14"/>
      <c r="X1196" s="14"/>
      <c r="Z1196" s="14"/>
      <c r="AA1196" s="14"/>
      <c r="AB1196" s="14"/>
      <c r="AC1196" s="14"/>
      <c r="AD1196" s="14"/>
      <c r="AE1196" s="14"/>
      <c r="AF1196" s="14"/>
      <c r="AG1196" s="14"/>
      <c r="AH1196" s="14"/>
      <c r="AI1196" s="14"/>
      <c r="AJ1196" s="14"/>
      <c r="AK1196" s="14"/>
      <c r="AL1196" s="14"/>
      <c r="AM1196" s="12"/>
      <c r="AN1196" s="12"/>
      <c r="AO1196" s="12"/>
      <c r="AP1196" s="12"/>
      <c r="AQ1196" s="12"/>
      <c r="AR1196" s="12"/>
      <c r="AS1196" s="12"/>
      <c r="AT1196" s="12"/>
      <c r="AU1196" s="12"/>
      <c r="AV1196" s="12"/>
      <c r="AW1196" s="12"/>
      <c r="AX1196" s="12"/>
      <c r="AY1196" s="12"/>
      <c r="AZ1196" s="12"/>
      <c r="BA1196" s="12"/>
      <c r="BB1196" s="12"/>
      <c r="BC1196" s="12"/>
      <c r="BD1196" s="12"/>
      <c r="BE1196" s="12"/>
      <c r="BF1196" s="12"/>
      <c r="BG1196" s="12"/>
      <c r="BH1196" s="12"/>
      <c r="BI1196" s="12"/>
      <c r="BJ1196" s="12"/>
      <c r="BK1196" s="12"/>
      <c r="BL1196" s="12"/>
      <c r="BM1196" s="12"/>
      <c r="BN1196" s="12"/>
      <c r="BO1196" s="12"/>
      <c r="BP1196" s="12"/>
      <c r="BQ1196" s="12"/>
      <c r="BR1196" s="12"/>
      <c r="BS1196" s="12"/>
      <c r="BT1196" s="12"/>
      <c r="BU1196" s="12"/>
      <c r="BV1196" s="12"/>
      <c r="BW1196" s="12"/>
      <c r="BX1196" s="12"/>
      <c r="BY1196" s="12"/>
      <c r="BZ1196" s="12"/>
      <c r="CA1196" s="12"/>
      <c r="CB1196" s="12"/>
      <c r="CC1196" s="12"/>
      <c r="CD1196" s="12"/>
      <c r="CE1196" s="12"/>
      <c r="CF1196" s="12"/>
      <c r="CG1196" s="12"/>
      <c r="CH1196" s="12"/>
    </row>
    <row r="1197" spans="1:86">
      <c r="A1197" s="14"/>
      <c r="B1197" s="14"/>
      <c r="C1197" s="14"/>
      <c r="D1197" s="14"/>
      <c r="E1197" s="14"/>
      <c r="F1197" s="14"/>
      <c r="G1197" s="14"/>
      <c r="H1197" s="14"/>
      <c r="I1197" s="14"/>
      <c r="J1197" s="14"/>
      <c r="K1197" s="14"/>
      <c r="L1197" s="14"/>
      <c r="M1197" s="14"/>
      <c r="N1197" s="14"/>
      <c r="O1197" s="14"/>
      <c r="P1197" s="14"/>
      <c r="Q1197" s="14"/>
      <c r="R1197" s="14"/>
      <c r="S1197" s="14"/>
      <c r="T1197" s="14"/>
      <c r="U1197" s="14"/>
      <c r="V1197" s="14"/>
      <c r="W1197" s="14"/>
      <c r="X1197" s="14"/>
      <c r="Z1197" s="14"/>
      <c r="AA1197" s="14"/>
      <c r="AB1197" s="14"/>
      <c r="AC1197" s="14"/>
      <c r="AD1197" s="14"/>
      <c r="AE1197" s="14"/>
      <c r="AF1197" s="14"/>
      <c r="AG1197" s="14"/>
      <c r="AH1197" s="14"/>
      <c r="AI1197" s="14"/>
      <c r="AJ1197" s="14"/>
      <c r="AK1197" s="14"/>
      <c r="AL1197" s="14"/>
      <c r="AM1197" s="12"/>
      <c r="AN1197" s="12"/>
      <c r="AO1197" s="12"/>
      <c r="AP1197" s="12"/>
      <c r="AQ1197" s="12"/>
      <c r="AR1197" s="12"/>
      <c r="AS1197" s="12"/>
      <c r="AT1197" s="12"/>
      <c r="AU1197" s="12"/>
      <c r="AV1197" s="12"/>
      <c r="AW1197" s="12"/>
      <c r="AX1197" s="12"/>
      <c r="AY1197" s="12"/>
      <c r="AZ1197" s="12"/>
      <c r="BA1197" s="12"/>
      <c r="BB1197" s="12"/>
      <c r="BC1197" s="12"/>
      <c r="BD1197" s="12"/>
      <c r="BE1197" s="12"/>
      <c r="BF1197" s="12"/>
      <c r="BG1197" s="12"/>
      <c r="BH1197" s="12"/>
      <c r="BI1197" s="12"/>
      <c r="BJ1197" s="12"/>
      <c r="BK1197" s="12"/>
      <c r="BL1197" s="12"/>
      <c r="BM1197" s="12"/>
      <c r="BN1197" s="12"/>
      <c r="BO1197" s="12"/>
      <c r="BP1197" s="12"/>
      <c r="BQ1197" s="12"/>
      <c r="BR1197" s="12"/>
      <c r="BS1197" s="12"/>
      <c r="BT1197" s="12"/>
      <c r="BU1197" s="12"/>
      <c r="BV1197" s="12"/>
      <c r="BW1197" s="12"/>
      <c r="BX1197" s="12"/>
      <c r="BY1197" s="12"/>
      <c r="BZ1197" s="12"/>
      <c r="CA1197" s="12"/>
      <c r="CB1197" s="12"/>
      <c r="CC1197" s="12"/>
      <c r="CD1197" s="12"/>
      <c r="CE1197" s="12"/>
      <c r="CF1197" s="12"/>
      <c r="CG1197" s="12"/>
      <c r="CH1197" s="12"/>
    </row>
    <row r="1198" spans="1:86">
      <c r="A1198" s="14"/>
      <c r="B1198" s="14"/>
      <c r="C1198" s="14"/>
      <c r="D1198" s="14"/>
      <c r="E1198" s="14"/>
      <c r="F1198" s="14"/>
      <c r="G1198" s="14"/>
      <c r="H1198" s="14"/>
      <c r="I1198" s="14"/>
      <c r="J1198" s="14"/>
      <c r="K1198" s="14"/>
      <c r="L1198" s="14"/>
      <c r="M1198" s="14"/>
      <c r="N1198" s="14"/>
      <c r="O1198" s="14"/>
      <c r="P1198" s="14"/>
      <c r="Q1198" s="14"/>
      <c r="R1198" s="14"/>
      <c r="S1198" s="14"/>
      <c r="T1198" s="14"/>
      <c r="U1198" s="14"/>
      <c r="V1198" s="14"/>
      <c r="W1198" s="14"/>
      <c r="X1198" s="14"/>
      <c r="Z1198" s="14"/>
      <c r="AA1198" s="14"/>
      <c r="AB1198" s="14"/>
      <c r="AC1198" s="14"/>
      <c r="AD1198" s="14"/>
      <c r="AE1198" s="14"/>
      <c r="AF1198" s="14"/>
      <c r="AG1198" s="14"/>
      <c r="AH1198" s="14"/>
      <c r="AI1198" s="14"/>
      <c r="AJ1198" s="14"/>
      <c r="AK1198" s="14"/>
      <c r="AL1198" s="14"/>
      <c r="AM1198" s="12"/>
      <c r="AN1198" s="12"/>
      <c r="AO1198" s="12"/>
      <c r="AP1198" s="12"/>
      <c r="AQ1198" s="12"/>
      <c r="AR1198" s="12"/>
      <c r="AS1198" s="12"/>
      <c r="AT1198" s="12"/>
      <c r="AU1198" s="12"/>
      <c r="AV1198" s="12"/>
      <c r="AW1198" s="12"/>
      <c r="AX1198" s="12"/>
      <c r="AY1198" s="12"/>
      <c r="AZ1198" s="12"/>
      <c r="BA1198" s="12"/>
      <c r="BB1198" s="12"/>
      <c r="BC1198" s="12"/>
      <c r="BD1198" s="12"/>
      <c r="BE1198" s="12"/>
      <c r="BF1198" s="12"/>
      <c r="BG1198" s="12"/>
      <c r="BH1198" s="12"/>
      <c r="BI1198" s="12"/>
      <c r="BJ1198" s="12"/>
      <c r="BK1198" s="12"/>
      <c r="BL1198" s="12"/>
      <c r="BM1198" s="12"/>
      <c r="BN1198" s="12"/>
      <c r="BO1198" s="12"/>
      <c r="BP1198" s="12"/>
      <c r="BQ1198" s="12"/>
      <c r="BR1198" s="12"/>
      <c r="BS1198" s="12"/>
      <c r="BT1198" s="12"/>
      <c r="BU1198" s="12"/>
      <c r="BV1198" s="12"/>
      <c r="BW1198" s="12"/>
      <c r="BX1198" s="12"/>
      <c r="BY1198" s="12"/>
      <c r="BZ1198" s="12"/>
      <c r="CA1198" s="12"/>
      <c r="CB1198" s="12"/>
      <c r="CC1198" s="12"/>
      <c r="CD1198" s="12"/>
      <c r="CE1198" s="12"/>
      <c r="CF1198" s="12"/>
      <c r="CG1198" s="12"/>
      <c r="CH1198" s="12"/>
    </row>
    <row r="1199" spans="1:86">
      <c r="A1199" s="14"/>
      <c r="B1199" s="14"/>
      <c r="C1199" s="14"/>
      <c r="D1199" s="14"/>
      <c r="E1199" s="14"/>
      <c r="F1199" s="14"/>
      <c r="G1199" s="14"/>
      <c r="H1199" s="14"/>
      <c r="I1199" s="14"/>
      <c r="J1199" s="14"/>
      <c r="K1199" s="14"/>
      <c r="L1199" s="14"/>
      <c r="M1199" s="14"/>
      <c r="N1199" s="14"/>
      <c r="O1199" s="14"/>
      <c r="P1199" s="14"/>
      <c r="Q1199" s="14"/>
      <c r="R1199" s="14"/>
      <c r="S1199" s="14"/>
      <c r="T1199" s="14"/>
      <c r="U1199" s="14"/>
      <c r="V1199" s="14"/>
      <c r="W1199" s="14"/>
      <c r="X1199" s="14"/>
      <c r="Z1199" s="14"/>
      <c r="AA1199" s="14"/>
      <c r="AB1199" s="14"/>
      <c r="AC1199" s="14"/>
      <c r="AD1199" s="14"/>
      <c r="AE1199" s="14"/>
      <c r="AF1199" s="14"/>
      <c r="AG1199" s="14"/>
      <c r="AH1199" s="14"/>
      <c r="AI1199" s="14"/>
      <c r="AJ1199" s="14"/>
      <c r="AK1199" s="14"/>
      <c r="AL1199" s="14"/>
      <c r="AM1199" s="12"/>
      <c r="AN1199" s="12"/>
      <c r="AO1199" s="12"/>
      <c r="AP1199" s="12"/>
      <c r="AQ1199" s="12"/>
      <c r="AR1199" s="12"/>
      <c r="AS1199" s="12"/>
      <c r="AT1199" s="12"/>
      <c r="AU1199" s="12"/>
      <c r="AV1199" s="12"/>
      <c r="AW1199" s="12"/>
      <c r="AX1199" s="12"/>
      <c r="AY1199" s="12"/>
      <c r="AZ1199" s="12"/>
      <c r="BA1199" s="12"/>
      <c r="BB1199" s="12"/>
      <c r="BC1199" s="12"/>
      <c r="BD1199" s="12"/>
      <c r="BE1199" s="12"/>
      <c r="BF1199" s="12"/>
      <c r="BG1199" s="12"/>
      <c r="BH1199" s="12"/>
      <c r="BI1199" s="12"/>
      <c r="BJ1199" s="12"/>
      <c r="BK1199" s="12"/>
      <c r="BL1199" s="12"/>
      <c r="BM1199" s="12"/>
      <c r="BN1199" s="12"/>
      <c r="BO1199" s="12"/>
      <c r="BP1199" s="12"/>
      <c r="BQ1199" s="12"/>
      <c r="BR1199" s="12"/>
      <c r="BS1199" s="12"/>
      <c r="BT1199" s="12"/>
      <c r="BU1199" s="12"/>
      <c r="BV1199" s="12"/>
      <c r="BW1199" s="12"/>
      <c r="BX1199" s="12"/>
      <c r="BY1199" s="12"/>
      <c r="BZ1199" s="12"/>
      <c r="CA1199" s="12"/>
      <c r="CB1199" s="12"/>
      <c r="CC1199" s="12"/>
      <c r="CD1199" s="12"/>
      <c r="CE1199" s="12"/>
      <c r="CF1199" s="12"/>
      <c r="CG1199" s="12"/>
      <c r="CH1199" s="12"/>
    </row>
    <row r="1200" spans="1:86">
      <c r="A1200" s="14"/>
      <c r="B1200" s="14"/>
      <c r="C1200" s="14"/>
      <c r="D1200" s="14"/>
      <c r="E1200" s="14"/>
      <c r="F1200" s="14"/>
      <c r="G1200" s="14"/>
      <c r="H1200" s="14"/>
      <c r="I1200" s="14"/>
      <c r="J1200" s="14"/>
      <c r="K1200" s="14"/>
      <c r="L1200" s="14"/>
      <c r="M1200" s="14"/>
      <c r="N1200" s="14"/>
      <c r="O1200" s="14"/>
      <c r="P1200" s="14"/>
      <c r="Q1200" s="14"/>
      <c r="R1200" s="14"/>
      <c r="S1200" s="14"/>
      <c r="T1200" s="14"/>
      <c r="U1200" s="14"/>
      <c r="V1200" s="14"/>
      <c r="W1200" s="14"/>
      <c r="X1200" s="14"/>
      <c r="Z1200" s="14"/>
      <c r="AA1200" s="14"/>
      <c r="AB1200" s="14"/>
      <c r="AC1200" s="14"/>
      <c r="AD1200" s="14"/>
      <c r="AE1200" s="14"/>
      <c r="AF1200" s="14"/>
      <c r="AG1200" s="14"/>
      <c r="AH1200" s="14"/>
      <c r="AI1200" s="14"/>
      <c r="AJ1200" s="14"/>
      <c r="AK1200" s="14"/>
      <c r="AL1200" s="14"/>
      <c r="AM1200" s="12"/>
      <c r="AN1200" s="12"/>
      <c r="AO1200" s="12"/>
      <c r="AP1200" s="12"/>
      <c r="AQ1200" s="12"/>
      <c r="AR1200" s="12"/>
      <c r="AS1200" s="12"/>
      <c r="AT1200" s="12"/>
      <c r="AU1200" s="12"/>
      <c r="AV1200" s="12"/>
      <c r="AW1200" s="12"/>
      <c r="AX1200" s="12"/>
      <c r="AY1200" s="12"/>
      <c r="AZ1200" s="12"/>
      <c r="BA1200" s="12"/>
      <c r="BB1200" s="12"/>
      <c r="BC1200" s="12"/>
      <c r="BD1200" s="12"/>
      <c r="BE1200" s="12"/>
      <c r="BF1200" s="12"/>
      <c r="BG1200" s="12"/>
      <c r="BH1200" s="12"/>
      <c r="BI1200" s="12"/>
      <c r="BJ1200" s="12"/>
      <c r="BK1200" s="12"/>
      <c r="BL1200" s="12"/>
      <c r="BM1200" s="12"/>
      <c r="BN1200" s="12"/>
      <c r="BO1200" s="12"/>
      <c r="BP1200" s="12"/>
      <c r="BQ1200" s="12"/>
      <c r="BR1200" s="12"/>
      <c r="BS1200" s="12"/>
      <c r="BT1200" s="12"/>
      <c r="BU1200" s="12"/>
      <c r="BV1200" s="12"/>
      <c r="BW1200" s="12"/>
      <c r="BX1200" s="12"/>
      <c r="BY1200" s="12"/>
      <c r="BZ1200" s="12"/>
      <c r="CA1200" s="12"/>
      <c r="CB1200" s="12"/>
      <c r="CC1200" s="12"/>
      <c r="CD1200" s="12"/>
      <c r="CE1200" s="12"/>
      <c r="CF1200" s="12"/>
      <c r="CG1200" s="12"/>
      <c r="CH1200" s="12"/>
    </row>
    <row r="1201" spans="1:86">
      <c r="A1201" s="14"/>
      <c r="B1201" s="14"/>
      <c r="C1201" s="14"/>
      <c r="D1201" s="14"/>
      <c r="E1201" s="14"/>
      <c r="F1201" s="14"/>
      <c r="G1201" s="14"/>
      <c r="H1201" s="14"/>
      <c r="I1201" s="14"/>
      <c r="J1201" s="14"/>
      <c r="K1201" s="14"/>
      <c r="L1201" s="14"/>
      <c r="M1201" s="14"/>
      <c r="N1201" s="14"/>
      <c r="O1201" s="14"/>
      <c r="P1201" s="14"/>
      <c r="Q1201" s="14"/>
      <c r="R1201" s="14"/>
      <c r="S1201" s="14"/>
      <c r="T1201" s="14"/>
      <c r="U1201" s="14"/>
      <c r="V1201" s="14"/>
      <c r="W1201" s="14"/>
      <c r="X1201" s="14"/>
      <c r="Z1201" s="14"/>
      <c r="AA1201" s="14"/>
      <c r="AB1201" s="14"/>
      <c r="AC1201" s="14"/>
      <c r="AD1201" s="14"/>
      <c r="AE1201" s="14"/>
      <c r="AF1201" s="14"/>
      <c r="AG1201" s="14"/>
      <c r="AH1201" s="14"/>
      <c r="AI1201" s="14"/>
      <c r="AJ1201" s="14"/>
      <c r="AK1201" s="14"/>
      <c r="AL1201" s="14"/>
      <c r="AM1201" s="12"/>
      <c r="AN1201" s="12"/>
      <c r="AO1201" s="12"/>
      <c r="AP1201" s="12"/>
      <c r="AQ1201" s="12"/>
      <c r="AR1201" s="12"/>
      <c r="AS1201" s="12"/>
      <c r="AT1201" s="12"/>
      <c r="AU1201" s="12"/>
      <c r="AV1201" s="12"/>
      <c r="AW1201" s="12"/>
      <c r="AX1201" s="12"/>
      <c r="AY1201" s="12"/>
      <c r="AZ1201" s="12"/>
      <c r="BA1201" s="12"/>
      <c r="BB1201" s="12"/>
      <c r="BC1201" s="12"/>
      <c r="BD1201" s="12"/>
      <c r="BE1201" s="12"/>
      <c r="BF1201" s="12"/>
      <c r="BG1201" s="12"/>
      <c r="BH1201" s="12"/>
      <c r="BI1201" s="12"/>
      <c r="BJ1201" s="12"/>
      <c r="BK1201" s="12"/>
      <c r="BL1201" s="12"/>
      <c r="BM1201" s="12"/>
      <c r="BN1201" s="12"/>
      <c r="BO1201" s="12"/>
      <c r="BP1201" s="12"/>
      <c r="BQ1201" s="12"/>
      <c r="BR1201" s="12"/>
      <c r="BS1201" s="12"/>
      <c r="BT1201" s="12"/>
      <c r="BU1201" s="12"/>
      <c r="BV1201" s="12"/>
      <c r="BW1201" s="12"/>
      <c r="BX1201" s="12"/>
      <c r="BY1201" s="12"/>
      <c r="BZ1201" s="12"/>
      <c r="CA1201" s="12"/>
      <c r="CB1201" s="12"/>
      <c r="CC1201" s="12"/>
      <c r="CD1201" s="12"/>
      <c r="CE1201" s="12"/>
      <c r="CF1201" s="12"/>
      <c r="CG1201" s="12"/>
      <c r="CH1201" s="12"/>
    </row>
    <row r="1202" spans="1:86">
      <c r="A1202" s="14"/>
      <c r="B1202" s="14"/>
      <c r="C1202" s="14"/>
      <c r="D1202" s="14"/>
      <c r="E1202" s="14"/>
      <c r="F1202" s="14"/>
      <c r="G1202" s="14"/>
      <c r="H1202" s="14"/>
      <c r="I1202" s="14"/>
      <c r="J1202" s="14"/>
      <c r="K1202" s="14"/>
      <c r="L1202" s="14"/>
      <c r="M1202" s="14"/>
      <c r="N1202" s="14"/>
      <c r="O1202" s="14"/>
      <c r="P1202" s="14"/>
      <c r="Q1202" s="14"/>
      <c r="R1202" s="14"/>
      <c r="S1202" s="14"/>
      <c r="T1202" s="14"/>
      <c r="U1202" s="14"/>
      <c r="V1202" s="14"/>
      <c r="W1202" s="14"/>
      <c r="X1202" s="14"/>
      <c r="Z1202" s="14"/>
      <c r="AA1202" s="14"/>
      <c r="AB1202" s="14"/>
      <c r="AC1202" s="14"/>
      <c r="AD1202" s="14"/>
      <c r="AE1202" s="14"/>
      <c r="AF1202" s="14"/>
      <c r="AG1202" s="14"/>
      <c r="AH1202" s="14"/>
      <c r="AI1202" s="14"/>
      <c r="AJ1202" s="14"/>
      <c r="AK1202" s="14"/>
      <c r="AL1202" s="14"/>
      <c r="AM1202" s="12"/>
      <c r="AN1202" s="12"/>
      <c r="AO1202" s="12"/>
      <c r="AP1202" s="12"/>
      <c r="AQ1202" s="12"/>
      <c r="AR1202" s="12"/>
      <c r="AS1202" s="12"/>
      <c r="AT1202" s="12"/>
      <c r="AU1202" s="12"/>
      <c r="AV1202" s="12"/>
      <c r="AW1202" s="12"/>
      <c r="AX1202" s="12"/>
      <c r="AY1202" s="12"/>
      <c r="AZ1202" s="12"/>
      <c r="BA1202" s="12"/>
      <c r="BB1202" s="12"/>
      <c r="BC1202" s="12"/>
      <c r="BD1202" s="12"/>
      <c r="BE1202" s="12"/>
      <c r="BF1202" s="12"/>
      <c r="BG1202" s="12"/>
      <c r="BH1202" s="12"/>
      <c r="BI1202" s="12"/>
      <c r="BJ1202" s="12"/>
      <c r="BK1202" s="12"/>
      <c r="BL1202" s="12"/>
      <c r="BM1202" s="12"/>
      <c r="BN1202" s="12"/>
      <c r="BO1202" s="12"/>
      <c r="BP1202" s="12"/>
      <c r="BQ1202" s="12"/>
      <c r="BR1202" s="12"/>
      <c r="BS1202" s="12"/>
      <c r="BT1202" s="12"/>
      <c r="BU1202" s="12"/>
      <c r="BV1202" s="12"/>
      <c r="BW1202" s="12"/>
      <c r="BX1202" s="12"/>
      <c r="BY1202" s="12"/>
      <c r="BZ1202" s="12"/>
      <c r="CA1202" s="12"/>
      <c r="CB1202" s="12"/>
      <c r="CC1202" s="12"/>
      <c r="CD1202" s="12"/>
      <c r="CE1202" s="12"/>
      <c r="CF1202" s="12"/>
      <c r="CG1202" s="12"/>
      <c r="CH1202" s="12"/>
    </row>
    <row r="1203" spans="1:86">
      <c r="A1203" s="14"/>
      <c r="B1203" s="14"/>
      <c r="C1203" s="14"/>
      <c r="D1203" s="14"/>
      <c r="E1203" s="14"/>
      <c r="F1203" s="14"/>
      <c r="G1203" s="14"/>
      <c r="H1203" s="14"/>
      <c r="I1203" s="14"/>
      <c r="J1203" s="14"/>
      <c r="K1203" s="14"/>
      <c r="L1203" s="14"/>
      <c r="M1203" s="14"/>
      <c r="N1203" s="14"/>
      <c r="O1203" s="14"/>
      <c r="P1203" s="14"/>
      <c r="Q1203" s="14"/>
      <c r="R1203" s="14"/>
      <c r="S1203" s="14"/>
      <c r="T1203" s="14"/>
      <c r="U1203" s="14"/>
      <c r="V1203" s="14"/>
      <c r="W1203" s="14"/>
      <c r="X1203" s="14"/>
      <c r="Z1203" s="14"/>
      <c r="AA1203" s="14"/>
      <c r="AB1203" s="14"/>
      <c r="AC1203" s="14"/>
      <c r="AD1203" s="14"/>
      <c r="AE1203" s="14"/>
      <c r="AF1203" s="14"/>
      <c r="AG1203" s="14"/>
      <c r="AH1203" s="14"/>
      <c r="AI1203" s="14"/>
      <c r="AJ1203" s="14"/>
      <c r="AK1203" s="14"/>
      <c r="AL1203" s="14"/>
      <c r="AM1203" s="12"/>
      <c r="AN1203" s="12"/>
      <c r="AO1203" s="12"/>
      <c r="AP1203" s="12"/>
      <c r="AQ1203" s="12"/>
      <c r="AR1203" s="12"/>
      <c r="AS1203" s="12"/>
      <c r="AT1203" s="12"/>
      <c r="AU1203" s="12"/>
      <c r="AV1203" s="12"/>
      <c r="AW1203" s="12"/>
      <c r="AX1203" s="12"/>
      <c r="AY1203" s="12"/>
      <c r="AZ1203" s="12"/>
      <c r="BA1203" s="12"/>
      <c r="BB1203" s="12"/>
      <c r="BC1203" s="12"/>
      <c r="BD1203" s="12"/>
      <c r="BE1203" s="12"/>
      <c r="BF1203" s="12"/>
      <c r="BG1203" s="12"/>
      <c r="BH1203" s="12"/>
      <c r="BI1203" s="12"/>
      <c r="BJ1203" s="12"/>
      <c r="BK1203" s="12"/>
      <c r="BL1203" s="12"/>
      <c r="BM1203" s="12"/>
      <c r="BN1203" s="12"/>
      <c r="BO1203" s="12"/>
      <c r="BP1203" s="12"/>
      <c r="BQ1203" s="12"/>
      <c r="BR1203" s="12"/>
      <c r="BS1203" s="12"/>
      <c r="BT1203" s="12"/>
      <c r="BU1203" s="12"/>
      <c r="BV1203" s="12"/>
      <c r="BW1203" s="12"/>
      <c r="BX1203" s="12"/>
      <c r="BY1203" s="12"/>
      <c r="BZ1203" s="12"/>
      <c r="CA1203" s="12"/>
      <c r="CB1203" s="12"/>
      <c r="CC1203" s="12"/>
      <c r="CD1203" s="12"/>
      <c r="CE1203" s="12"/>
      <c r="CF1203" s="12"/>
      <c r="CG1203" s="12"/>
      <c r="CH1203" s="12"/>
    </row>
    <row r="1204" spans="1:86">
      <c r="A1204" s="14"/>
      <c r="B1204" s="14"/>
      <c r="C1204" s="14"/>
      <c r="D1204" s="14"/>
      <c r="E1204" s="14"/>
      <c r="F1204" s="14"/>
      <c r="G1204" s="14"/>
      <c r="H1204" s="14"/>
      <c r="I1204" s="14"/>
      <c r="J1204" s="14"/>
      <c r="K1204" s="14"/>
      <c r="L1204" s="14"/>
      <c r="M1204" s="14"/>
      <c r="N1204" s="14"/>
      <c r="O1204" s="14"/>
      <c r="P1204" s="14"/>
      <c r="Q1204" s="14"/>
      <c r="R1204" s="14"/>
      <c r="S1204" s="14"/>
      <c r="T1204" s="14"/>
      <c r="U1204" s="14"/>
      <c r="V1204" s="14"/>
      <c r="W1204" s="14"/>
      <c r="X1204" s="14"/>
      <c r="Z1204" s="14"/>
      <c r="AA1204" s="14"/>
      <c r="AB1204" s="14"/>
      <c r="AC1204" s="14"/>
      <c r="AD1204" s="14"/>
      <c r="AE1204" s="14"/>
      <c r="AF1204" s="14"/>
      <c r="AG1204" s="14"/>
      <c r="AH1204" s="14"/>
      <c r="AI1204" s="14"/>
      <c r="AJ1204" s="14"/>
      <c r="AK1204" s="14"/>
      <c r="AL1204" s="14"/>
      <c r="AM1204" s="12"/>
      <c r="AN1204" s="12"/>
      <c r="AO1204" s="12"/>
      <c r="AP1204" s="12"/>
      <c r="AQ1204" s="12"/>
      <c r="AR1204" s="12"/>
      <c r="AS1204" s="12"/>
      <c r="AT1204" s="12"/>
      <c r="AU1204" s="12"/>
      <c r="AV1204" s="12"/>
      <c r="AW1204" s="12"/>
      <c r="AX1204" s="12"/>
      <c r="AY1204" s="12"/>
      <c r="AZ1204" s="12"/>
      <c r="BA1204" s="12"/>
      <c r="BB1204" s="12"/>
      <c r="BC1204" s="12"/>
      <c r="BD1204" s="12"/>
      <c r="BE1204" s="12"/>
      <c r="BF1204" s="12"/>
      <c r="BG1204" s="12"/>
      <c r="BH1204" s="12"/>
      <c r="BI1204" s="12"/>
      <c r="BJ1204" s="12"/>
      <c r="BK1204" s="12"/>
      <c r="BL1204" s="12"/>
      <c r="BM1204" s="12"/>
      <c r="BN1204" s="12"/>
      <c r="BO1204" s="12"/>
      <c r="BP1204" s="12"/>
      <c r="BQ1204" s="12"/>
      <c r="BR1204" s="12"/>
      <c r="BS1204" s="12"/>
      <c r="BT1204" s="12"/>
      <c r="BU1204" s="12"/>
      <c r="BV1204" s="12"/>
      <c r="BW1204" s="12"/>
      <c r="BX1204" s="12"/>
      <c r="BY1204" s="12"/>
      <c r="BZ1204" s="12"/>
      <c r="CA1204" s="12"/>
      <c r="CB1204" s="12"/>
      <c r="CC1204" s="12"/>
      <c r="CD1204" s="12"/>
      <c r="CE1204" s="12"/>
      <c r="CF1204" s="12"/>
      <c r="CG1204" s="12"/>
      <c r="CH1204" s="12"/>
    </row>
    <row r="1205" spans="1:86">
      <c r="A1205" s="14"/>
      <c r="B1205" s="14"/>
      <c r="C1205" s="14"/>
      <c r="D1205" s="14"/>
      <c r="E1205" s="14"/>
      <c r="F1205" s="14"/>
      <c r="G1205" s="14"/>
      <c r="H1205" s="14"/>
      <c r="I1205" s="14"/>
      <c r="J1205" s="14"/>
      <c r="K1205" s="14"/>
      <c r="L1205" s="14"/>
      <c r="M1205" s="14"/>
      <c r="N1205" s="14"/>
      <c r="O1205" s="14"/>
      <c r="P1205" s="14"/>
      <c r="Q1205" s="14"/>
      <c r="R1205" s="14"/>
      <c r="S1205" s="14"/>
      <c r="T1205" s="14"/>
      <c r="U1205" s="14"/>
      <c r="V1205" s="14"/>
      <c r="W1205" s="14"/>
      <c r="X1205" s="14"/>
      <c r="Z1205" s="14"/>
      <c r="AA1205" s="14"/>
      <c r="AB1205" s="14"/>
      <c r="AC1205" s="14"/>
      <c r="AD1205" s="14"/>
      <c r="AE1205" s="14"/>
      <c r="AF1205" s="14"/>
      <c r="AG1205" s="14"/>
      <c r="AH1205" s="14"/>
      <c r="AI1205" s="14"/>
      <c r="AJ1205" s="14"/>
      <c r="AK1205" s="14"/>
      <c r="AL1205" s="14"/>
      <c r="AM1205" s="12"/>
      <c r="AN1205" s="12"/>
      <c r="AO1205" s="12"/>
      <c r="AP1205" s="12"/>
      <c r="AQ1205" s="12"/>
      <c r="AR1205" s="12"/>
      <c r="AS1205" s="12"/>
      <c r="AT1205" s="12"/>
      <c r="AU1205" s="12"/>
      <c r="AV1205" s="12"/>
      <c r="AW1205" s="12"/>
      <c r="AX1205" s="12"/>
      <c r="AY1205" s="12"/>
      <c r="AZ1205" s="12"/>
      <c r="BA1205" s="12"/>
      <c r="BB1205" s="12"/>
      <c r="BC1205" s="12"/>
      <c r="BD1205" s="12"/>
      <c r="BE1205" s="12"/>
      <c r="BF1205" s="12"/>
      <c r="BG1205" s="12"/>
      <c r="BH1205" s="12"/>
      <c r="BI1205" s="12"/>
      <c r="BJ1205" s="12"/>
      <c r="BK1205" s="12"/>
      <c r="BL1205" s="12"/>
      <c r="BM1205" s="12"/>
      <c r="BN1205" s="12"/>
      <c r="BO1205" s="12"/>
      <c r="BP1205" s="12"/>
      <c r="BQ1205" s="12"/>
      <c r="BR1205" s="12"/>
      <c r="BS1205" s="12"/>
      <c r="BT1205" s="12"/>
      <c r="BU1205" s="12"/>
      <c r="BV1205" s="12"/>
      <c r="BW1205" s="12"/>
      <c r="BX1205" s="12"/>
      <c r="BY1205" s="12"/>
      <c r="BZ1205" s="12"/>
      <c r="CA1205" s="12"/>
      <c r="CB1205" s="12"/>
      <c r="CC1205" s="12"/>
      <c r="CD1205" s="12"/>
      <c r="CE1205" s="12"/>
      <c r="CF1205" s="12"/>
      <c r="CG1205" s="12"/>
      <c r="CH1205" s="12"/>
    </row>
    <row r="1206" spans="1:86">
      <c r="A1206" s="14"/>
      <c r="B1206" s="14"/>
      <c r="C1206" s="14"/>
      <c r="D1206" s="14"/>
      <c r="E1206" s="14"/>
      <c r="F1206" s="14"/>
      <c r="G1206" s="14"/>
      <c r="H1206" s="14"/>
      <c r="I1206" s="14"/>
      <c r="J1206" s="14"/>
      <c r="K1206" s="14"/>
      <c r="L1206" s="14"/>
      <c r="M1206" s="14"/>
      <c r="N1206" s="14"/>
      <c r="O1206" s="14"/>
      <c r="P1206" s="14"/>
      <c r="Q1206" s="14"/>
      <c r="R1206" s="14"/>
      <c r="S1206" s="14"/>
      <c r="T1206" s="14"/>
      <c r="U1206" s="14"/>
      <c r="V1206" s="14"/>
      <c r="W1206" s="14"/>
      <c r="X1206" s="14"/>
      <c r="Z1206" s="14"/>
      <c r="AA1206" s="14"/>
      <c r="AB1206" s="14"/>
      <c r="AC1206" s="14"/>
      <c r="AD1206" s="14"/>
      <c r="AE1206" s="14"/>
      <c r="AF1206" s="14"/>
      <c r="AG1206" s="14"/>
      <c r="AH1206" s="14"/>
      <c r="AI1206" s="14"/>
      <c r="AJ1206" s="14"/>
      <c r="AK1206" s="14"/>
      <c r="AL1206" s="14"/>
      <c r="AM1206" s="12"/>
      <c r="AN1206" s="12"/>
      <c r="AO1206" s="12"/>
      <c r="AP1206" s="12"/>
      <c r="AQ1206" s="12"/>
      <c r="AR1206" s="12"/>
      <c r="AS1206" s="12"/>
      <c r="AT1206" s="12"/>
      <c r="AU1206" s="12"/>
      <c r="AV1206" s="12"/>
      <c r="AW1206" s="12"/>
      <c r="AX1206" s="12"/>
      <c r="AY1206" s="12"/>
      <c r="AZ1206" s="12"/>
      <c r="BA1206" s="12"/>
      <c r="BB1206" s="12"/>
      <c r="BC1206" s="12"/>
      <c r="BD1206" s="12"/>
      <c r="BE1206" s="12"/>
      <c r="BF1206" s="12"/>
      <c r="BG1206" s="12"/>
      <c r="BH1206" s="12"/>
      <c r="BI1206" s="12"/>
      <c r="BJ1206" s="12"/>
      <c r="BK1206" s="12"/>
      <c r="BL1206" s="12"/>
      <c r="BM1206" s="12"/>
      <c r="BN1206" s="12"/>
      <c r="BO1206" s="12"/>
      <c r="BP1206" s="12"/>
      <c r="BQ1206" s="12"/>
      <c r="BR1206" s="12"/>
      <c r="BS1206" s="12"/>
      <c r="BT1206" s="12"/>
      <c r="BU1206" s="12"/>
      <c r="BV1206" s="12"/>
      <c r="BW1206" s="12"/>
      <c r="BX1206" s="12"/>
      <c r="BY1206" s="12"/>
      <c r="BZ1206" s="12"/>
      <c r="CA1206" s="12"/>
      <c r="CB1206" s="12"/>
      <c r="CC1206" s="12"/>
      <c r="CD1206" s="12"/>
      <c r="CE1206" s="12"/>
      <c r="CF1206" s="12"/>
      <c r="CG1206" s="12"/>
      <c r="CH1206" s="12"/>
    </row>
    <row r="1207" spans="1:86">
      <c r="A1207" s="14"/>
      <c r="B1207" s="14"/>
      <c r="C1207" s="14"/>
      <c r="D1207" s="14"/>
      <c r="E1207" s="14"/>
      <c r="F1207" s="14"/>
      <c r="G1207" s="14"/>
      <c r="H1207" s="14"/>
      <c r="I1207" s="14"/>
      <c r="J1207" s="14"/>
      <c r="K1207" s="14"/>
      <c r="L1207" s="14"/>
      <c r="M1207" s="14"/>
      <c r="N1207" s="14"/>
      <c r="O1207" s="14"/>
      <c r="P1207" s="14"/>
      <c r="Q1207" s="14"/>
      <c r="R1207" s="14"/>
      <c r="S1207" s="14"/>
      <c r="T1207" s="14"/>
      <c r="U1207" s="14"/>
      <c r="V1207" s="14"/>
      <c r="W1207" s="14"/>
      <c r="X1207" s="14"/>
      <c r="Z1207" s="14"/>
      <c r="AA1207" s="14"/>
      <c r="AB1207" s="14"/>
      <c r="AC1207" s="14"/>
      <c r="AD1207" s="14"/>
      <c r="AE1207" s="14"/>
      <c r="AF1207" s="14"/>
      <c r="AG1207" s="14"/>
      <c r="AH1207" s="14"/>
      <c r="AI1207" s="14"/>
      <c r="AJ1207" s="14"/>
      <c r="AK1207" s="14"/>
      <c r="AL1207" s="14"/>
      <c r="AM1207" s="12"/>
      <c r="AN1207" s="12"/>
      <c r="AO1207" s="12"/>
      <c r="AP1207" s="12"/>
      <c r="AQ1207" s="12"/>
      <c r="AR1207" s="12"/>
      <c r="AS1207" s="12"/>
      <c r="AT1207" s="12"/>
      <c r="AU1207" s="12"/>
      <c r="AV1207" s="12"/>
      <c r="AW1207" s="12"/>
      <c r="AX1207" s="12"/>
      <c r="AY1207" s="12"/>
      <c r="AZ1207" s="12"/>
      <c r="BA1207" s="12"/>
      <c r="BB1207" s="12"/>
      <c r="BC1207" s="12"/>
      <c r="BD1207" s="12"/>
      <c r="BE1207" s="12"/>
      <c r="BF1207" s="12"/>
      <c r="BG1207" s="12"/>
      <c r="BH1207" s="12"/>
      <c r="BI1207" s="12"/>
      <c r="BJ1207" s="12"/>
      <c r="BK1207" s="12"/>
      <c r="BL1207" s="12"/>
      <c r="BM1207" s="12"/>
      <c r="BN1207" s="12"/>
      <c r="BO1207" s="12"/>
      <c r="BP1207" s="12"/>
      <c r="BQ1207" s="12"/>
      <c r="BR1207" s="12"/>
      <c r="BS1207" s="12"/>
      <c r="BT1207" s="12"/>
      <c r="BU1207" s="12"/>
      <c r="BV1207" s="12"/>
      <c r="BW1207" s="12"/>
      <c r="BX1207" s="12"/>
      <c r="BY1207" s="12"/>
      <c r="BZ1207" s="12"/>
      <c r="CA1207" s="12"/>
      <c r="CB1207" s="12"/>
      <c r="CC1207" s="12"/>
      <c r="CD1207" s="12"/>
      <c r="CE1207" s="12"/>
      <c r="CF1207" s="12"/>
      <c r="CG1207" s="12"/>
      <c r="CH1207" s="12"/>
    </row>
    <row r="1208" spans="1:86">
      <c r="A1208" s="14"/>
      <c r="B1208" s="14"/>
      <c r="C1208" s="14"/>
      <c r="D1208" s="14"/>
      <c r="E1208" s="14"/>
      <c r="F1208" s="14"/>
      <c r="G1208" s="14"/>
      <c r="H1208" s="14"/>
      <c r="I1208" s="14"/>
      <c r="J1208" s="14"/>
      <c r="K1208" s="14"/>
      <c r="L1208" s="14"/>
      <c r="M1208" s="14"/>
      <c r="N1208" s="14"/>
      <c r="O1208" s="14"/>
      <c r="P1208" s="14"/>
      <c r="Q1208" s="14"/>
      <c r="R1208" s="14"/>
      <c r="S1208" s="14"/>
      <c r="T1208" s="14"/>
      <c r="U1208" s="14"/>
      <c r="V1208" s="14"/>
      <c r="W1208" s="14"/>
      <c r="X1208" s="14"/>
      <c r="Z1208" s="14"/>
      <c r="AA1208" s="14"/>
      <c r="AB1208" s="14"/>
      <c r="AC1208" s="14"/>
      <c r="AD1208" s="14"/>
      <c r="AE1208" s="14"/>
      <c r="AF1208" s="14"/>
      <c r="AG1208" s="14"/>
      <c r="AH1208" s="14"/>
      <c r="AI1208" s="14"/>
      <c r="AJ1208" s="14"/>
      <c r="AK1208" s="14"/>
      <c r="AL1208" s="14"/>
      <c r="AM1208" s="12"/>
      <c r="AN1208" s="12"/>
      <c r="AO1208" s="12"/>
      <c r="AP1208" s="12"/>
      <c r="AQ1208" s="12"/>
      <c r="AR1208" s="12"/>
      <c r="AS1208" s="12"/>
      <c r="AT1208" s="12"/>
      <c r="AU1208" s="12"/>
      <c r="AV1208" s="12"/>
      <c r="AW1208" s="12"/>
      <c r="AX1208" s="12"/>
      <c r="AY1208" s="12"/>
      <c r="AZ1208" s="12"/>
      <c r="BA1208" s="12"/>
      <c r="BB1208" s="12"/>
      <c r="BC1208" s="12"/>
      <c r="BD1208" s="12"/>
      <c r="BE1208" s="12"/>
      <c r="BF1208" s="12"/>
      <c r="BG1208" s="12"/>
      <c r="BH1208" s="12"/>
      <c r="BI1208" s="12"/>
      <c r="BJ1208" s="12"/>
      <c r="BK1208" s="12"/>
      <c r="BL1208" s="12"/>
      <c r="BM1208" s="12"/>
      <c r="BN1208" s="12"/>
      <c r="BO1208" s="12"/>
      <c r="BP1208" s="12"/>
      <c r="BQ1208" s="12"/>
      <c r="BR1208" s="12"/>
      <c r="BS1208" s="12"/>
      <c r="BT1208" s="12"/>
      <c r="BU1208" s="12"/>
      <c r="BV1208" s="12"/>
      <c r="BW1208" s="12"/>
      <c r="BX1208" s="12"/>
      <c r="BY1208" s="12"/>
      <c r="BZ1208" s="12"/>
      <c r="CA1208" s="12"/>
      <c r="CB1208" s="12"/>
      <c r="CC1208" s="12"/>
      <c r="CD1208" s="12"/>
      <c r="CE1208" s="12"/>
      <c r="CF1208" s="12"/>
      <c r="CG1208" s="12"/>
      <c r="CH1208" s="12"/>
    </row>
    <row r="1209" spans="1:86">
      <c r="A1209" s="14"/>
      <c r="B1209" s="14"/>
      <c r="C1209" s="14"/>
      <c r="D1209" s="14"/>
      <c r="E1209" s="14"/>
      <c r="F1209" s="14"/>
      <c r="G1209" s="14"/>
      <c r="H1209" s="14"/>
      <c r="I1209" s="14"/>
      <c r="J1209" s="14"/>
      <c r="K1209" s="14"/>
      <c r="L1209" s="14"/>
      <c r="M1209" s="14"/>
      <c r="N1209" s="14"/>
      <c r="O1209" s="14"/>
      <c r="P1209" s="14"/>
      <c r="Q1209" s="14"/>
      <c r="R1209" s="14"/>
      <c r="S1209" s="14"/>
      <c r="T1209" s="14"/>
      <c r="U1209" s="14"/>
      <c r="V1209" s="14"/>
      <c r="W1209" s="14"/>
      <c r="X1209" s="14"/>
      <c r="Z1209" s="14"/>
      <c r="AA1209" s="14"/>
      <c r="AB1209" s="14"/>
      <c r="AC1209" s="14"/>
      <c r="AD1209" s="14"/>
      <c r="AE1209" s="14"/>
      <c r="AF1209" s="14"/>
      <c r="AG1209" s="14"/>
      <c r="AH1209" s="14"/>
      <c r="AI1209" s="14"/>
      <c r="AJ1209" s="14"/>
      <c r="AK1209" s="14"/>
      <c r="AL1209" s="14"/>
      <c r="AM1209" s="12"/>
      <c r="AN1209" s="12"/>
      <c r="AO1209" s="12"/>
      <c r="AP1209" s="12"/>
      <c r="AQ1209" s="12"/>
      <c r="AR1209" s="12"/>
      <c r="AS1209" s="12"/>
      <c r="AT1209" s="12"/>
      <c r="AU1209" s="12"/>
      <c r="AV1209" s="12"/>
      <c r="AW1209" s="12"/>
      <c r="AX1209" s="12"/>
      <c r="AY1209" s="12"/>
      <c r="AZ1209" s="12"/>
      <c r="BA1209" s="12"/>
      <c r="BB1209" s="12"/>
      <c r="BC1209" s="12"/>
      <c r="BD1209" s="12"/>
      <c r="BE1209" s="12"/>
      <c r="BF1209" s="12"/>
      <c r="BG1209" s="12"/>
      <c r="BH1209" s="12"/>
      <c r="BI1209" s="12"/>
      <c r="BJ1209" s="12"/>
      <c r="BK1209" s="12"/>
      <c r="BL1209" s="12"/>
      <c r="BM1209" s="12"/>
      <c r="BN1209" s="12"/>
      <c r="BO1209" s="12"/>
      <c r="BP1209" s="12"/>
      <c r="BQ1209" s="12"/>
      <c r="BR1209" s="12"/>
      <c r="BS1209" s="12"/>
      <c r="BT1209" s="12"/>
      <c r="BU1209" s="12"/>
      <c r="BV1209" s="12"/>
      <c r="BW1209" s="12"/>
      <c r="BX1209" s="12"/>
      <c r="BY1209" s="12"/>
      <c r="BZ1209" s="12"/>
      <c r="CA1209" s="12"/>
      <c r="CB1209" s="12"/>
      <c r="CC1209" s="12"/>
      <c r="CD1209" s="12"/>
      <c r="CE1209" s="12"/>
      <c r="CF1209" s="12"/>
      <c r="CG1209" s="12"/>
      <c r="CH1209" s="12"/>
    </row>
    <row r="1210" spans="1:86">
      <c r="A1210" s="14"/>
      <c r="B1210" s="14"/>
      <c r="C1210" s="14"/>
      <c r="D1210" s="14"/>
      <c r="E1210" s="14"/>
      <c r="F1210" s="14"/>
      <c r="G1210" s="14"/>
      <c r="H1210" s="14"/>
      <c r="I1210" s="14"/>
      <c r="J1210" s="14"/>
      <c r="K1210" s="14"/>
      <c r="L1210" s="14"/>
      <c r="M1210" s="14"/>
      <c r="N1210" s="14"/>
      <c r="O1210" s="14"/>
      <c r="P1210" s="14"/>
      <c r="Q1210" s="14"/>
      <c r="R1210" s="14"/>
      <c r="S1210" s="14"/>
      <c r="T1210" s="14"/>
      <c r="U1210" s="14"/>
      <c r="V1210" s="14"/>
      <c r="W1210" s="14"/>
      <c r="X1210" s="14"/>
      <c r="Z1210" s="14"/>
      <c r="AA1210" s="14"/>
      <c r="AB1210" s="14"/>
      <c r="AC1210" s="14"/>
      <c r="AD1210" s="14"/>
      <c r="AE1210" s="14"/>
      <c r="AF1210" s="14"/>
      <c r="AG1210" s="14"/>
      <c r="AH1210" s="14"/>
      <c r="AI1210" s="14"/>
      <c r="AJ1210" s="14"/>
      <c r="AK1210" s="14"/>
      <c r="AL1210" s="14"/>
      <c r="AM1210" s="12"/>
      <c r="AN1210" s="12"/>
      <c r="AO1210" s="12"/>
      <c r="AP1210" s="12"/>
      <c r="AQ1210" s="12"/>
      <c r="AR1210" s="12"/>
      <c r="AS1210" s="12"/>
      <c r="AT1210" s="12"/>
      <c r="AU1210" s="12"/>
      <c r="AV1210" s="12"/>
      <c r="AW1210" s="12"/>
      <c r="AX1210" s="12"/>
      <c r="AY1210" s="12"/>
      <c r="AZ1210" s="12"/>
      <c r="BA1210" s="12"/>
      <c r="BB1210" s="12"/>
      <c r="BC1210" s="12"/>
      <c r="BD1210" s="12"/>
      <c r="BE1210" s="12"/>
      <c r="BF1210" s="12"/>
      <c r="BG1210" s="12"/>
      <c r="BH1210" s="12"/>
      <c r="BI1210" s="12"/>
      <c r="BJ1210" s="12"/>
      <c r="BK1210" s="12"/>
      <c r="BL1210" s="12"/>
      <c r="BM1210" s="12"/>
      <c r="BN1210" s="12"/>
      <c r="BO1210" s="12"/>
      <c r="BP1210" s="12"/>
      <c r="BQ1210" s="12"/>
      <c r="BR1210" s="12"/>
      <c r="BS1210" s="12"/>
      <c r="BT1210" s="12"/>
      <c r="BU1210" s="12"/>
      <c r="BV1210" s="12"/>
      <c r="BW1210" s="12"/>
      <c r="BX1210" s="12"/>
      <c r="BY1210" s="12"/>
      <c r="BZ1210" s="12"/>
      <c r="CA1210" s="12"/>
      <c r="CB1210" s="12"/>
      <c r="CC1210" s="12"/>
      <c r="CD1210" s="12"/>
      <c r="CE1210" s="12"/>
      <c r="CF1210" s="12"/>
      <c r="CG1210" s="12"/>
      <c r="CH1210" s="12"/>
    </row>
    <row r="1211" spans="1:86">
      <c r="A1211" s="14"/>
      <c r="B1211" s="14"/>
      <c r="C1211" s="14"/>
      <c r="D1211" s="14"/>
      <c r="E1211" s="14"/>
      <c r="F1211" s="14"/>
      <c r="G1211" s="14"/>
      <c r="H1211" s="14"/>
      <c r="I1211" s="14"/>
      <c r="J1211" s="14"/>
      <c r="K1211" s="14"/>
      <c r="L1211" s="14"/>
      <c r="M1211" s="14"/>
      <c r="N1211" s="14"/>
      <c r="O1211" s="14"/>
      <c r="P1211" s="14"/>
      <c r="Q1211" s="14"/>
      <c r="R1211" s="14"/>
      <c r="S1211" s="14"/>
      <c r="T1211" s="14"/>
      <c r="U1211" s="14"/>
      <c r="V1211" s="14"/>
      <c r="W1211" s="14"/>
      <c r="X1211" s="14"/>
      <c r="Z1211" s="14"/>
      <c r="AA1211" s="14"/>
      <c r="AB1211" s="14"/>
      <c r="AC1211" s="14"/>
      <c r="AD1211" s="14"/>
      <c r="AE1211" s="14"/>
      <c r="AF1211" s="14"/>
      <c r="AG1211" s="14"/>
      <c r="AH1211" s="14"/>
      <c r="AI1211" s="14"/>
      <c r="AJ1211" s="14"/>
      <c r="AK1211" s="14"/>
      <c r="AL1211" s="14"/>
      <c r="AM1211" s="12"/>
      <c r="AN1211" s="12"/>
      <c r="AO1211" s="12"/>
      <c r="AP1211" s="12"/>
      <c r="AQ1211" s="12"/>
      <c r="AR1211" s="12"/>
      <c r="AS1211" s="12"/>
      <c r="AT1211" s="12"/>
      <c r="AU1211" s="12"/>
      <c r="AV1211" s="12"/>
      <c r="AW1211" s="12"/>
      <c r="AX1211" s="12"/>
      <c r="AY1211" s="12"/>
      <c r="AZ1211" s="12"/>
      <c r="BA1211" s="12"/>
      <c r="BB1211" s="12"/>
      <c r="BC1211" s="12"/>
      <c r="BD1211" s="12"/>
      <c r="BE1211" s="12"/>
      <c r="BF1211" s="12"/>
      <c r="BG1211" s="12"/>
      <c r="BH1211" s="12"/>
      <c r="BI1211" s="12"/>
      <c r="BJ1211" s="12"/>
      <c r="BK1211" s="12"/>
      <c r="BL1211" s="12"/>
      <c r="BM1211" s="12"/>
      <c r="BN1211" s="12"/>
      <c r="BO1211" s="12"/>
      <c r="BP1211" s="12"/>
      <c r="BQ1211" s="12"/>
      <c r="BR1211" s="12"/>
      <c r="BS1211" s="12"/>
      <c r="BT1211" s="12"/>
      <c r="BU1211" s="12"/>
      <c r="BV1211" s="12"/>
      <c r="BW1211" s="12"/>
      <c r="BX1211" s="12"/>
      <c r="BY1211" s="12"/>
      <c r="BZ1211" s="12"/>
      <c r="CA1211" s="12"/>
      <c r="CB1211" s="12"/>
      <c r="CC1211" s="12"/>
      <c r="CD1211" s="12"/>
      <c r="CE1211" s="12"/>
      <c r="CF1211" s="12"/>
      <c r="CG1211" s="12"/>
      <c r="CH1211" s="12"/>
    </row>
    <row r="1212" spans="1:86">
      <c r="A1212" s="14"/>
      <c r="B1212" s="14"/>
      <c r="C1212" s="14"/>
      <c r="D1212" s="14"/>
      <c r="E1212" s="14"/>
      <c r="F1212" s="14"/>
      <c r="G1212" s="14"/>
      <c r="H1212" s="14"/>
      <c r="I1212" s="14"/>
      <c r="J1212" s="14"/>
      <c r="K1212" s="14"/>
      <c r="L1212" s="14"/>
      <c r="M1212" s="14"/>
      <c r="N1212" s="14"/>
      <c r="O1212" s="14"/>
      <c r="P1212" s="14"/>
      <c r="Q1212" s="14"/>
      <c r="R1212" s="14"/>
      <c r="S1212" s="14"/>
      <c r="T1212" s="14"/>
      <c r="U1212" s="14"/>
      <c r="V1212" s="14"/>
      <c r="W1212" s="14"/>
      <c r="X1212" s="14"/>
      <c r="Z1212" s="14"/>
      <c r="AA1212" s="14"/>
      <c r="AB1212" s="14"/>
      <c r="AC1212" s="14"/>
      <c r="AD1212" s="14"/>
      <c r="AE1212" s="14"/>
      <c r="AF1212" s="14"/>
      <c r="AG1212" s="14"/>
      <c r="AH1212" s="14"/>
      <c r="AI1212" s="14"/>
      <c r="AJ1212" s="14"/>
      <c r="AK1212" s="14"/>
      <c r="AL1212" s="14"/>
      <c r="AM1212" s="12"/>
      <c r="AN1212" s="12"/>
      <c r="AO1212" s="12"/>
      <c r="AP1212" s="12"/>
      <c r="AQ1212" s="12"/>
      <c r="AR1212" s="12"/>
      <c r="AS1212" s="12"/>
      <c r="AT1212" s="12"/>
      <c r="AU1212" s="12"/>
      <c r="AV1212" s="12"/>
      <c r="AW1212" s="12"/>
      <c r="AX1212" s="12"/>
      <c r="AY1212" s="12"/>
      <c r="AZ1212" s="12"/>
      <c r="BA1212" s="12"/>
      <c r="BB1212" s="12"/>
      <c r="BC1212" s="12"/>
      <c r="BD1212" s="12"/>
      <c r="BE1212" s="12"/>
      <c r="BF1212" s="12"/>
      <c r="BG1212" s="12"/>
      <c r="BH1212" s="12"/>
      <c r="BI1212" s="12"/>
      <c r="BJ1212" s="12"/>
      <c r="BK1212" s="12"/>
      <c r="BL1212" s="12"/>
      <c r="BM1212" s="12"/>
      <c r="BN1212" s="12"/>
      <c r="BO1212" s="12"/>
      <c r="BP1212" s="12"/>
      <c r="BQ1212" s="12"/>
      <c r="BR1212" s="12"/>
      <c r="BS1212" s="12"/>
      <c r="BT1212" s="12"/>
      <c r="BU1212" s="12"/>
      <c r="BV1212" s="12"/>
      <c r="BW1212" s="12"/>
      <c r="BX1212" s="12"/>
      <c r="BY1212" s="12"/>
      <c r="BZ1212" s="12"/>
      <c r="CA1212" s="12"/>
      <c r="CB1212" s="12"/>
      <c r="CC1212" s="12"/>
      <c r="CD1212" s="12"/>
      <c r="CE1212" s="12"/>
      <c r="CF1212" s="12"/>
      <c r="CG1212" s="12"/>
      <c r="CH1212" s="12"/>
    </row>
    <row r="1213" spans="1:86">
      <c r="A1213" s="14"/>
      <c r="B1213" s="14"/>
      <c r="C1213" s="14"/>
      <c r="D1213" s="14"/>
      <c r="E1213" s="14"/>
      <c r="F1213" s="14"/>
      <c r="G1213" s="14"/>
      <c r="H1213" s="14"/>
      <c r="I1213" s="14"/>
      <c r="J1213" s="14"/>
      <c r="K1213" s="14"/>
      <c r="L1213" s="14"/>
      <c r="M1213" s="14"/>
      <c r="N1213" s="14"/>
      <c r="O1213" s="14"/>
      <c r="P1213" s="14"/>
      <c r="Q1213" s="14"/>
      <c r="R1213" s="14"/>
      <c r="S1213" s="14"/>
      <c r="T1213" s="14"/>
      <c r="U1213" s="14"/>
      <c r="V1213" s="14"/>
      <c r="W1213" s="14"/>
      <c r="X1213" s="14"/>
      <c r="Z1213" s="14"/>
      <c r="AA1213" s="14"/>
      <c r="AB1213" s="14"/>
      <c r="AC1213" s="14"/>
      <c r="AD1213" s="14"/>
      <c r="AE1213" s="14"/>
      <c r="AF1213" s="14"/>
      <c r="AG1213" s="14"/>
      <c r="AH1213" s="14"/>
      <c r="AI1213" s="14"/>
      <c r="AJ1213" s="14"/>
      <c r="AK1213" s="14"/>
      <c r="AL1213" s="14"/>
      <c r="AM1213" s="12"/>
      <c r="AN1213" s="12"/>
      <c r="AO1213" s="12"/>
      <c r="AP1213" s="12"/>
      <c r="AQ1213" s="12"/>
      <c r="AR1213" s="12"/>
      <c r="AS1213" s="12"/>
      <c r="AT1213" s="12"/>
      <c r="AU1213" s="12"/>
      <c r="AV1213" s="12"/>
      <c r="AW1213" s="12"/>
      <c r="AX1213" s="12"/>
      <c r="AY1213" s="12"/>
      <c r="AZ1213" s="12"/>
      <c r="BA1213" s="12"/>
      <c r="BB1213" s="12"/>
      <c r="BC1213" s="12"/>
      <c r="BD1213" s="12"/>
      <c r="BE1213" s="12"/>
      <c r="BF1213" s="12"/>
      <c r="BG1213" s="12"/>
      <c r="BH1213" s="12"/>
      <c r="BI1213" s="12"/>
      <c r="BJ1213" s="12"/>
      <c r="BK1213" s="12"/>
      <c r="BL1213" s="12"/>
      <c r="BM1213" s="12"/>
      <c r="BN1213" s="12"/>
      <c r="BO1213" s="12"/>
      <c r="BP1213" s="12"/>
      <c r="BQ1213" s="12"/>
      <c r="BR1213" s="12"/>
      <c r="BS1213" s="12"/>
      <c r="BT1213" s="12"/>
      <c r="BU1213" s="12"/>
      <c r="BV1213" s="12"/>
      <c r="BW1213" s="12"/>
      <c r="BX1213" s="12"/>
      <c r="BY1213" s="12"/>
      <c r="BZ1213" s="12"/>
      <c r="CA1213" s="12"/>
      <c r="CB1213" s="12"/>
      <c r="CC1213" s="12"/>
      <c r="CD1213" s="12"/>
      <c r="CE1213" s="12"/>
      <c r="CF1213" s="12"/>
      <c r="CG1213" s="12"/>
      <c r="CH1213" s="12"/>
    </row>
    <row r="1214" spans="1:86">
      <c r="A1214" s="14"/>
      <c r="B1214" s="14"/>
      <c r="C1214" s="14"/>
      <c r="D1214" s="14"/>
      <c r="E1214" s="14"/>
      <c r="F1214" s="14"/>
      <c r="G1214" s="14"/>
      <c r="H1214" s="14"/>
      <c r="I1214" s="14"/>
      <c r="J1214" s="14"/>
      <c r="K1214" s="14"/>
      <c r="L1214" s="14"/>
      <c r="M1214" s="14"/>
      <c r="N1214" s="14"/>
      <c r="O1214" s="14"/>
      <c r="P1214" s="14"/>
      <c r="Q1214" s="14"/>
      <c r="R1214" s="14"/>
      <c r="S1214" s="14"/>
      <c r="T1214" s="14"/>
      <c r="U1214" s="14"/>
      <c r="V1214" s="14"/>
      <c r="W1214" s="14"/>
      <c r="X1214" s="14"/>
      <c r="Z1214" s="14"/>
      <c r="AA1214" s="14"/>
      <c r="AB1214" s="14"/>
      <c r="AC1214" s="14"/>
      <c r="AD1214" s="14"/>
      <c r="AE1214" s="14"/>
      <c r="AF1214" s="14"/>
      <c r="AG1214" s="14"/>
      <c r="AH1214" s="14"/>
      <c r="AI1214" s="14"/>
      <c r="AJ1214" s="14"/>
      <c r="AK1214" s="14"/>
      <c r="AL1214" s="14"/>
      <c r="AM1214" s="12"/>
      <c r="AN1214" s="12"/>
      <c r="AO1214" s="12"/>
      <c r="AP1214" s="12"/>
      <c r="AQ1214" s="12"/>
      <c r="AR1214" s="12"/>
      <c r="AS1214" s="12"/>
      <c r="AT1214" s="12"/>
      <c r="AU1214" s="12"/>
      <c r="AV1214" s="12"/>
      <c r="AW1214" s="12"/>
      <c r="AX1214" s="12"/>
      <c r="AY1214" s="12"/>
      <c r="AZ1214" s="12"/>
      <c r="BA1214" s="12"/>
      <c r="BB1214" s="12"/>
      <c r="BC1214" s="12"/>
      <c r="BD1214" s="12"/>
      <c r="BE1214" s="12"/>
      <c r="BF1214" s="12"/>
      <c r="BG1214" s="12"/>
      <c r="BH1214" s="12"/>
      <c r="BI1214" s="12"/>
      <c r="BJ1214" s="12"/>
      <c r="BK1214" s="12"/>
      <c r="BL1214" s="12"/>
      <c r="BM1214" s="12"/>
      <c r="BN1214" s="12"/>
      <c r="BO1214" s="12"/>
      <c r="BP1214" s="12"/>
      <c r="BQ1214" s="12"/>
      <c r="BR1214" s="12"/>
      <c r="BS1214" s="12"/>
      <c r="BT1214" s="12"/>
      <c r="BU1214" s="12"/>
      <c r="BV1214" s="12"/>
      <c r="BW1214" s="12"/>
      <c r="BX1214" s="12"/>
      <c r="BY1214" s="12"/>
      <c r="BZ1214" s="12"/>
      <c r="CA1214" s="12"/>
      <c r="CB1214" s="12"/>
      <c r="CC1214" s="12"/>
      <c r="CD1214" s="12"/>
      <c r="CE1214" s="12"/>
      <c r="CF1214" s="12"/>
      <c r="CG1214" s="12"/>
      <c r="CH1214" s="12"/>
    </row>
    <row r="1215" spans="1:86">
      <c r="A1215" s="14"/>
      <c r="B1215" s="14"/>
      <c r="C1215" s="14"/>
      <c r="D1215" s="14"/>
      <c r="E1215" s="14"/>
      <c r="F1215" s="14"/>
      <c r="G1215" s="14"/>
      <c r="H1215" s="14"/>
      <c r="I1215" s="14"/>
      <c r="J1215" s="14"/>
      <c r="K1215" s="14"/>
      <c r="L1215" s="14"/>
      <c r="M1215" s="14"/>
      <c r="N1215" s="14"/>
      <c r="O1215" s="14"/>
      <c r="P1215" s="14"/>
      <c r="Q1215" s="14"/>
      <c r="R1215" s="14"/>
      <c r="S1215" s="14"/>
      <c r="T1215" s="14"/>
      <c r="U1215" s="14"/>
      <c r="V1215" s="14"/>
      <c r="W1215" s="14"/>
      <c r="X1215" s="14"/>
      <c r="Z1215" s="14"/>
      <c r="AA1215" s="14"/>
      <c r="AB1215" s="14"/>
      <c r="AC1215" s="14"/>
      <c r="AD1215" s="14"/>
      <c r="AE1215" s="14"/>
      <c r="AF1215" s="14"/>
      <c r="AG1215" s="14"/>
      <c r="AH1215" s="14"/>
      <c r="AI1215" s="14"/>
      <c r="AJ1215" s="14"/>
      <c r="AK1215" s="14"/>
      <c r="AL1215" s="14"/>
      <c r="AM1215" s="12"/>
      <c r="AN1215" s="12"/>
      <c r="AO1215" s="12"/>
      <c r="AP1215" s="12"/>
      <c r="AQ1215" s="12"/>
      <c r="AR1215" s="12"/>
      <c r="AS1215" s="12"/>
      <c r="AT1215" s="12"/>
      <c r="AU1215" s="12"/>
      <c r="AV1215" s="12"/>
      <c r="AW1215" s="12"/>
      <c r="AX1215" s="12"/>
      <c r="AY1215" s="12"/>
      <c r="AZ1215" s="12"/>
      <c r="BA1215" s="12"/>
      <c r="BB1215" s="12"/>
      <c r="BC1215" s="12"/>
      <c r="BD1215" s="12"/>
      <c r="BE1215" s="12"/>
      <c r="BF1215" s="12"/>
      <c r="BG1215" s="12"/>
      <c r="BH1215" s="12"/>
      <c r="BI1215" s="12"/>
      <c r="BJ1215" s="12"/>
      <c r="BK1215" s="12"/>
      <c r="BL1215" s="12"/>
      <c r="BM1215" s="12"/>
      <c r="BN1215" s="12"/>
      <c r="BO1215" s="12"/>
      <c r="BP1215" s="12"/>
      <c r="BQ1215" s="12"/>
      <c r="BR1215" s="12"/>
      <c r="BS1215" s="12"/>
      <c r="BT1215" s="12"/>
      <c r="BU1215" s="12"/>
      <c r="BV1215" s="12"/>
      <c r="BW1215" s="12"/>
      <c r="BX1215" s="12"/>
      <c r="BY1215" s="12"/>
      <c r="BZ1215" s="12"/>
      <c r="CA1215" s="12"/>
      <c r="CB1215" s="12"/>
      <c r="CC1215" s="12"/>
      <c r="CD1215" s="12"/>
      <c r="CE1215" s="12"/>
      <c r="CF1215" s="12"/>
      <c r="CG1215" s="12"/>
      <c r="CH1215" s="12"/>
    </row>
    <row r="1216" spans="1:86">
      <c r="A1216" s="14"/>
      <c r="B1216" s="14"/>
      <c r="C1216" s="14"/>
      <c r="D1216" s="14"/>
      <c r="E1216" s="14"/>
      <c r="F1216" s="14"/>
      <c r="G1216" s="14"/>
      <c r="H1216" s="14"/>
      <c r="I1216" s="14"/>
      <c r="J1216" s="14"/>
      <c r="K1216" s="14"/>
      <c r="L1216" s="14"/>
      <c r="M1216" s="14"/>
      <c r="N1216" s="14"/>
      <c r="O1216" s="14"/>
      <c r="P1216" s="14"/>
      <c r="Q1216" s="14"/>
      <c r="R1216" s="14"/>
      <c r="S1216" s="14"/>
      <c r="T1216" s="14"/>
      <c r="U1216" s="14"/>
      <c r="V1216" s="14"/>
      <c r="W1216" s="14"/>
      <c r="X1216" s="14"/>
      <c r="Z1216" s="14"/>
      <c r="AA1216" s="14"/>
      <c r="AB1216" s="14"/>
      <c r="AC1216" s="14"/>
      <c r="AD1216" s="14"/>
      <c r="AE1216" s="14"/>
      <c r="AF1216" s="14"/>
      <c r="AG1216" s="14"/>
      <c r="AH1216" s="14"/>
      <c r="AI1216" s="14"/>
      <c r="AJ1216" s="14"/>
      <c r="AK1216" s="14"/>
      <c r="AL1216" s="14"/>
      <c r="AM1216" s="12"/>
      <c r="AN1216" s="12"/>
      <c r="AO1216" s="12"/>
      <c r="AP1216" s="12"/>
      <c r="AQ1216" s="12"/>
      <c r="AR1216" s="12"/>
      <c r="AS1216" s="12"/>
      <c r="AT1216" s="12"/>
      <c r="AU1216" s="12"/>
      <c r="AV1216" s="12"/>
      <c r="AW1216" s="12"/>
      <c r="AX1216" s="12"/>
      <c r="AY1216" s="12"/>
      <c r="AZ1216" s="12"/>
      <c r="BA1216" s="12"/>
      <c r="BB1216" s="12"/>
      <c r="BC1216" s="12"/>
      <c r="BD1216" s="12"/>
      <c r="BE1216" s="12"/>
      <c r="BF1216" s="12"/>
      <c r="BG1216" s="12"/>
      <c r="BH1216" s="12"/>
      <c r="BI1216" s="12"/>
      <c r="BJ1216" s="12"/>
      <c r="BK1216" s="12"/>
      <c r="BL1216" s="12"/>
      <c r="BM1216" s="12"/>
      <c r="BN1216" s="12"/>
      <c r="BO1216" s="12"/>
      <c r="BP1216" s="12"/>
      <c r="BQ1216" s="12"/>
      <c r="BR1216" s="12"/>
      <c r="BS1216" s="12"/>
      <c r="BT1216" s="12"/>
      <c r="BU1216" s="12"/>
      <c r="BV1216" s="12"/>
      <c r="BW1216" s="12"/>
      <c r="BX1216" s="12"/>
      <c r="BY1216" s="12"/>
      <c r="BZ1216" s="12"/>
      <c r="CA1216" s="12"/>
      <c r="CB1216" s="12"/>
      <c r="CC1216" s="12"/>
      <c r="CD1216" s="12"/>
      <c r="CE1216" s="12"/>
      <c r="CF1216" s="12"/>
      <c r="CG1216" s="12"/>
      <c r="CH1216" s="12"/>
    </row>
    <row r="1217" spans="1:86">
      <c r="A1217" s="14"/>
      <c r="B1217" s="14"/>
      <c r="C1217" s="14"/>
      <c r="D1217" s="14"/>
      <c r="E1217" s="14"/>
      <c r="F1217" s="14"/>
      <c r="G1217" s="14"/>
      <c r="H1217" s="14"/>
      <c r="I1217" s="14"/>
      <c r="J1217" s="14"/>
      <c r="K1217" s="14"/>
      <c r="L1217" s="14"/>
      <c r="M1217" s="14"/>
      <c r="N1217" s="14"/>
      <c r="O1217" s="14"/>
      <c r="P1217" s="14"/>
      <c r="Q1217" s="14"/>
      <c r="R1217" s="14"/>
      <c r="S1217" s="14"/>
      <c r="T1217" s="14"/>
      <c r="U1217" s="14"/>
      <c r="V1217" s="14"/>
      <c r="W1217" s="14"/>
      <c r="X1217" s="14"/>
      <c r="Z1217" s="14"/>
      <c r="AA1217" s="14"/>
      <c r="AB1217" s="14"/>
      <c r="AC1217" s="14"/>
      <c r="AD1217" s="14"/>
      <c r="AE1217" s="14"/>
      <c r="AF1217" s="14"/>
      <c r="AG1217" s="14"/>
      <c r="AH1217" s="14"/>
      <c r="AI1217" s="14"/>
      <c r="AJ1217" s="14"/>
      <c r="AK1217" s="14"/>
      <c r="AL1217" s="14"/>
      <c r="AM1217" s="12"/>
      <c r="AN1217" s="12"/>
      <c r="AO1217" s="12"/>
      <c r="AP1217" s="12"/>
      <c r="AQ1217" s="12"/>
      <c r="AR1217" s="12"/>
      <c r="AS1217" s="12"/>
      <c r="AT1217" s="12"/>
      <c r="AU1217" s="12"/>
      <c r="AV1217" s="12"/>
      <c r="AW1217" s="12"/>
      <c r="AX1217" s="12"/>
      <c r="AY1217" s="12"/>
      <c r="AZ1217" s="12"/>
      <c r="BA1217" s="12"/>
      <c r="BB1217" s="12"/>
      <c r="BC1217" s="12"/>
      <c r="BD1217" s="12"/>
      <c r="BE1217" s="12"/>
      <c r="BF1217" s="12"/>
      <c r="BG1217" s="12"/>
      <c r="BH1217" s="12"/>
      <c r="BI1217" s="12"/>
      <c r="BJ1217" s="12"/>
      <c r="BK1217" s="12"/>
      <c r="BL1217" s="12"/>
      <c r="BM1217" s="12"/>
      <c r="BN1217" s="12"/>
      <c r="BO1217" s="12"/>
      <c r="BP1217" s="12"/>
      <c r="BQ1217" s="12"/>
      <c r="BR1217" s="12"/>
      <c r="BS1217" s="12"/>
      <c r="BT1217" s="12"/>
      <c r="BU1217" s="12"/>
      <c r="BV1217" s="12"/>
      <c r="BW1217" s="12"/>
      <c r="BX1217" s="12"/>
      <c r="BY1217" s="12"/>
      <c r="BZ1217" s="12"/>
      <c r="CA1217" s="12"/>
      <c r="CB1217" s="12"/>
      <c r="CC1217" s="12"/>
      <c r="CD1217" s="12"/>
      <c r="CE1217" s="12"/>
      <c r="CF1217" s="12"/>
      <c r="CG1217" s="12"/>
      <c r="CH1217" s="12"/>
    </row>
    <row r="1218" spans="1:86">
      <c r="A1218" s="14"/>
      <c r="B1218" s="14"/>
      <c r="C1218" s="14"/>
      <c r="D1218" s="14"/>
      <c r="E1218" s="14"/>
      <c r="F1218" s="14"/>
      <c r="G1218" s="14"/>
      <c r="H1218" s="14"/>
      <c r="I1218" s="14"/>
      <c r="J1218" s="14"/>
      <c r="K1218" s="14"/>
      <c r="L1218" s="14"/>
      <c r="M1218" s="14"/>
      <c r="N1218" s="14"/>
      <c r="O1218" s="14"/>
      <c r="P1218" s="14"/>
      <c r="Q1218" s="14"/>
      <c r="R1218" s="14"/>
      <c r="S1218" s="14"/>
      <c r="T1218" s="14"/>
      <c r="U1218" s="14"/>
      <c r="V1218" s="14"/>
      <c r="W1218" s="14"/>
      <c r="X1218" s="14"/>
      <c r="Z1218" s="14"/>
      <c r="AA1218" s="14"/>
      <c r="AB1218" s="14"/>
      <c r="AC1218" s="14"/>
      <c r="AD1218" s="14"/>
      <c r="AE1218" s="14"/>
      <c r="AF1218" s="14"/>
      <c r="AG1218" s="14"/>
      <c r="AH1218" s="14"/>
      <c r="AI1218" s="14"/>
      <c r="AJ1218" s="14"/>
      <c r="AK1218" s="14"/>
      <c r="AL1218" s="14"/>
      <c r="AM1218" s="12"/>
      <c r="AN1218" s="12"/>
      <c r="AO1218" s="12"/>
      <c r="AP1218" s="12"/>
      <c r="AQ1218" s="12"/>
      <c r="AR1218" s="12"/>
      <c r="AS1218" s="12"/>
      <c r="AT1218" s="12"/>
      <c r="AU1218" s="12"/>
      <c r="AV1218" s="12"/>
      <c r="AW1218" s="12"/>
      <c r="AX1218" s="12"/>
      <c r="AY1218" s="12"/>
      <c r="AZ1218" s="12"/>
      <c r="BA1218" s="12"/>
      <c r="BB1218" s="12"/>
      <c r="BC1218" s="12"/>
      <c r="BD1218" s="12"/>
      <c r="BE1218" s="12"/>
      <c r="BF1218" s="12"/>
      <c r="BG1218" s="12"/>
      <c r="BH1218" s="12"/>
      <c r="BI1218" s="12"/>
      <c r="BJ1218" s="12"/>
      <c r="BK1218" s="12"/>
      <c r="BL1218" s="12"/>
      <c r="BM1218" s="12"/>
      <c r="BN1218" s="12"/>
      <c r="BO1218" s="12"/>
      <c r="BP1218" s="12"/>
      <c r="BQ1218" s="12"/>
      <c r="BR1218" s="12"/>
      <c r="BS1218" s="12"/>
      <c r="BT1218" s="12"/>
      <c r="BU1218" s="12"/>
      <c r="BV1218" s="12"/>
      <c r="BW1218" s="12"/>
      <c r="BX1218" s="12"/>
      <c r="BY1218" s="12"/>
      <c r="BZ1218" s="12"/>
      <c r="CA1218" s="12"/>
      <c r="CB1218" s="12"/>
      <c r="CC1218" s="12"/>
      <c r="CD1218" s="12"/>
      <c r="CE1218" s="12"/>
      <c r="CF1218" s="12"/>
      <c r="CG1218" s="12"/>
      <c r="CH1218" s="12"/>
    </row>
    <row r="1219" spans="1:86">
      <c r="A1219" s="14"/>
      <c r="B1219" s="14"/>
      <c r="C1219" s="14"/>
      <c r="D1219" s="14"/>
      <c r="E1219" s="14"/>
      <c r="F1219" s="14"/>
      <c r="G1219" s="14"/>
      <c r="H1219" s="14"/>
      <c r="I1219" s="14"/>
      <c r="J1219" s="14"/>
      <c r="K1219" s="14"/>
      <c r="L1219" s="14"/>
      <c r="M1219" s="14"/>
      <c r="N1219" s="14"/>
      <c r="O1219" s="14"/>
      <c r="P1219" s="14"/>
      <c r="Q1219" s="14"/>
      <c r="R1219" s="14"/>
      <c r="S1219" s="14"/>
      <c r="T1219" s="14"/>
      <c r="U1219" s="14"/>
      <c r="V1219" s="14"/>
      <c r="W1219" s="14"/>
      <c r="X1219" s="14"/>
      <c r="Z1219" s="14"/>
      <c r="AA1219" s="14"/>
      <c r="AB1219" s="14"/>
      <c r="AC1219" s="14"/>
      <c r="AD1219" s="14"/>
      <c r="AE1219" s="14"/>
      <c r="AF1219" s="14"/>
      <c r="AG1219" s="14"/>
      <c r="AH1219" s="14"/>
      <c r="AI1219" s="14"/>
      <c r="AJ1219" s="14"/>
      <c r="AK1219" s="14"/>
      <c r="AL1219" s="14"/>
      <c r="AM1219" s="12"/>
      <c r="AN1219" s="12"/>
      <c r="AO1219" s="12"/>
      <c r="AP1219" s="12"/>
      <c r="AQ1219" s="12"/>
      <c r="AR1219" s="12"/>
      <c r="AS1219" s="12"/>
      <c r="AT1219" s="12"/>
      <c r="AU1219" s="12"/>
      <c r="AV1219" s="12"/>
      <c r="AW1219" s="12"/>
      <c r="AX1219" s="12"/>
      <c r="AY1219" s="12"/>
      <c r="AZ1219" s="12"/>
      <c r="BA1219" s="12"/>
      <c r="BB1219" s="12"/>
      <c r="BC1219" s="12"/>
      <c r="BD1219" s="12"/>
      <c r="BE1219" s="12"/>
      <c r="BF1219" s="12"/>
      <c r="BG1219" s="12"/>
      <c r="BH1219" s="12"/>
      <c r="BI1219" s="12"/>
      <c r="BJ1219" s="12"/>
      <c r="BK1219" s="12"/>
      <c r="BL1219" s="12"/>
      <c r="BM1219" s="12"/>
      <c r="BN1219" s="12"/>
      <c r="BO1219" s="12"/>
      <c r="BP1219" s="12"/>
      <c r="BQ1219" s="12"/>
      <c r="BR1219" s="12"/>
      <c r="BS1219" s="12"/>
      <c r="BT1219" s="12"/>
      <c r="BU1219" s="12"/>
      <c r="BV1219" s="12"/>
      <c r="BW1219" s="12"/>
      <c r="BX1219" s="12"/>
      <c r="BY1219" s="12"/>
      <c r="BZ1219" s="12"/>
      <c r="CA1219" s="12"/>
      <c r="CB1219" s="12"/>
      <c r="CC1219" s="12"/>
      <c r="CD1219" s="12"/>
      <c r="CE1219" s="12"/>
      <c r="CF1219" s="12"/>
      <c r="CG1219" s="12"/>
      <c r="CH1219" s="12"/>
    </row>
    <row r="1220" spans="1:86">
      <c r="A1220" s="14"/>
      <c r="B1220" s="14"/>
      <c r="C1220" s="14"/>
      <c r="D1220" s="14"/>
      <c r="E1220" s="14"/>
      <c r="F1220" s="14"/>
      <c r="G1220" s="14"/>
      <c r="H1220" s="14"/>
      <c r="I1220" s="14"/>
      <c r="J1220" s="14"/>
      <c r="K1220" s="14"/>
      <c r="L1220" s="14"/>
      <c r="M1220" s="14"/>
      <c r="N1220" s="14"/>
      <c r="O1220" s="14"/>
      <c r="P1220" s="14"/>
      <c r="Q1220" s="14"/>
      <c r="R1220" s="14"/>
      <c r="S1220" s="14"/>
      <c r="T1220" s="14"/>
      <c r="U1220" s="14"/>
      <c r="V1220" s="14"/>
      <c r="W1220" s="14"/>
      <c r="X1220" s="14"/>
      <c r="Z1220" s="14"/>
      <c r="AA1220" s="14"/>
      <c r="AB1220" s="14"/>
      <c r="AC1220" s="14"/>
      <c r="AD1220" s="14"/>
      <c r="AE1220" s="14"/>
      <c r="AF1220" s="14"/>
      <c r="AG1220" s="14"/>
      <c r="AH1220" s="14"/>
      <c r="AI1220" s="14"/>
      <c r="AJ1220" s="14"/>
      <c r="AK1220" s="14"/>
      <c r="AL1220" s="14"/>
      <c r="AM1220" s="12"/>
      <c r="AN1220" s="12"/>
      <c r="AO1220" s="12"/>
      <c r="AP1220" s="12"/>
      <c r="AQ1220" s="12"/>
      <c r="AR1220" s="12"/>
      <c r="AS1220" s="12"/>
      <c r="AT1220" s="12"/>
      <c r="AU1220" s="12"/>
      <c r="AV1220" s="12"/>
      <c r="AW1220" s="12"/>
      <c r="AX1220" s="12"/>
      <c r="AY1220" s="12"/>
      <c r="AZ1220" s="12"/>
      <c r="BA1220" s="12"/>
      <c r="BB1220" s="12"/>
      <c r="BC1220" s="12"/>
      <c r="BD1220" s="12"/>
      <c r="BE1220" s="12"/>
      <c r="BF1220" s="12"/>
      <c r="BG1220" s="12"/>
      <c r="BH1220" s="12"/>
      <c r="BI1220" s="12"/>
      <c r="BJ1220" s="12"/>
      <c r="BK1220" s="12"/>
      <c r="BL1220" s="12"/>
      <c r="BM1220" s="12"/>
      <c r="BN1220" s="12"/>
      <c r="BO1220" s="12"/>
      <c r="BP1220" s="12"/>
      <c r="BQ1220" s="12"/>
      <c r="BR1220" s="12"/>
      <c r="BS1220" s="12"/>
      <c r="BT1220" s="12"/>
      <c r="BU1220" s="12"/>
      <c r="BV1220" s="12"/>
      <c r="BW1220" s="12"/>
      <c r="BX1220" s="12"/>
      <c r="BY1220" s="12"/>
      <c r="BZ1220" s="12"/>
      <c r="CA1220" s="12"/>
      <c r="CB1220" s="12"/>
      <c r="CC1220" s="12"/>
      <c r="CD1220" s="12"/>
      <c r="CE1220" s="12"/>
      <c r="CF1220" s="12"/>
      <c r="CG1220" s="12"/>
      <c r="CH1220" s="12"/>
    </row>
    <row r="1221" spans="1:86">
      <c r="A1221" s="14"/>
      <c r="B1221" s="14"/>
      <c r="C1221" s="14"/>
      <c r="D1221" s="14"/>
      <c r="E1221" s="14"/>
      <c r="F1221" s="14"/>
      <c r="G1221" s="14"/>
      <c r="H1221" s="14"/>
      <c r="I1221" s="14"/>
      <c r="J1221" s="14"/>
      <c r="K1221" s="14"/>
      <c r="L1221" s="14"/>
      <c r="M1221" s="14"/>
      <c r="N1221" s="14"/>
      <c r="O1221" s="14"/>
      <c r="P1221" s="14"/>
      <c r="Q1221" s="14"/>
      <c r="R1221" s="14"/>
      <c r="S1221" s="14"/>
      <c r="T1221" s="14"/>
      <c r="U1221" s="14"/>
      <c r="V1221" s="14"/>
      <c r="W1221" s="14"/>
      <c r="X1221" s="14"/>
      <c r="Z1221" s="14"/>
      <c r="AA1221" s="14"/>
      <c r="AB1221" s="14"/>
      <c r="AC1221" s="14"/>
      <c r="AD1221" s="14"/>
      <c r="AE1221" s="14"/>
      <c r="AF1221" s="14"/>
      <c r="AG1221" s="14"/>
      <c r="AH1221" s="14"/>
      <c r="AI1221" s="14"/>
      <c r="AJ1221" s="14"/>
      <c r="AK1221" s="14"/>
      <c r="AL1221" s="14"/>
      <c r="AM1221" s="12"/>
      <c r="AN1221" s="12"/>
      <c r="AO1221" s="12"/>
      <c r="AP1221" s="12"/>
      <c r="AQ1221" s="12"/>
      <c r="AR1221" s="12"/>
      <c r="AS1221" s="12"/>
      <c r="AT1221" s="12"/>
      <c r="AU1221" s="12"/>
      <c r="AV1221" s="12"/>
      <c r="AW1221" s="12"/>
      <c r="AX1221" s="12"/>
      <c r="AY1221" s="12"/>
      <c r="AZ1221" s="12"/>
      <c r="BA1221" s="12"/>
      <c r="BB1221" s="12"/>
      <c r="BC1221" s="12"/>
      <c r="BD1221" s="12"/>
      <c r="BE1221" s="12"/>
      <c r="BF1221" s="12"/>
      <c r="BG1221" s="12"/>
      <c r="BH1221" s="12"/>
      <c r="BI1221" s="12"/>
      <c r="BJ1221" s="12"/>
      <c r="BK1221" s="12"/>
      <c r="BL1221" s="12"/>
      <c r="BM1221" s="12"/>
      <c r="BN1221" s="12"/>
      <c r="BO1221" s="12"/>
      <c r="BP1221" s="12"/>
      <c r="BQ1221" s="12"/>
      <c r="BR1221" s="12"/>
      <c r="BS1221" s="12"/>
      <c r="BT1221" s="12"/>
      <c r="BU1221" s="12"/>
      <c r="BV1221" s="12"/>
      <c r="BW1221" s="12"/>
      <c r="BX1221" s="12"/>
      <c r="BY1221" s="12"/>
      <c r="BZ1221" s="12"/>
      <c r="CA1221" s="12"/>
      <c r="CB1221" s="12"/>
      <c r="CC1221" s="12"/>
      <c r="CD1221" s="12"/>
      <c r="CE1221" s="12"/>
      <c r="CF1221" s="12"/>
      <c r="CG1221" s="12"/>
      <c r="CH1221" s="12"/>
    </row>
    <row r="1222" spans="1:86">
      <c r="A1222" s="14"/>
      <c r="B1222" s="14"/>
      <c r="C1222" s="14"/>
      <c r="D1222" s="14"/>
      <c r="E1222" s="14"/>
      <c r="F1222" s="14"/>
      <c r="G1222" s="14"/>
      <c r="H1222" s="14"/>
      <c r="I1222" s="14"/>
      <c r="J1222" s="14"/>
      <c r="K1222" s="14"/>
      <c r="L1222" s="14"/>
      <c r="M1222" s="14"/>
      <c r="N1222" s="14"/>
      <c r="O1222" s="14"/>
      <c r="P1222" s="14"/>
      <c r="Q1222" s="14"/>
      <c r="R1222" s="14"/>
      <c r="S1222" s="14"/>
      <c r="T1222" s="14"/>
      <c r="U1222" s="14"/>
      <c r="V1222" s="14"/>
      <c r="W1222" s="14"/>
      <c r="X1222" s="14"/>
      <c r="Z1222" s="14"/>
      <c r="AA1222" s="14"/>
      <c r="AB1222" s="14"/>
      <c r="AC1222" s="14"/>
      <c r="AD1222" s="14"/>
      <c r="AE1222" s="14"/>
      <c r="AF1222" s="14"/>
      <c r="AG1222" s="14"/>
      <c r="AH1222" s="14"/>
      <c r="AI1222" s="14"/>
      <c r="AJ1222" s="14"/>
      <c r="AK1222" s="14"/>
      <c r="AL1222" s="14"/>
      <c r="AM1222" s="12"/>
      <c r="AN1222" s="12"/>
      <c r="AO1222" s="12"/>
      <c r="AP1222" s="12"/>
      <c r="AQ1222" s="12"/>
      <c r="AR1222" s="12"/>
      <c r="AS1222" s="12"/>
      <c r="AT1222" s="12"/>
      <c r="AU1222" s="12"/>
      <c r="AV1222" s="12"/>
      <c r="AW1222" s="12"/>
      <c r="AX1222" s="12"/>
      <c r="AY1222" s="12"/>
      <c r="AZ1222" s="12"/>
      <c r="BA1222" s="12"/>
      <c r="BB1222" s="12"/>
      <c r="BC1222" s="12"/>
      <c r="BD1222" s="12"/>
      <c r="BE1222" s="12"/>
      <c r="BF1222" s="12"/>
      <c r="BG1222" s="12"/>
      <c r="BH1222" s="12"/>
      <c r="BI1222" s="12"/>
      <c r="BJ1222" s="12"/>
      <c r="BK1222" s="12"/>
      <c r="BL1222" s="12"/>
      <c r="BM1222" s="12"/>
      <c r="BN1222" s="12"/>
      <c r="BO1222" s="12"/>
      <c r="BP1222" s="12"/>
      <c r="BQ1222" s="12"/>
      <c r="BR1222" s="12"/>
      <c r="BS1222" s="12"/>
      <c r="BT1222" s="12"/>
      <c r="BU1222" s="12"/>
      <c r="BV1222" s="12"/>
      <c r="BW1222" s="12"/>
      <c r="BX1222" s="12"/>
      <c r="BY1222" s="12"/>
      <c r="BZ1222" s="12"/>
      <c r="CA1222" s="12"/>
      <c r="CB1222" s="12"/>
      <c r="CC1222" s="12"/>
      <c r="CD1222" s="12"/>
      <c r="CE1222" s="12"/>
      <c r="CF1222" s="12"/>
      <c r="CG1222" s="12"/>
      <c r="CH1222" s="12"/>
    </row>
    <row r="1223" spans="1:86">
      <c r="A1223" s="14"/>
      <c r="B1223" s="14"/>
      <c r="C1223" s="14"/>
      <c r="D1223" s="14"/>
      <c r="E1223" s="14"/>
      <c r="F1223" s="14"/>
      <c r="G1223" s="14"/>
      <c r="H1223" s="14"/>
      <c r="I1223" s="14"/>
      <c r="J1223" s="14"/>
      <c r="K1223" s="14"/>
      <c r="L1223" s="14"/>
      <c r="M1223" s="14"/>
      <c r="N1223" s="14"/>
      <c r="O1223" s="14"/>
      <c r="P1223" s="14"/>
      <c r="Q1223" s="14"/>
      <c r="R1223" s="14"/>
      <c r="S1223" s="14"/>
      <c r="T1223" s="14"/>
      <c r="U1223" s="14"/>
      <c r="V1223" s="14"/>
      <c r="W1223" s="14"/>
      <c r="X1223" s="14"/>
      <c r="Z1223" s="14"/>
      <c r="AA1223" s="14"/>
      <c r="AB1223" s="14"/>
      <c r="AC1223" s="14"/>
      <c r="AD1223" s="14"/>
      <c r="AE1223" s="14"/>
      <c r="AF1223" s="14"/>
      <c r="AG1223" s="14"/>
      <c r="AH1223" s="14"/>
      <c r="AI1223" s="14"/>
      <c r="AJ1223" s="14"/>
      <c r="AK1223" s="14"/>
      <c r="AL1223" s="14"/>
      <c r="AM1223" s="12"/>
      <c r="AN1223" s="12"/>
      <c r="AO1223" s="12"/>
      <c r="AP1223" s="12"/>
      <c r="AQ1223" s="12"/>
      <c r="AR1223" s="12"/>
      <c r="AS1223" s="12"/>
      <c r="AT1223" s="12"/>
      <c r="AU1223" s="12"/>
      <c r="AV1223" s="12"/>
      <c r="AW1223" s="12"/>
      <c r="AX1223" s="12"/>
      <c r="AY1223" s="12"/>
      <c r="AZ1223" s="12"/>
      <c r="BA1223" s="12"/>
      <c r="BB1223" s="12"/>
      <c r="BC1223" s="12"/>
      <c r="BD1223" s="12"/>
      <c r="BE1223" s="12"/>
      <c r="BF1223" s="12"/>
      <c r="BG1223" s="12"/>
      <c r="BH1223" s="12"/>
      <c r="BI1223" s="12"/>
      <c r="BJ1223" s="12"/>
      <c r="BK1223" s="12"/>
      <c r="BL1223" s="12"/>
      <c r="BM1223" s="12"/>
      <c r="BN1223" s="12"/>
      <c r="BO1223" s="12"/>
      <c r="BP1223" s="12"/>
      <c r="BQ1223" s="12"/>
      <c r="BR1223" s="12"/>
      <c r="BS1223" s="12"/>
      <c r="BT1223" s="12"/>
      <c r="BU1223" s="12"/>
      <c r="BV1223" s="12"/>
      <c r="BW1223" s="12"/>
      <c r="BX1223" s="12"/>
      <c r="BY1223" s="12"/>
      <c r="BZ1223" s="12"/>
      <c r="CA1223" s="12"/>
      <c r="CB1223" s="12"/>
      <c r="CC1223" s="12"/>
      <c r="CD1223" s="12"/>
      <c r="CE1223" s="12"/>
      <c r="CF1223" s="12"/>
      <c r="CG1223" s="12"/>
      <c r="CH1223" s="12"/>
    </row>
    <row r="1224" spans="1:86">
      <c r="A1224" s="14"/>
      <c r="B1224" s="14"/>
      <c r="C1224" s="14"/>
      <c r="D1224" s="14"/>
      <c r="E1224" s="14"/>
      <c r="F1224" s="14"/>
      <c r="G1224" s="14"/>
      <c r="H1224" s="14"/>
      <c r="I1224" s="14"/>
      <c r="J1224" s="14"/>
      <c r="K1224" s="14"/>
      <c r="L1224" s="14"/>
      <c r="M1224" s="14"/>
      <c r="N1224" s="14"/>
      <c r="O1224" s="14"/>
      <c r="P1224" s="14"/>
      <c r="Q1224" s="14"/>
      <c r="R1224" s="14"/>
      <c r="S1224" s="14"/>
      <c r="T1224" s="14"/>
      <c r="U1224" s="14"/>
      <c r="V1224" s="14"/>
      <c r="W1224" s="14"/>
      <c r="X1224" s="14"/>
      <c r="Z1224" s="14"/>
      <c r="AA1224" s="14"/>
      <c r="AB1224" s="14"/>
      <c r="AC1224" s="14"/>
      <c r="AD1224" s="14"/>
      <c r="AE1224" s="14"/>
      <c r="AF1224" s="14"/>
      <c r="AG1224" s="14"/>
      <c r="AH1224" s="14"/>
      <c r="AI1224" s="14"/>
      <c r="AJ1224" s="14"/>
      <c r="AK1224" s="14"/>
      <c r="AL1224" s="14"/>
      <c r="AM1224" s="12"/>
      <c r="AN1224" s="12"/>
      <c r="AO1224" s="12"/>
      <c r="AP1224" s="12"/>
      <c r="AQ1224" s="12"/>
      <c r="AR1224" s="12"/>
      <c r="AS1224" s="12"/>
      <c r="AT1224" s="12"/>
      <c r="AU1224" s="12"/>
      <c r="AV1224" s="12"/>
      <c r="AW1224" s="12"/>
      <c r="AX1224" s="12"/>
      <c r="AY1224" s="12"/>
      <c r="AZ1224" s="12"/>
      <c r="BA1224" s="12"/>
      <c r="BB1224" s="12"/>
      <c r="BC1224" s="12"/>
      <c r="BD1224" s="12"/>
      <c r="BE1224" s="12"/>
      <c r="BF1224" s="12"/>
      <c r="BG1224" s="12"/>
      <c r="BH1224" s="12"/>
      <c r="BI1224" s="12"/>
      <c r="BJ1224" s="12"/>
      <c r="BK1224" s="12"/>
      <c r="BL1224" s="12"/>
      <c r="BM1224" s="12"/>
      <c r="BN1224" s="12"/>
      <c r="BO1224" s="12"/>
      <c r="BP1224" s="12"/>
      <c r="BQ1224" s="12"/>
      <c r="BR1224" s="12"/>
      <c r="BS1224" s="12"/>
      <c r="BT1224" s="12"/>
      <c r="BU1224" s="12"/>
      <c r="BV1224" s="12"/>
      <c r="BW1224" s="12"/>
      <c r="BX1224" s="12"/>
      <c r="BY1224" s="12"/>
      <c r="BZ1224" s="12"/>
      <c r="CA1224" s="12"/>
      <c r="CB1224" s="12"/>
      <c r="CC1224" s="12"/>
      <c r="CD1224" s="12"/>
      <c r="CE1224" s="12"/>
      <c r="CF1224" s="12"/>
      <c r="CG1224" s="12"/>
      <c r="CH1224" s="12"/>
    </row>
    <row r="1225" spans="1:86">
      <c r="A1225" s="14"/>
      <c r="B1225" s="14"/>
      <c r="C1225" s="14"/>
      <c r="D1225" s="14"/>
      <c r="E1225" s="14"/>
      <c r="F1225" s="14"/>
      <c r="G1225" s="14"/>
      <c r="H1225" s="14"/>
      <c r="I1225" s="14"/>
      <c r="J1225" s="14"/>
      <c r="K1225" s="14"/>
      <c r="L1225" s="14"/>
      <c r="M1225" s="14"/>
      <c r="N1225" s="14"/>
      <c r="O1225" s="14"/>
      <c r="P1225" s="14"/>
      <c r="Q1225" s="14"/>
      <c r="R1225" s="14"/>
      <c r="S1225" s="14"/>
      <c r="T1225" s="14"/>
      <c r="U1225" s="14"/>
      <c r="V1225" s="14"/>
      <c r="W1225" s="14"/>
      <c r="X1225" s="14"/>
      <c r="Z1225" s="14"/>
      <c r="AA1225" s="14"/>
      <c r="AB1225" s="14"/>
      <c r="AC1225" s="14"/>
      <c r="AD1225" s="14"/>
      <c r="AE1225" s="14"/>
      <c r="AF1225" s="14"/>
      <c r="AG1225" s="14"/>
      <c r="AH1225" s="14"/>
      <c r="AI1225" s="14"/>
      <c r="AJ1225" s="14"/>
      <c r="AK1225" s="14"/>
      <c r="AL1225" s="14"/>
      <c r="AM1225" s="12"/>
      <c r="AN1225" s="12"/>
      <c r="AO1225" s="12"/>
      <c r="AP1225" s="12"/>
      <c r="AQ1225" s="12"/>
      <c r="AR1225" s="12"/>
      <c r="AS1225" s="12"/>
      <c r="AT1225" s="12"/>
      <c r="AU1225" s="12"/>
      <c r="AV1225" s="12"/>
      <c r="AW1225" s="12"/>
      <c r="AX1225" s="12"/>
      <c r="AY1225" s="12"/>
      <c r="AZ1225" s="12"/>
      <c r="BA1225" s="12"/>
      <c r="BB1225" s="12"/>
      <c r="BC1225" s="12"/>
      <c r="BD1225" s="12"/>
      <c r="BE1225" s="12"/>
      <c r="BF1225" s="12"/>
      <c r="BG1225" s="12"/>
      <c r="BH1225" s="12"/>
      <c r="BI1225" s="12"/>
      <c r="BJ1225" s="12"/>
      <c r="BK1225" s="12"/>
      <c r="BL1225" s="12"/>
      <c r="BM1225" s="12"/>
      <c r="BN1225" s="12"/>
      <c r="BO1225" s="12"/>
      <c r="BP1225" s="12"/>
      <c r="BQ1225" s="12"/>
      <c r="BR1225" s="12"/>
      <c r="BS1225" s="12"/>
      <c r="BT1225" s="12"/>
      <c r="BU1225" s="12"/>
      <c r="BV1225" s="12"/>
      <c r="BW1225" s="12"/>
      <c r="BX1225" s="12"/>
      <c r="BY1225" s="12"/>
      <c r="BZ1225" s="12"/>
      <c r="CA1225" s="12"/>
      <c r="CB1225" s="12"/>
      <c r="CC1225" s="12"/>
      <c r="CD1225" s="12"/>
      <c r="CE1225" s="12"/>
      <c r="CF1225" s="12"/>
      <c r="CG1225" s="12"/>
      <c r="CH1225" s="12"/>
    </row>
    <row r="1226" spans="1:86">
      <c r="A1226" s="14"/>
      <c r="B1226" s="14"/>
      <c r="C1226" s="14"/>
      <c r="D1226" s="14"/>
      <c r="E1226" s="14"/>
      <c r="F1226" s="14"/>
      <c r="G1226" s="14"/>
      <c r="H1226" s="14"/>
      <c r="I1226" s="14"/>
      <c r="J1226" s="14"/>
      <c r="K1226" s="14"/>
      <c r="L1226" s="14"/>
      <c r="M1226" s="14"/>
      <c r="N1226" s="14"/>
      <c r="O1226" s="14"/>
      <c r="P1226" s="14"/>
      <c r="Q1226" s="14"/>
      <c r="R1226" s="14"/>
      <c r="S1226" s="14"/>
      <c r="T1226" s="14"/>
      <c r="U1226" s="14"/>
      <c r="V1226" s="14"/>
      <c r="W1226" s="14"/>
      <c r="X1226" s="14"/>
      <c r="Z1226" s="14"/>
      <c r="AA1226" s="14"/>
      <c r="AB1226" s="14"/>
      <c r="AC1226" s="14"/>
      <c r="AD1226" s="14"/>
      <c r="AE1226" s="14"/>
      <c r="AF1226" s="14"/>
      <c r="AG1226" s="14"/>
      <c r="AH1226" s="14"/>
      <c r="AI1226" s="14"/>
      <c r="AJ1226" s="14"/>
      <c r="AK1226" s="14"/>
      <c r="AL1226" s="14"/>
      <c r="AM1226" s="12"/>
      <c r="AN1226" s="12"/>
      <c r="AO1226" s="12"/>
      <c r="AP1226" s="12"/>
      <c r="AQ1226" s="12"/>
      <c r="AR1226" s="12"/>
      <c r="AS1226" s="12"/>
      <c r="AT1226" s="12"/>
      <c r="AU1226" s="12"/>
      <c r="AV1226" s="12"/>
      <c r="AW1226" s="12"/>
      <c r="AX1226" s="12"/>
      <c r="AY1226" s="12"/>
      <c r="AZ1226" s="12"/>
      <c r="BA1226" s="12"/>
      <c r="BB1226" s="12"/>
      <c r="BC1226" s="12"/>
      <c r="BD1226" s="12"/>
      <c r="BE1226" s="12"/>
      <c r="BF1226" s="12"/>
      <c r="BG1226" s="12"/>
      <c r="BH1226" s="12"/>
      <c r="BI1226" s="12"/>
      <c r="BJ1226" s="12"/>
      <c r="BK1226" s="12"/>
      <c r="BL1226" s="12"/>
      <c r="BM1226" s="12"/>
      <c r="BN1226" s="12"/>
      <c r="BO1226" s="12"/>
      <c r="BP1226" s="12"/>
      <c r="BQ1226" s="12"/>
      <c r="BR1226" s="12"/>
      <c r="BS1226" s="12"/>
      <c r="BT1226" s="12"/>
      <c r="BU1226" s="12"/>
      <c r="BV1226" s="12"/>
      <c r="BW1226" s="12"/>
      <c r="BX1226" s="12"/>
      <c r="BY1226" s="12"/>
      <c r="BZ1226" s="12"/>
      <c r="CA1226" s="12"/>
      <c r="CB1226" s="12"/>
      <c r="CC1226" s="12"/>
      <c r="CD1226" s="12"/>
      <c r="CE1226" s="12"/>
      <c r="CF1226" s="12"/>
      <c r="CG1226" s="12"/>
      <c r="CH1226" s="12"/>
    </row>
    <row r="1227" spans="1:86">
      <c r="A1227" s="14"/>
      <c r="B1227" s="14"/>
      <c r="C1227" s="14"/>
      <c r="D1227" s="14"/>
      <c r="E1227" s="14"/>
      <c r="F1227" s="14"/>
      <c r="G1227" s="14"/>
      <c r="H1227" s="14"/>
      <c r="I1227" s="14"/>
      <c r="J1227" s="14"/>
      <c r="K1227" s="14"/>
      <c r="L1227" s="14"/>
      <c r="M1227" s="14"/>
      <c r="N1227" s="14"/>
      <c r="O1227" s="14"/>
      <c r="P1227" s="14"/>
      <c r="Q1227" s="14"/>
      <c r="R1227" s="14"/>
      <c r="S1227" s="14"/>
      <c r="T1227" s="14"/>
      <c r="U1227" s="14"/>
      <c r="V1227" s="14"/>
      <c r="W1227" s="14"/>
      <c r="X1227" s="14"/>
      <c r="Z1227" s="14"/>
      <c r="AA1227" s="14"/>
      <c r="AB1227" s="14"/>
      <c r="AC1227" s="14"/>
      <c r="AD1227" s="14"/>
      <c r="AE1227" s="14"/>
      <c r="AF1227" s="14"/>
      <c r="AG1227" s="14"/>
      <c r="AH1227" s="14"/>
      <c r="AI1227" s="14"/>
      <c r="AJ1227" s="14"/>
      <c r="AK1227" s="14"/>
      <c r="AL1227" s="14"/>
      <c r="AM1227" s="12"/>
      <c r="AN1227" s="12"/>
      <c r="AO1227" s="12"/>
      <c r="AP1227" s="12"/>
      <c r="AQ1227" s="12"/>
      <c r="AR1227" s="12"/>
      <c r="AS1227" s="12"/>
      <c r="AT1227" s="12"/>
      <c r="AU1227" s="12"/>
      <c r="AV1227" s="12"/>
      <c r="AW1227" s="12"/>
      <c r="AX1227" s="12"/>
      <c r="AY1227" s="12"/>
      <c r="AZ1227" s="12"/>
      <c r="BA1227" s="12"/>
      <c r="BB1227" s="12"/>
      <c r="BC1227" s="12"/>
      <c r="BD1227" s="12"/>
      <c r="BE1227" s="12"/>
      <c r="BF1227" s="12"/>
      <c r="BG1227" s="12"/>
      <c r="BH1227" s="12"/>
      <c r="BI1227" s="12"/>
      <c r="BJ1227" s="12"/>
      <c r="BK1227" s="12"/>
      <c r="BL1227" s="12"/>
      <c r="BM1227" s="12"/>
      <c r="BN1227" s="12"/>
      <c r="BO1227" s="12"/>
      <c r="BP1227" s="12"/>
      <c r="BQ1227" s="12"/>
      <c r="BR1227" s="12"/>
      <c r="BS1227" s="12"/>
      <c r="BT1227" s="12"/>
      <c r="BU1227" s="12"/>
      <c r="BV1227" s="12"/>
      <c r="BW1227" s="12"/>
      <c r="BX1227" s="12"/>
      <c r="BY1227" s="12"/>
      <c r="BZ1227" s="12"/>
      <c r="CA1227" s="12"/>
      <c r="CB1227" s="12"/>
      <c r="CC1227" s="12"/>
      <c r="CD1227" s="12"/>
      <c r="CE1227" s="12"/>
      <c r="CF1227" s="12"/>
      <c r="CG1227" s="12"/>
      <c r="CH1227" s="12"/>
    </row>
    <row r="1228" spans="1:86">
      <c r="A1228" s="14"/>
      <c r="B1228" s="14"/>
      <c r="C1228" s="14"/>
      <c r="D1228" s="14"/>
      <c r="E1228" s="14"/>
      <c r="F1228" s="14"/>
      <c r="G1228" s="14"/>
      <c r="H1228" s="14"/>
      <c r="I1228" s="14"/>
      <c r="J1228" s="14"/>
      <c r="K1228" s="14"/>
      <c r="L1228" s="14"/>
      <c r="M1228" s="14"/>
      <c r="N1228" s="14"/>
      <c r="O1228" s="14"/>
      <c r="P1228" s="14"/>
      <c r="Q1228" s="14"/>
      <c r="R1228" s="14"/>
      <c r="S1228" s="14"/>
      <c r="T1228" s="14"/>
      <c r="U1228" s="14"/>
      <c r="V1228" s="14"/>
      <c r="W1228" s="14"/>
      <c r="X1228" s="14"/>
      <c r="Z1228" s="14"/>
      <c r="AA1228" s="14"/>
      <c r="AB1228" s="14"/>
      <c r="AC1228" s="14"/>
      <c r="AD1228" s="14"/>
      <c r="AE1228" s="14"/>
      <c r="AF1228" s="14"/>
      <c r="AG1228" s="14"/>
      <c r="AH1228" s="14"/>
      <c r="AI1228" s="14"/>
      <c r="AJ1228" s="14"/>
      <c r="AK1228" s="14"/>
      <c r="AL1228" s="14"/>
      <c r="AM1228" s="12"/>
      <c r="AN1228" s="12"/>
      <c r="AO1228" s="12"/>
      <c r="AP1228" s="12"/>
      <c r="AQ1228" s="12"/>
      <c r="AR1228" s="12"/>
      <c r="AS1228" s="12"/>
      <c r="AT1228" s="12"/>
      <c r="AU1228" s="12"/>
      <c r="AV1228" s="12"/>
      <c r="AW1228" s="12"/>
      <c r="AX1228" s="12"/>
      <c r="AY1228" s="12"/>
      <c r="AZ1228" s="12"/>
      <c r="BA1228" s="12"/>
      <c r="BB1228" s="12"/>
      <c r="BC1228" s="12"/>
      <c r="BD1228" s="12"/>
      <c r="BE1228" s="12"/>
      <c r="BF1228" s="12"/>
      <c r="BG1228" s="12"/>
      <c r="BH1228" s="12"/>
      <c r="BI1228" s="12"/>
      <c r="BJ1228" s="12"/>
      <c r="BK1228" s="12"/>
      <c r="BL1228" s="12"/>
      <c r="BM1228" s="12"/>
      <c r="BN1228" s="12"/>
      <c r="BO1228" s="12"/>
      <c r="BP1228" s="12"/>
      <c r="BQ1228" s="12"/>
      <c r="BR1228" s="12"/>
      <c r="BS1228" s="12"/>
      <c r="BT1228" s="12"/>
      <c r="BU1228" s="12"/>
      <c r="BV1228" s="12"/>
      <c r="BW1228" s="12"/>
      <c r="BX1228" s="12"/>
      <c r="BY1228" s="12"/>
      <c r="BZ1228" s="12"/>
      <c r="CA1228" s="12"/>
      <c r="CB1228" s="12"/>
      <c r="CC1228" s="12"/>
      <c r="CD1228" s="12"/>
      <c r="CE1228" s="12"/>
      <c r="CF1228" s="12"/>
      <c r="CG1228" s="12"/>
      <c r="CH1228" s="12"/>
    </row>
    <row r="1229" spans="1:86">
      <c r="A1229" s="14"/>
      <c r="B1229" s="14"/>
      <c r="C1229" s="14"/>
      <c r="D1229" s="14"/>
      <c r="E1229" s="14"/>
      <c r="F1229" s="14"/>
      <c r="G1229" s="14"/>
      <c r="H1229" s="14"/>
      <c r="I1229" s="14"/>
      <c r="J1229" s="14"/>
      <c r="K1229" s="14"/>
      <c r="L1229" s="14"/>
      <c r="M1229" s="14"/>
      <c r="N1229" s="14"/>
      <c r="O1229" s="14"/>
      <c r="P1229" s="14"/>
      <c r="Q1229" s="14"/>
      <c r="R1229" s="14"/>
      <c r="S1229" s="14"/>
      <c r="T1229" s="14"/>
      <c r="U1229" s="14"/>
      <c r="V1229" s="14"/>
      <c r="W1229" s="14"/>
      <c r="X1229" s="14"/>
      <c r="Z1229" s="14"/>
      <c r="AA1229" s="14"/>
      <c r="AB1229" s="14"/>
      <c r="AC1229" s="14"/>
      <c r="AD1229" s="14"/>
      <c r="AE1229" s="14"/>
      <c r="AF1229" s="14"/>
      <c r="AG1229" s="14"/>
      <c r="AH1229" s="14"/>
      <c r="AI1229" s="14"/>
      <c r="AJ1229" s="14"/>
      <c r="AK1229" s="14"/>
      <c r="AL1229" s="14"/>
      <c r="AM1229" s="12"/>
      <c r="AN1229" s="12"/>
      <c r="AO1229" s="12"/>
      <c r="AP1229" s="12"/>
      <c r="AQ1229" s="12"/>
      <c r="AR1229" s="12"/>
      <c r="AS1229" s="12"/>
      <c r="AT1229" s="12"/>
      <c r="AU1229" s="12"/>
      <c r="AV1229" s="12"/>
      <c r="AW1229" s="12"/>
      <c r="AX1229" s="12"/>
      <c r="AY1229" s="12"/>
      <c r="AZ1229" s="12"/>
      <c r="BA1229" s="12"/>
      <c r="BB1229" s="12"/>
      <c r="BC1229" s="12"/>
      <c r="BD1229" s="12"/>
      <c r="BE1229" s="12"/>
      <c r="BF1229" s="12"/>
      <c r="BG1229" s="12"/>
      <c r="BH1229" s="12"/>
      <c r="BI1229" s="12"/>
      <c r="BJ1229" s="12"/>
      <c r="BK1229" s="12"/>
      <c r="BL1229" s="12"/>
      <c r="BM1229" s="12"/>
      <c r="BN1229" s="12"/>
      <c r="BO1229" s="12"/>
      <c r="BP1229" s="12"/>
      <c r="BQ1229" s="12"/>
      <c r="BR1229" s="12"/>
      <c r="BS1229" s="12"/>
      <c r="BT1229" s="12"/>
      <c r="BU1229" s="12"/>
      <c r="BV1229" s="12"/>
      <c r="BW1229" s="12"/>
      <c r="BX1229" s="12"/>
      <c r="BY1229" s="12"/>
      <c r="BZ1229" s="12"/>
      <c r="CA1229" s="12"/>
      <c r="CB1229" s="12"/>
      <c r="CC1229" s="12"/>
      <c r="CD1229" s="12"/>
      <c r="CE1229" s="12"/>
      <c r="CF1229" s="12"/>
      <c r="CG1229" s="12"/>
      <c r="CH1229" s="12"/>
    </row>
    <row r="1230" spans="1:86">
      <c r="A1230" s="14"/>
      <c r="B1230" s="14"/>
      <c r="C1230" s="14"/>
      <c r="D1230" s="14"/>
      <c r="E1230" s="14"/>
      <c r="F1230" s="14"/>
      <c r="G1230" s="14"/>
      <c r="H1230" s="14"/>
      <c r="I1230" s="14"/>
      <c r="J1230" s="14"/>
      <c r="K1230" s="14"/>
      <c r="L1230" s="14"/>
      <c r="M1230" s="14"/>
      <c r="N1230" s="14"/>
      <c r="O1230" s="14"/>
      <c r="P1230" s="14"/>
      <c r="Q1230" s="14"/>
      <c r="R1230" s="14"/>
      <c r="S1230" s="14"/>
      <c r="T1230" s="14"/>
      <c r="U1230" s="14"/>
      <c r="V1230" s="14"/>
      <c r="W1230" s="14"/>
      <c r="X1230" s="14"/>
      <c r="Z1230" s="14"/>
      <c r="AA1230" s="14"/>
      <c r="AB1230" s="14"/>
      <c r="AC1230" s="14"/>
      <c r="AD1230" s="14"/>
      <c r="AE1230" s="14"/>
      <c r="AF1230" s="14"/>
      <c r="AG1230" s="14"/>
      <c r="AH1230" s="14"/>
      <c r="AI1230" s="14"/>
      <c r="AJ1230" s="14"/>
      <c r="AK1230" s="14"/>
      <c r="AL1230" s="14"/>
      <c r="AM1230" s="12"/>
      <c r="AN1230" s="12"/>
      <c r="AO1230" s="12"/>
      <c r="AP1230" s="12"/>
      <c r="AQ1230" s="12"/>
      <c r="AR1230" s="12"/>
      <c r="AS1230" s="12"/>
      <c r="AT1230" s="12"/>
      <c r="AU1230" s="12"/>
      <c r="AV1230" s="12"/>
      <c r="AW1230" s="12"/>
      <c r="AX1230" s="12"/>
      <c r="AY1230" s="12"/>
      <c r="AZ1230" s="12"/>
      <c r="BA1230" s="12"/>
      <c r="BB1230" s="12"/>
      <c r="BC1230" s="12"/>
      <c r="BD1230" s="12"/>
      <c r="BE1230" s="12"/>
      <c r="BF1230" s="12"/>
      <c r="BG1230" s="12"/>
      <c r="BH1230" s="12"/>
      <c r="BI1230" s="12"/>
      <c r="BJ1230" s="12"/>
      <c r="BK1230" s="12"/>
      <c r="BL1230" s="12"/>
      <c r="BM1230" s="12"/>
      <c r="BN1230" s="12"/>
      <c r="BO1230" s="12"/>
      <c r="BP1230" s="12"/>
      <c r="BQ1230" s="12"/>
      <c r="BR1230" s="12"/>
      <c r="BS1230" s="12"/>
      <c r="BT1230" s="12"/>
      <c r="BU1230" s="12"/>
      <c r="BV1230" s="12"/>
      <c r="BW1230" s="12"/>
      <c r="BX1230" s="12"/>
      <c r="BY1230" s="12"/>
      <c r="BZ1230" s="12"/>
      <c r="CA1230" s="12"/>
      <c r="CB1230" s="12"/>
      <c r="CC1230" s="12"/>
      <c r="CD1230" s="12"/>
      <c r="CE1230" s="12"/>
      <c r="CF1230" s="12"/>
      <c r="CG1230" s="12"/>
      <c r="CH1230" s="12"/>
    </row>
    <row r="1231" spans="1:86">
      <c r="A1231" s="14"/>
      <c r="B1231" s="14"/>
      <c r="C1231" s="14"/>
      <c r="D1231" s="14"/>
      <c r="E1231" s="14"/>
      <c r="F1231" s="14"/>
      <c r="G1231" s="14"/>
      <c r="H1231" s="14"/>
      <c r="I1231" s="14"/>
      <c r="J1231" s="14"/>
      <c r="K1231" s="14"/>
      <c r="L1231" s="14"/>
      <c r="M1231" s="14"/>
      <c r="N1231" s="14"/>
      <c r="O1231" s="14"/>
      <c r="P1231" s="14"/>
      <c r="Q1231" s="14"/>
      <c r="R1231" s="14"/>
      <c r="S1231" s="14"/>
      <c r="T1231" s="14"/>
      <c r="U1231" s="14"/>
      <c r="V1231" s="14"/>
      <c r="W1231" s="14"/>
      <c r="X1231" s="14"/>
      <c r="Z1231" s="14"/>
      <c r="AA1231" s="14"/>
      <c r="AB1231" s="14"/>
      <c r="AC1231" s="14"/>
      <c r="AD1231" s="14"/>
      <c r="AE1231" s="14"/>
      <c r="AF1231" s="14"/>
      <c r="AG1231" s="14"/>
      <c r="AH1231" s="14"/>
      <c r="AI1231" s="14"/>
      <c r="AJ1231" s="14"/>
      <c r="AK1231" s="14"/>
      <c r="AL1231" s="14"/>
      <c r="AM1231" s="12"/>
      <c r="AN1231" s="12"/>
      <c r="AO1231" s="12"/>
      <c r="AP1231" s="12"/>
      <c r="AQ1231" s="12"/>
      <c r="AR1231" s="12"/>
      <c r="AS1231" s="12"/>
      <c r="AT1231" s="12"/>
      <c r="AU1231" s="12"/>
      <c r="AV1231" s="12"/>
      <c r="AW1231" s="12"/>
      <c r="AX1231" s="12"/>
      <c r="AY1231" s="12"/>
      <c r="AZ1231" s="12"/>
      <c r="BA1231" s="12"/>
      <c r="BB1231" s="12"/>
      <c r="BC1231" s="12"/>
      <c r="BD1231" s="12"/>
      <c r="BE1231" s="12"/>
      <c r="BF1231" s="12"/>
      <c r="BG1231" s="12"/>
      <c r="BH1231" s="12"/>
      <c r="BI1231" s="12"/>
      <c r="BJ1231" s="12"/>
      <c r="BK1231" s="12"/>
      <c r="BL1231" s="12"/>
      <c r="BM1231" s="12"/>
      <c r="BN1231" s="12"/>
      <c r="BO1231" s="12"/>
      <c r="BP1231" s="12"/>
      <c r="BQ1231" s="12"/>
      <c r="BR1231" s="12"/>
      <c r="BS1231" s="12"/>
      <c r="BT1231" s="12"/>
      <c r="BU1231" s="12"/>
      <c r="BV1231" s="12"/>
      <c r="BW1231" s="12"/>
      <c r="BX1231" s="12"/>
      <c r="BY1231" s="12"/>
      <c r="BZ1231" s="12"/>
      <c r="CA1231" s="12"/>
      <c r="CB1231" s="12"/>
      <c r="CC1231" s="12"/>
      <c r="CD1231" s="12"/>
      <c r="CE1231" s="12"/>
      <c r="CF1231" s="12"/>
      <c r="CG1231" s="12"/>
      <c r="CH1231" s="12"/>
    </row>
    <row r="1232" spans="1:86">
      <c r="A1232" s="14"/>
      <c r="B1232" s="14"/>
      <c r="C1232" s="14"/>
      <c r="D1232" s="14"/>
      <c r="E1232" s="14"/>
      <c r="F1232" s="14"/>
      <c r="G1232" s="14"/>
      <c r="H1232" s="14"/>
      <c r="I1232" s="14"/>
      <c r="J1232" s="14"/>
      <c r="K1232" s="14"/>
      <c r="L1232" s="14"/>
      <c r="M1232" s="14"/>
      <c r="N1232" s="14"/>
      <c r="O1232" s="14"/>
      <c r="P1232" s="14"/>
      <c r="Q1232" s="14"/>
      <c r="R1232" s="14"/>
      <c r="S1232" s="14"/>
      <c r="T1232" s="14"/>
      <c r="U1232" s="14"/>
      <c r="V1232" s="14"/>
      <c r="W1232" s="14"/>
      <c r="X1232" s="14"/>
      <c r="Z1232" s="14"/>
      <c r="AA1232" s="14"/>
      <c r="AB1232" s="14"/>
      <c r="AC1232" s="14"/>
      <c r="AD1232" s="14"/>
      <c r="AE1232" s="14"/>
      <c r="AF1232" s="14"/>
      <c r="AG1232" s="14"/>
      <c r="AH1232" s="14"/>
      <c r="AI1232" s="14"/>
      <c r="AJ1232" s="14"/>
      <c r="AK1232" s="14"/>
      <c r="AL1232" s="14"/>
      <c r="AM1232" s="12"/>
      <c r="AN1232" s="12"/>
      <c r="AO1232" s="12"/>
      <c r="AP1232" s="12"/>
      <c r="AQ1232" s="12"/>
      <c r="AR1232" s="12"/>
      <c r="AS1232" s="12"/>
      <c r="AT1232" s="12"/>
      <c r="AU1232" s="12"/>
      <c r="AV1232" s="12"/>
      <c r="AW1232" s="12"/>
      <c r="AX1232" s="12"/>
      <c r="AY1232" s="12"/>
      <c r="AZ1232" s="12"/>
      <c r="BA1232" s="12"/>
      <c r="BB1232" s="12"/>
      <c r="BC1232" s="12"/>
      <c r="BD1232" s="12"/>
      <c r="BE1232" s="12"/>
      <c r="BF1232" s="12"/>
      <c r="BG1232" s="12"/>
      <c r="BH1232" s="12"/>
      <c r="BI1232" s="12"/>
      <c r="BJ1232" s="12"/>
      <c r="BK1232" s="12"/>
      <c r="BL1232" s="12"/>
      <c r="BM1232" s="12"/>
      <c r="BN1232" s="12"/>
      <c r="BO1232" s="12"/>
      <c r="BP1232" s="12"/>
      <c r="BQ1232" s="12"/>
      <c r="BR1232" s="12"/>
      <c r="BS1232" s="12"/>
      <c r="BT1232" s="12"/>
      <c r="BU1232" s="12"/>
      <c r="BV1232" s="12"/>
      <c r="BW1232" s="12"/>
      <c r="BX1232" s="12"/>
      <c r="BY1232" s="12"/>
      <c r="BZ1232" s="12"/>
      <c r="CA1232" s="12"/>
      <c r="CB1232" s="12"/>
      <c r="CC1232" s="12"/>
      <c r="CD1232" s="12"/>
      <c r="CE1232" s="12"/>
      <c r="CF1232" s="12"/>
      <c r="CG1232" s="12"/>
      <c r="CH1232" s="12"/>
    </row>
    <row r="1233" spans="1:86">
      <c r="A1233" s="14"/>
      <c r="B1233" s="14"/>
      <c r="C1233" s="14"/>
      <c r="D1233" s="14"/>
      <c r="E1233" s="14"/>
      <c r="F1233" s="14"/>
      <c r="G1233" s="14"/>
      <c r="H1233" s="14"/>
      <c r="I1233" s="14"/>
      <c r="J1233" s="14"/>
      <c r="K1233" s="14"/>
      <c r="L1233" s="14"/>
      <c r="M1233" s="14"/>
      <c r="N1233" s="14"/>
      <c r="O1233" s="14"/>
      <c r="P1233" s="14"/>
      <c r="Q1233" s="14"/>
      <c r="R1233" s="14"/>
      <c r="S1233" s="14"/>
      <c r="T1233" s="14"/>
      <c r="U1233" s="14"/>
      <c r="V1233" s="14"/>
      <c r="W1233" s="14"/>
      <c r="X1233" s="14"/>
      <c r="Z1233" s="14"/>
      <c r="AA1233" s="14"/>
      <c r="AB1233" s="14"/>
      <c r="AC1233" s="14"/>
      <c r="AD1233" s="14"/>
      <c r="AE1233" s="14"/>
      <c r="AF1233" s="14"/>
      <c r="AG1233" s="14"/>
      <c r="AH1233" s="14"/>
      <c r="AI1233" s="14"/>
      <c r="AJ1233" s="14"/>
      <c r="AK1233" s="14"/>
      <c r="AL1233" s="14"/>
      <c r="AM1233" s="12"/>
      <c r="AN1233" s="12"/>
      <c r="AO1233" s="12"/>
      <c r="AP1233" s="12"/>
      <c r="AQ1233" s="12"/>
      <c r="AR1233" s="12"/>
      <c r="AS1233" s="12"/>
      <c r="AT1233" s="12"/>
      <c r="AU1233" s="12"/>
      <c r="AV1233" s="12"/>
      <c r="AW1233" s="12"/>
      <c r="AX1233" s="12"/>
      <c r="AY1233" s="12"/>
      <c r="AZ1233" s="12"/>
      <c r="BA1233" s="12"/>
      <c r="BB1233" s="12"/>
      <c r="BC1233" s="12"/>
      <c r="BD1233" s="12"/>
      <c r="BE1233" s="12"/>
      <c r="BF1233" s="12"/>
      <c r="BG1233" s="12"/>
      <c r="BH1233" s="12"/>
      <c r="BI1233" s="12"/>
      <c r="BJ1233" s="12"/>
      <c r="BK1233" s="12"/>
      <c r="BL1233" s="12"/>
      <c r="BM1233" s="12"/>
      <c r="BN1233" s="12"/>
      <c r="BO1233" s="12"/>
      <c r="BP1233" s="12"/>
      <c r="BQ1233" s="12"/>
      <c r="BR1233" s="12"/>
      <c r="BS1233" s="12"/>
      <c r="BT1233" s="12"/>
      <c r="BU1233" s="12"/>
      <c r="BV1233" s="12"/>
      <c r="BW1233" s="12"/>
      <c r="BX1233" s="12"/>
      <c r="BY1233" s="12"/>
      <c r="BZ1233" s="12"/>
      <c r="CA1233" s="12"/>
      <c r="CB1233" s="12"/>
      <c r="CC1233" s="12"/>
      <c r="CD1233" s="12"/>
      <c r="CE1233" s="12"/>
      <c r="CF1233" s="12"/>
      <c r="CG1233" s="12"/>
      <c r="CH1233" s="12"/>
    </row>
    <row r="1234" spans="1:86">
      <c r="A1234" s="14"/>
      <c r="B1234" s="14"/>
      <c r="C1234" s="14"/>
      <c r="D1234" s="14"/>
      <c r="E1234" s="14"/>
      <c r="F1234" s="14"/>
      <c r="G1234" s="14"/>
      <c r="H1234" s="14"/>
      <c r="I1234" s="14"/>
      <c r="J1234" s="14"/>
      <c r="K1234" s="14"/>
      <c r="L1234" s="14"/>
      <c r="M1234" s="14"/>
      <c r="N1234" s="14"/>
      <c r="O1234" s="14"/>
      <c r="P1234" s="14"/>
      <c r="Q1234" s="14"/>
      <c r="R1234" s="14"/>
      <c r="S1234" s="14"/>
      <c r="T1234" s="14"/>
      <c r="U1234" s="14"/>
      <c r="V1234" s="14"/>
      <c r="W1234" s="14"/>
      <c r="X1234" s="14"/>
      <c r="Z1234" s="14"/>
      <c r="AA1234" s="14"/>
      <c r="AB1234" s="14"/>
      <c r="AC1234" s="14"/>
      <c r="AD1234" s="14"/>
      <c r="AE1234" s="14"/>
      <c r="AF1234" s="14"/>
      <c r="AG1234" s="14"/>
      <c r="AH1234" s="14"/>
      <c r="AI1234" s="14"/>
      <c r="AJ1234" s="14"/>
      <c r="AK1234" s="14"/>
      <c r="AL1234" s="14"/>
      <c r="AM1234" s="12"/>
      <c r="AN1234" s="12"/>
      <c r="AO1234" s="12"/>
      <c r="AP1234" s="12"/>
      <c r="AQ1234" s="12"/>
      <c r="AR1234" s="12"/>
      <c r="AS1234" s="12"/>
      <c r="AT1234" s="12"/>
      <c r="AU1234" s="12"/>
      <c r="AV1234" s="12"/>
      <c r="AW1234" s="12"/>
      <c r="AX1234" s="12"/>
      <c r="AY1234" s="12"/>
      <c r="AZ1234" s="12"/>
      <c r="BA1234" s="12"/>
      <c r="BB1234" s="12"/>
      <c r="BC1234" s="12"/>
      <c r="BD1234" s="12"/>
      <c r="BE1234" s="12"/>
      <c r="BF1234" s="12"/>
      <c r="BG1234" s="12"/>
      <c r="BH1234" s="12"/>
      <c r="BI1234" s="12"/>
      <c r="BJ1234" s="12"/>
      <c r="BK1234" s="12"/>
      <c r="BL1234" s="12"/>
      <c r="BM1234" s="12"/>
      <c r="BN1234" s="12"/>
      <c r="BO1234" s="12"/>
      <c r="BP1234" s="12"/>
      <c r="BQ1234" s="12"/>
      <c r="BR1234" s="12"/>
      <c r="BS1234" s="12"/>
      <c r="BT1234" s="12"/>
      <c r="BU1234" s="12"/>
      <c r="BV1234" s="12"/>
      <c r="BW1234" s="12"/>
      <c r="BX1234" s="12"/>
      <c r="BY1234" s="12"/>
      <c r="BZ1234" s="12"/>
      <c r="CA1234" s="12"/>
      <c r="CB1234" s="12"/>
      <c r="CC1234" s="12"/>
      <c r="CD1234" s="12"/>
      <c r="CE1234" s="12"/>
      <c r="CF1234" s="12"/>
      <c r="CG1234" s="12"/>
      <c r="CH1234" s="12"/>
    </row>
    <row r="1235" spans="1:86">
      <c r="A1235" s="14"/>
      <c r="B1235" s="14"/>
      <c r="C1235" s="14"/>
      <c r="D1235" s="14"/>
      <c r="E1235" s="14"/>
      <c r="F1235" s="14"/>
      <c r="G1235" s="14"/>
      <c r="H1235" s="14"/>
      <c r="I1235" s="14"/>
      <c r="J1235" s="14"/>
      <c r="K1235" s="14"/>
      <c r="L1235" s="14"/>
      <c r="M1235" s="14"/>
      <c r="N1235" s="14"/>
      <c r="O1235" s="14"/>
      <c r="P1235" s="14"/>
      <c r="Q1235" s="14"/>
      <c r="R1235" s="14"/>
      <c r="S1235" s="14"/>
      <c r="T1235" s="14"/>
      <c r="U1235" s="14"/>
      <c r="V1235" s="14"/>
      <c r="W1235" s="14"/>
      <c r="X1235" s="14"/>
      <c r="Z1235" s="14"/>
      <c r="AA1235" s="14"/>
      <c r="AB1235" s="14"/>
      <c r="AC1235" s="14"/>
      <c r="AD1235" s="14"/>
      <c r="AE1235" s="14"/>
      <c r="AF1235" s="14"/>
      <c r="AG1235" s="14"/>
      <c r="AH1235" s="14"/>
      <c r="AI1235" s="14"/>
      <c r="AJ1235" s="14"/>
      <c r="AK1235" s="14"/>
      <c r="AL1235" s="14"/>
      <c r="AM1235" s="12"/>
      <c r="AN1235" s="12"/>
      <c r="AO1235" s="12"/>
      <c r="AP1235" s="12"/>
      <c r="AQ1235" s="12"/>
      <c r="AR1235" s="12"/>
      <c r="AS1235" s="12"/>
      <c r="AT1235" s="12"/>
      <c r="AU1235" s="12"/>
      <c r="AV1235" s="12"/>
      <c r="AW1235" s="12"/>
      <c r="AX1235" s="12"/>
      <c r="AY1235" s="12"/>
      <c r="AZ1235" s="12"/>
      <c r="BA1235" s="12"/>
      <c r="BB1235" s="12"/>
      <c r="BC1235" s="12"/>
      <c r="BD1235" s="12"/>
      <c r="BE1235" s="12"/>
      <c r="BF1235" s="12"/>
      <c r="BG1235" s="12"/>
      <c r="BH1235" s="12"/>
      <c r="BI1235" s="12"/>
      <c r="BJ1235" s="12"/>
      <c r="BK1235" s="12"/>
      <c r="BL1235" s="12"/>
      <c r="BM1235" s="12"/>
      <c r="BN1235" s="12"/>
      <c r="BO1235" s="12"/>
      <c r="BP1235" s="12"/>
      <c r="BQ1235" s="12"/>
      <c r="BR1235" s="12"/>
      <c r="BS1235" s="12"/>
      <c r="BT1235" s="12"/>
      <c r="BU1235" s="12"/>
      <c r="BV1235" s="12"/>
      <c r="BW1235" s="12"/>
      <c r="BX1235" s="12"/>
      <c r="BY1235" s="12"/>
      <c r="BZ1235" s="12"/>
      <c r="CA1235" s="12"/>
      <c r="CB1235" s="12"/>
      <c r="CC1235" s="12"/>
      <c r="CD1235" s="12"/>
      <c r="CE1235" s="12"/>
      <c r="CF1235" s="12"/>
      <c r="CG1235" s="12"/>
      <c r="CH1235" s="12"/>
    </row>
  </sheetData>
  <mergeCells count="3">
    <mergeCell ref="A1:J1"/>
    <mergeCell ref="A31:J31"/>
    <mergeCell ref="A32:J32"/>
  </mergeCells>
  <printOptions horizontalCentered="1" headings="1"/>
  <pageMargins left="0.75" right="0.5" top="1" bottom="1" header="0.5" footer="0.5"/>
  <pageSetup scale="79" firstPageNumber="63" orientation="landscape" useFirstPageNumber="1" r:id="rId1"/>
  <headerFooter scaleWithDoc="0" alignWithMargins="0">
    <oddFooter xml:space="preserve">&amp;R&amp;12 </oddFooter>
  </headerFooter>
  <colBreaks count="3" manualBreakCount="3">
    <brk id="9" max="31" man="1"/>
    <brk id="18" max="36" man="1"/>
    <brk id="28" max="36"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4"/>
  <sheetViews>
    <sheetView topLeftCell="A19" zoomScale="70" zoomScaleNormal="70" workbookViewId="0">
      <selection activeCell="B34" sqref="B34"/>
    </sheetView>
  </sheetViews>
  <sheetFormatPr defaultColWidth="9.109375" defaultRowHeight="13.8"/>
  <cols>
    <col min="1" max="1" width="26.5546875" style="202" customWidth="1"/>
    <col min="2" max="2" width="18.5546875" style="43" customWidth="1"/>
    <col min="3" max="3" width="18.5546875" style="201" customWidth="1"/>
    <col min="4" max="4" width="18.109375" style="201" customWidth="1"/>
    <col min="5" max="6" width="9.109375" style="201" customWidth="1"/>
    <col min="7" max="7" width="30.44140625" style="201" customWidth="1"/>
    <col min="8" max="16384" width="9.109375" style="201"/>
  </cols>
  <sheetData>
    <row r="1" spans="1:6" s="207" customFormat="1" ht="77.25" customHeight="1">
      <c r="A1" s="1015" t="s">
        <v>758</v>
      </c>
      <c r="B1" s="1016"/>
      <c r="C1" s="1017"/>
      <c r="D1" s="206"/>
    </row>
    <row r="2" spans="1:6">
      <c r="A2" s="221" t="s">
        <v>19</v>
      </c>
      <c r="B2" s="53" t="s">
        <v>492</v>
      </c>
      <c r="C2" s="221" t="s">
        <v>20</v>
      </c>
      <c r="E2" s="874"/>
    </row>
    <row r="3" spans="1:6">
      <c r="A3" s="222">
        <v>2016</v>
      </c>
      <c r="B3" s="223">
        <v>0.1293</v>
      </c>
      <c r="C3" s="224" t="s">
        <v>371</v>
      </c>
      <c r="E3" s="814"/>
      <c r="F3" s="204"/>
    </row>
    <row r="4" spans="1:6">
      <c r="A4" s="222">
        <f>+A3+1</f>
        <v>2017</v>
      </c>
      <c r="B4" s="223">
        <f>+B3*1.03</f>
        <v>0.13317899999999999</v>
      </c>
      <c r="C4" s="224" t="s">
        <v>371</v>
      </c>
      <c r="E4" s="204"/>
      <c r="F4" s="204"/>
    </row>
    <row r="5" spans="1:6">
      <c r="A5" s="222">
        <f t="shared" ref="A5:A27" si="0">+A4+1</f>
        <v>2018</v>
      </c>
      <c r="B5" s="223">
        <f t="shared" ref="B5:B25" si="1">+B4*1.03</f>
        <v>0.13717436999999999</v>
      </c>
      <c r="C5" s="224" t="s">
        <v>371</v>
      </c>
      <c r="E5" s="204"/>
      <c r="F5" s="204"/>
    </row>
    <row r="6" spans="1:6">
      <c r="A6" s="222">
        <f t="shared" si="0"/>
        <v>2019</v>
      </c>
      <c r="B6" s="223">
        <f t="shared" si="1"/>
        <v>0.1412896011</v>
      </c>
      <c r="C6" s="224" t="s">
        <v>371</v>
      </c>
      <c r="E6" s="204"/>
      <c r="F6" s="204"/>
    </row>
    <row r="7" spans="1:6">
      <c r="A7" s="222">
        <f t="shared" si="0"/>
        <v>2020</v>
      </c>
      <c r="B7" s="223">
        <f t="shared" si="1"/>
        <v>0.14552828913300001</v>
      </c>
      <c r="C7" s="224" t="s">
        <v>371</v>
      </c>
      <c r="E7" s="204"/>
      <c r="F7" s="204"/>
    </row>
    <row r="8" spans="1:6">
      <c r="A8" s="222">
        <f t="shared" si="0"/>
        <v>2021</v>
      </c>
      <c r="B8" s="223">
        <f t="shared" si="1"/>
        <v>0.14989413780699001</v>
      </c>
      <c r="C8" s="224" t="s">
        <v>371</v>
      </c>
      <c r="E8" s="204"/>
      <c r="F8" s="204"/>
    </row>
    <row r="9" spans="1:6">
      <c r="A9" s="222">
        <f t="shared" si="0"/>
        <v>2022</v>
      </c>
      <c r="B9" s="223">
        <f t="shared" si="1"/>
        <v>0.15439096194119972</v>
      </c>
      <c r="C9" s="224" t="s">
        <v>371</v>
      </c>
      <c r="E9" s="204"/>
      <c r="F9" s="204"/>
    </row>
    <row r="10" spans="1:6">
      <c r="A10" s="222">
        <f t="shared" si="0"/>
        <v>2023</v>
      </c>
      <c r="B10" s="223">
        <f t="shared" si="1"/>
        <v>0.15902269079943571</v>
      </c>
      <c r="C10" s="224" t="s">
        <v>371</v>
      </c>
      <c r="E10" s="204"/>
      <c r="F10" s="204"/>
    </row>
    <row r="11" spans="1:6">
      <c r="A11" s="222">
        <f t="shared" si="0"/>
        <v>2024</v>
      </c>
      <c r="B11" s="223">
        <f t="shared" si="1"/>
        <v>0.16379337152341877</v>
      </c>
      <c r="C11" s="224" t="s">
        <v>371</v>
      </c>
      <c r="E11" s="204"/>
      <c r="F11" s="204"/>
    </row>
    <row r="12" spans="1:6">
      <c r="A12" s="222">
        <f t="shared" si="0"/>
        <v>2025</v>
      </c>
      <c r="B12" s="223">
        <f t="shared" si="1"/>
        <v>0.16870717266912133</v>
      </c>
      <c r="C12" s="224" t="s">
        <v>371</v>
      </c>
      <c r="E12" s="204"/>
      <c r="F12" s="204"/>
    </row>
    <row r="13" spans="1:6">
      <c r="A13" s="222">
        <f t="shared" si="0"/>
        <v>2026</v>
      </c>
      <c r="B13" s="223">
        <f t="shared" si="1"/>
        <v>0.17376838784919499</v>
      </c>
      <c r="C13" s="224" t="s">
        <v>371</v>
      </c>
      <c r="E13" s="204"/>
      <c r="F13" s="204"/>
    </row>
    <row r="14" spans="1:6">
      <c r="A14" s="222">
        <f t="shared" si="0"/>
        <v>2027</v>
      </c>
      <c r="B14" s="223">
        <f t="shared" si="1"/>
        <v>0.17898143948467085</v>
      </c>
      <c r="C14" s="224" t="s">
        <v>371</v>
      </c>
      <c r="E14" s="204"/>
      <c r="F14" s="204"/>
    </row>
    <row r="15" spans="1:6">
      <c r="A15" s="222">
        <f t="shared" si="0"/>
        <v>2028</v>
      </c>
      <c r="B15" s="223">
        <f t="shared" si="1"/>
        <v>0.18435088266921099</v>
      </c>
      <c r="C15" s="224" t="s">
        <v>371</v>
      </c>
      <c r="E15" s="204"/>
      <c r="F15" s="204"/>
    </row>
    <row r="16" spans="1:6">
      <c r="A16" s="222">
        <f t="shared" si="0"/>
        <v>2029</v>
      </c>
      <c r="B16" s="223">
        <f t="shared" si="1"/>
        <v>0.18988140914928733</v>
      </c>
      <c r="C16" s="224" t="s">
        <v>371</v>
      </c>
      <c r="E16" s="204"/>
      <c r="F16" s="204"/>
    </row>
    <row r="17" spans="1:6">
      <c r="A17" s="222">
        <f t="shared" si="0"/>
        <v>2030</v>
      </c>
      <c r="B17" s="223">
        <f t="shared" si="1"/>
        <v>0.19557785142376596</v>
      </c>
      <c r="C17" s="224" t="s">
        <v>371</v>
      </c>
      <c r="E17" s="204"/>
      <c r="F17" s="204"/>
    </row>
    <row r="18" spans="1:6">
      <c r="A18" s="222">
        <f t="shared" si="0"/>
        <v>2031</v>
      </c>
      <c r="B18" s="223">
        <f t="shared" si="1"/>
        <v>0.20144518696647895</v>
      </c>
      <c r="C18" s="224" t="s">
        <v>371</v>
      </c>
      <c r="E18" s="204"/>
      <c r="F18" s="204"/>
    </row>
    <row r="19" spans="1:6">
      <c r="A19" s="222">
        <f t="shared" si="0"/>
        <v>2032</v>
      </c>
      <c r="B19" s="223">
        <f t="shared" si="1"/>
        <v>0.20748854257547333</v>
      </c>
      <c r="C19" s="224" t="s">
        <v>371</v>
      </c>
      <c r="E19" s="204"/>
      <c r="F19" s="204"/>
    </row>
    <row r="20" spans="1:6">
      <c r="A20" s="222">
        <f t="shared" si="0"/>
        <v>2033</v>
      </c>
      <c r="B20" s="223">
        <f t="shared" si="1"/>
        <v>0.21371319885273754</v>
      </c>
      <c r="C20" s="224" t="s">
        <v>371</v>
      </c>
      <c r="E20" s="204"/>
      <c r="F20" s="204"/>
    </row>
    <row r="21" spans="1:6">
      <c r="A21" s="222">
        <f t="shared" si="0"/>
        <v>2034</v>
      </c>
      <c r="B21" s="223">
        <f t="shared" si="1"/>
        <v>0.22012459481831967</v>
      </c>
      <c r="C21" s="224" t="s">
        <v>371</v>
      </c>
      <c r="E21" s="204"/>
      <c r="F21" s="204"/>
    </row>
    <row r="22" spans="1:6">
      <c r="A22" s="222">
        <f t="shared" si="0"/>
        <v>2035</v>
      </c>
      <c r="B22" s="223">
        <f t="shared" si="1"/>
        <v>0.22672833266286926</v>
      </c>
      <c r="C22" s="224" t="s">
        <v>371</v>
      </c>
      <c r="E22" s="204"/>
      <c r="F22" s="204"/>
    </row>
    <row r="23" spans="1:6">
      <c r="A23" s="222">
        <f t="shared" si="0"/>
        <v>2036</v>
      </c>
      <c r="B23" s="223">
        <f t="shared" si="1"/>
        <v>0.23353018264275535</v>
      </c>
      <c r="C23" s="224" t="s">
        <v>371</v>
      </c>
      <c r="E23" s="204"/>
      <c r="F23" s="204"/>
    </row>
    <row r="24" spans="1:6">
      <c r="A24" s="222">
        <f t="shared" si="0"/>
        <v>2037</v>
      </c>
      <c r="B24" s="223">
        <f t="shared" si="1"/>
        <v>0.24053608812203803</v>
      </c>
      <c r="C24" s="224" t="s">
        <v>371</v>
      </c>
      <c r="E24" s="204"/>
      <c r="F24" s="204"/>
    </row>
    <row r="25" spans="1:6">
      <c r="A25" s="222">
        <f t="shared" si="0"/>
        <v>2038</v>
      </c>
      <c r="B25" s="223">
        <f t="shared" si="1"/>
        <v>0.24775217076569916</v>
      </c>
      <c r="C25" s="224" t="s">
        <v>371</v>
      </c>
      <c r="E25" s="204"/>
      <c r="F25" s="204"/>
    </row>
    <row r="26" spans="1:6">
      <c r="A26" s="222">
        <f t="shared" si="0"/>
        <v>2039</v>
      </c>
      <c r="B26" s="223">
        <f>+B24*1.03</f>
        <v>0.24775217076569916</v>
      </c>
      <c r="C26" s="224" t="s">
        <v>371</v>
      </c>
      <c r="E26" s="204"/>
      <c r="F26" s="204"/>
    </row>
    <row r="27" spans="1:6">
      <c r="A27" s="222">
        <f t="shared" si="0"/>
        <v>2040</v>
      </c>
      <c r="B27" s="223">
        <f>+B25*1.03</f>
        <v>0.25518473588867013</v>
      </c>
      <c r="C27" s="224" t="s">
        <v>371</v>
      </c>
      <c r="E27" s="204"/>
      <c r="F27" s="204"/>
    </row>
    <row r="29" spans="1:6" ht="29.25" customHeight="1">
      <c r="A29" s="1018" t="s">
        <v>801</v>
      </c>
      <c r="B29" s="1019"/>
      <c r="C29" s="1019"/>
    </row>
    <row r="30" spans="1:6">
      <c r="A30" s="1020"/>
      <c r="B30" s="1021"/>
      <c r="C30" s="1021"/>
    </row>
    <row r="31" spans="1:6">
      <c r="C31" s="225"/>
    </row>
    <row r="32" spans="1:6">
      <c r="C32" s="225"/>
    </row>
    <row r="33" spans="3:3">
      <c r="C33" s="225"/>
    </row>
    <row r="34" spans="3:3">
      <c r="C34" s="225"/>
    </row>
    <row r="35" spans="3:3">
      <c r="C35" s="225"/>
    </row>
    <row r="36" spans="3:3">
      <c r="C36" s="225"/>
    </row>
    <row r="37" spans="3:3">
      <c r="C37" s="225"/>
    </row>
    <row r="38" spans="3:3">
      <c r="C38" s="225"/>
    </row>
    <row r="39" spans="3:3">
      <c r="C39" s="225"/>
    </row>
    <row r="40" spans="3:3">
      <c r="C40" s="225"/>
    </row>
    <row r="41" spans="3:3">
      <c r="C41" s="225"/>
    </row>
    <row r="42" spans="3:3">
      <c r="C42" s="225"/>
    </row>
    <row r="43" spans="3:3">
      <c r="C43" s="225"/>
    </row>
    <row r="44" spans="3:3">
      <c r="C44" s="225"/>
    </row>
    <row r="45" spans="3:3">
      <c r="C45" s="225"/>
    </row>
    <row r="46" spans="3:3">
      <c r="C46" s="225"/>
    </row>
    <row r="47" spans="3:3">
      <c r="C47" s="225"/>
    </row>
    <row r="48" spans="3:3">
      <c r="C48" s="225"/>
    </row>
    <row r="49" spans="3:3">
      <c r="C49" s="225"/>
    </row>
    <row r="50" spans="3:3">
      <c r="C50" s="225"/>
    </row>
    <row r="51" spans="3:3">
      <c r="C51" s="225"/>
    </row>
    <row r="52" spans="3:3">
      <c r="C52" s="225"/>
    </row>
    <row r="53" spans="3:3">
      <c r="C53" s="225"/>
    </row>
    <row r="54" spans="3:3">
      <c r="C54" s="225"/>
    </row>
  </sheetData>
  <mergeCells count="3">
    <mergeCell ref="A1:C1"/>
    <mergeCell ref="A29:C29"/>
    <mergeCell ref="A30:C30"/>
  </mergeCells>
  <printOptions horizontalCentered="1" headings="1"/>
  <pageMargins left="0" right="0" top="1" bottom="1" header="0.5" footer="0.5"/>
  <pageSetup firstPageNumber="75" orientation="portrait" useFirstPageNumber="1" r:id="rId1"/>
  <headerFooter scaleWithDoc="0"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81" zoomScaleNormal="81" workbookViewId="0">
      <selection sqref="A1:E1"/>
    </sheetView>
  </sheetViews>
  <sheetFormatPr defaultColWidth="15.44140625" defaultRowHeight="13.8"/>
  <cols>
    <col min="1" max="2" width="15.44140625" style="201" customWidth="1"/>
    <col min="3" max="3" width="15.109375" style="201" customWidth="1"/>
    <col min="4" max="4" width="15.44140625" style="201" customWidth="1"/>
    <col min="5" max="5" width="19" style="201" customWidth="1"/>
    <col min="6" max="6" width="15.44140625" style="201" customWidth="1"/>
    <col min="7" max="7" width="30.44140625" style="201" customWidth="1"/>
    <col min="8" max="16384" width="15.44140625" style="201"/>
  </cols>
  <sheetData>
    <row r="1" spans="1:7" s="207" customFormat="1" ht="74.25" customHeight="1">
      <c r="A1" s="1022" t="s">
        <v>759</v>
      </c>
      <c r="B1" s="1022"/>
      <c r="C1" s="1022"/>
      <c r="D1" s="1022"/>
      <c r="E1" s="1022"/>
      <c r="F1" s="206"/>
    </row>
    <row r="2" spans="1:7" ht="63.75" customHeight="1">
      <c r="A2" s="226" t="s">
        <v>512</v>
      </c>
      <c r="B2" s="227" t="s">
        <v>513</v>
      </c>
      <c r="C2" s="227" t="s">
        <v>652</v>
      </c>
      <c r="D2" s="227" t="s">
        <v>22</v>
      </c>
      <c r="E2" s="227" t="s">
        <v>653</v>
      </c>
      <c r="F2" s="228"/>
      <c r="G2" s="874"/>
    </row>
    <row r="3" spans="1:7">
      <c r="A3" s="229">
        <v>2014</v>
      </c>
      <c r="B3" s="59">
        <v>55604816</v>
      </c>
      <c r="C3" s="60">
        <v>40191998</v>
      </c>
      <c r="D3" s="61">
        <v>0.72</v>
      </c>
      <c r="E3" s="944">
        <v>582.23</v>
      </c>
      <c r="G3" s="874"/>
    </row>
    <row r="4" spans="1:7">
      <c r="A4" s="229">
        <v>2015</v>
      </c>
      <c r="B4" s="59">
        <v>51331186.069999993</v>
      </c>
      <c r="C4" s="60">
        <v>36544120.870000005</v>
      </c>
      <c r="D4" s="61">
        <v>0.71192823832601559</v>
      </c>
      <c r="E4" s="944">
        <v>675.15511426829505</v>
      </c>
    </row>
    <row r="5" spans="1:7">
      <c r="A5" s="229">
        <v>2016</v>
      </c>
      <c r="B5" s="59">
        <v>56095968.769999996</v>
      </c>
      <c r="C5" s="60">
        <v>33470336</v>
      </c>
      <c r="D5" s="61">
        <v>0.59666205493717872</v>
      </c>
      <c r="E5" s="944">
        <v>814.9582663744826</v>
      </c>
    </row>
    <row r="8" spans="1:7" ht="37.5" customHeight="1">
      <c r="A8" s="1014" t="s">
        <v>654</v>
      </c>
      <c r="B8" s="1014"/>
      <c r="C8" s="1014"/>
      <c r="D8" s="1014"/>
      <c r="E8" s="1014"/>
    </row>
    <row r="9" spans="1:7">
      <c r="A9" s="201" t="s">
        <v>655</v>
      </c>
    </row>
    <row r="10" spans="1:7" ht="67.95" customHeight="1">
      <c r="A10" s="1014" t="s">
        <v>651</v>
      </c>
      <c r="B10" s="1014"/>
      <c r="C10" s="1014"/>
      <c r="D10" s="1014"/>
      <c r="E10" s="1014"/>
    </row>
  </sheetData>
  <mergeCells count="3">
    <mergeCell ref="A1:E1"/>
    <mergeCell ref="A8:E8"/>
    <mergeCell ref="A10:E10"/>
  </mergeCells>
  <printOptions horizontalCentered="1" headings="1"/>
  <pageMargins left="0.5" right="0.5" top="1" bottom="1" header="0.5" footer="0.5"/>
  <pageSetup firstPageNumber="76" orientation="portrait" useFirstPageNumber="1" r:id="rId1"/>
  <headerFooter scaleWithDoc="0"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7"/>
  <sheetViews>
    <sheetView zoomScale="89" zoomScaleNormal="89" workbookViewId="0">
      <selection activeCell="N3" sqref="N3:P3"/>
    </sheetView>
  </sheetViews>
  <sheetFormatPr defaultColWidth="31.5546875" defaultRowHeight="11.4"/>
  <cols>
    <col min="1" max="1" width="25" style="231" customWidth="1"/>
    <col min="2" max="2" width="13.5546875" style="231" customWidth="1"/>
    <col min="3" max="3" width="5.5546875" style="231" customWidth="1"/>
    <col min="4" max="4" width="12.109375" style="231" customWidth="1"/>
    <col min="5" max="5" width="12.44140625" style="231" customWidth="1"/>
    <col min="6" max="6" width="5.5546875" style="231" customWidth="1"/>
    <col min="7" max="7" width="12.44140625" style="231" customWidth="1"/>
    <col min="8" max="8" width="8.88671875" style="231" customWidth="1"/>
    <col min="9" max="9" width="5.5546875" style="231" customWidth="1"/>
    <col min="10" max="10" width="8.88671875" style="231" customWidth="1"/>
    <col min="11" max="11" width="9.5546875" style="231" customWidth="1"/>
    <col min="12" max="12" width="4.5546875" style="231" customWidth="1"/>
    <col min="13" max="13" width="7.5546875" style="231" customWidth="1"/>
    <col min="14" max="14" width="9.88671875" style="231" customWidth="1"/>
    <col min="15" max="15" width="4.109375" style="231" customWidth="1"/>
    <col min="16" max="16" width="9.5546875" style="231" customWidth="1"/>
    <col min="17" max="17" width="7.44140625" style="231" customWidth="1"/>
    <col min="18" max="18" width="4.44140625" style="231" customWidth="1"/>
    <col min="19" max="19" width="5.44140625" style="231" customWidth="1"/>
    <col min="20" max="20" width="9.88671875" style="231" customWidth="1"/>
    <col min="21" max="21" width="9.5546875" style="231" customWidth="1"/>
    <col min="22" max="22" width="22.109375" style="231" bestFit="1" customWidth="1"/>
    <col min="23" max="23" width="7.33203125" style="231" bestFit="1" customWidth="1"/>
    <col min="24" max="24" width="13.33203125" style="231" customWidth="1"/>
    <col min="25" max="25" width="11.33203125" style="231" bestFit="1" customWidth="1"/>
    <col min="26" max="26" width="12" style="231" customWidth="1"/>
    <col min="27" max="16384" width="31.5546875" style="231"/>
  </cols>
  <sheetData>
    <row r="1" spans="1:27" s="230" customFormat="1" ht="61.35" customHeight="1" thickBot="1">
      <c r="A1" s="1024" t="s">
        <v>760</v>
      </c>
      <c r="B1" s="1024"/>
      <c r="C1" s="1024"/>
      <c r="D1" s="1024"/>
      <c r="E1" s="1024"/>
      <c r="F1" s="1024"/>
      <c r="G1" s="1024"/>
      <c r="H1" s="1024"/>
      <c r="I1" s="1024"/>
      <c r="J1" s="1024"/>
      <c r="K1" s="1024"/>
      <c r="L1" s="1024"/>
      <c r="M1" s="1024"/>
      <c r="N1" s="1024"/>
      <c r="O1" s="1024"/>
      <c r="P1" s="1024"/>
      <c r="Q1" s="1024"/>
      <c r="R1" s="1024"/>
      <c r="S1" s="1024"/>
      <c r="T1" s="1024"/>
      <c r="U1" s="1024"/>
      <c r="V1" s="1024"/>
      <c r="W1" s="1024"/>
      <c r="X1" s="1024"/>
      <c r="Y1" s="1024"/>
      <c r="Z1" s="291"/>
    </row>
    <row r="2" spans="1:27" s="230" customFormat="1" ht="16.5" customHeight="1" thickBot="1">
      <c r="A2" s="1026" t="s">
        <v>581</v>
      </c>
      <c r="B2" s="1025" t="s">
        <v>627</v>
      </c>
      <c r="C2" s="1025"/>
      <c r="D2" s="1025"/>
      <c r="E2" s="1025" t="s">
        <v>217</v>
      </c>
      <c r="F2" s="1025"/>
      <c r="G2" s="1025"/>
      <c r="H2" s="1045" t="s">
        <v>218</v>
      </c>
      <c r="I2" s="1046"/>
      <c r="J2" s="1047"/>
      <c r="K2" s="1025" t="s">
        <v>234</v>
      </c>
      <c r="L2" s="1025"/>
      <c r="M2" s="1025"/>
      <c r="N2" s="1025"/>
      <c r="O2" s="1025"/>
      <c r="P2" s="1025"/>
      <c r="Q2" s="1025"/>
      <c r="R2" s="1025"/>
      <c r="S2" s="1025"/>
      <c r="T2" s="1041" t="s">
        <v>499</v>
      </c>
      <c r="U2" s="1032" t="s">
        <v>506</v>
      </c>
      <c r="V2" s="1032" t="s">
        <v>221</v>
      </c>
      <c r="W2" s="1032" t="s">
        <v>498</v>
      </c>
      <c r="X2" s="1032" t="s">
        <v>222</v>
      </c>
      <c r="Y2" s="1051" t="s">
        <v>223</v>
      </c>
      <c r="Z2" s="291"/>
      <c r="AA2" s="885"/>
    </row>
    <row r="3" spans="1:27" ht="30.75" customHeight="1" thickBot="1">
      <c r="A3" s="1027"/>
      <c r="B3" s="1025"/>
      <c r="C3" s="1025"/>
      <c r="D3" s="1025"/>
      <c r="E3" s="1025"/>
      <c r="F3" s="1025"/>
      <c r="G3" s="1025"/>
      <c r="H3" s="1048"/>
      <c r="I3" s="1049"/>
      <c r="J3" s="1050"/>
      <c r="K3" s="1025" t="s">
        <v>235</v>
      </c>
      <c r="L3" s="1025"/>
      <c r="M3" s="1025"/>
      <c r="N3" s="1025" t="s">
        <v>804</v>
      </c>
      <c r="O3" s="1025"/>
      <c r="P3" s="1025"/>
      <c r="Q3" s="1025" t="s">
        <v>805</v>
      </c>
      <c r="R3" s="1025"/>
      <c r="S3" s="1025"/>
      <c r="T3" s="1042"/>
      <c r="U3" s="1033"/>
      <c r="V3" s="1033"/>
      <c r="W3" s="1033"/>
      <c r="X3" s="1033"/>
      <c r="Y3" s="1052"/>
      <c r="Z3" s="291"/>
    </row>
    <row r="4" spans="1:27" ht="27" customHeight="1" thickBot="1">
      <c r="A4" s="1027"/>
      <c r="B4" s="1035" t="s">
        <v>2</v>
      </c>
      <c r="C4" s="1032" t="s">
        <v>116</v>
      </c>
      <c r="D4" s="1038" t="s">
        <v>495</v>
      </c>
      <c r="E4" s="1035" t="s">
        <v>2</v>
      </c>
      <c r="F4" s="1032" t="s">
        <v>116</v>
      </c>
      <c r="G4" s="1038" t="s">
        <v>220</v>
      </c>
      <c r="H4" s="1029"/>
      <c r="I4" s="1030"/>
      <c r="J4" s="1031"/>
      <c r="K4" s="1029" t="s">
        <v>219</v>
      </c>
      <c r="L4" s="1030"/>
      <c r="M4" s="1031"/>
      <c r="N4" s="1029" t="s">
        <v>497</v>
      </c>
      <c r="O4" s="1030"/>
      <c r="P4" s="1031"/>
      <c r="Q4" s="1029" t="s">
        <v>496</v>
      </c>
      <c r="R4" s="1030"/>
      <c r="S4" s="1031"/>
      <c r="T4" s="1043"/>
      <c r="U4" s="1034"/>
      <c r="V4" s="1034"/>
      <c r="W4" s="1034"/>
      <c r="X4" s="1034"/>
      <c r="Y4" s="1053"/>
    </row>
    <row r="5" spans="1:27" ht="12">
      <c r="A5" s="1028"/>
      <c r="B5" s="1036"/>
      <c r="C5" s="1037"/>
      <c r="D5" s="1039"/>
      <c r="E5" s="1040"/>
      <c r="F5" s="1033"/>
      <c r="G5" s="1044"/>
      <c r="H5" s="232" t="s">
        <v>2</v>
      </c>
      <c r="I5" s="233" t="s">
        <v>116</v>
      </c>
      <c r="J5" s="234" t="s">
        <v>610</v>
      </c>
      <c r="K5" s="937" t="s">
        <v>2</v>
      </c>
      <c r="L5" s="936" t="s">
        <v>116</v>
      </c>
      <c r="M5" s="938" t="s">
        <v>50</v>
      </c>
      <c r="N5" s="937" t="s">
        <v>2</v>
      </c>
      <c r="O5" s="936" t="s">
        <v>116</v>
      </c>
      <c r="P5" s="938" t="s">
        <v>50</v>
      </c>
      <c r="Q5" s="937" t="s">
        <v>2</v>
      </c>
      <c r="R5" s="936" t="s">
        <v>116</v>
      </c>
      <c r="S5" s="938" t="s">
        <v>50</v>
      </c>
      <c r="T5" s="391"/>
      <c r="U5" s="392"/>
      <c r="V5" s="392"/>
      <c r="W5" s="392"/>
      <c r="X5" s="393"/>
      <c r="Y5" s="394"/>
    </row>
    <row r="6" spans="1:27" ht="12">
      <c r="A6" s="339"/>
      <c r="B6" s="238"/>
      <c r="C6" s="239"/>
      <c r="D6" s="240"/>
      <c r="E6" s="395"/>
      <c r="F6" s="235"/>
      <c r="G6" s="237"/>
      <c r="H6" s="238"/>
      <c r="I6" s="239"/>
      <c r="J6" s="240"/>
      <c r="K6" s="241"/>
      <c r="L6" s="242"/>
      <c r="M6" s="243"/>
      <c r="N6" s="241"/>
      <c r="O6" s="242"/>
      <c r="P6" s="243"/>
      <c r="Q6" s="241"/>
      <c r="R6" s="242"/>
      <c r="S6" s="243"/>
      <c r="T6" s="395"/>
      <c r="U6" s="235"/>
      <c r="V6" s="235"/>
      <c r="W6" s="235"/>
      <c r="X6" s="236"/>
      <c r="Y6" s="237"/>
    </row>
    <row r="7" spans="1:27" ht="12">
      <c r="A7" s="340" t="s">
        <v>109</v>
      </c>
      <c r="B7" s="96"/>
      <c r="C7" s="97"/>
      <c r="D7" s="98"/>
      <c r="E7" s="96"/>
      <c r="F7" s="97"/>
      <c r="G7" s="98"/>
      <c r="H7" s="96"/>
      <c r="I7" s="97"/>
      <c r="J7" s="98"/>
      <c r="K7" s="96"/>
      <c r="L7" s="97"/>
      <c r="M7" s="98"/>
      <c r="N7" s="96"/>
      <c r="O7" s="97"/>
      <c r="P7" s="98"/>
      <c r="Q7" s="96"/>
      <c r="R7" s="97"/>
      <c r="S7" s="98"/>
      <c r="T7" s="396"/>
      <c r="U7" s="244"/>
      <c r="V7" s="244"/>
      <c r="W7" s="244"/>
      <c r="X7" s="245"/>
      <c r="Y7" s="246"/>
    </row>
    <row r="8" spans="1:27">
      <c r="A8" s="341" t="s">
        <v>3</v>
      </c>
      <c r="B8" s="247"/>
      <c r="C8" s="248"/>
      <c r="D8" s="98"/>
      <c r="E8" s="96"/>
      <c r="F8" s="97"/>
      <c r="G8" s="98"/>
      <c r="H8" s="96"/>
      <c r="I8" s="97"/>
      <c r="J8" s="98"/>
      <c r="K8" s="99"/>
      <c r="L8" s="97"/>
      <c r="M8" s="100"/>
      <c r="N8" s="99"/>
      <c r="O8" s="97"/>
      <c r="P8" s="100"/>
      <c r="Q8" s="99"/>
      <c r="R8" s="97"/>
      <c r="S8" s="100"/>
      <c r="T8" s="397"/>
      <c r="U8" s="249"/>
      <c r="V8" s="249"/>
      <c r="W8" s="249"/>
      <c r="X8" s="249"/>
      <c r="Y8" s="250"/>
    </row>
    <row r="9" spans="1:27" s="252" customFormat="1">
      <c r="A9" s="342" t="s">
        <v>224</v>
      </c>
      <c r="B9" s="96">
        <f>+'[34]ESA-Table 1'!B5</f>
        <v>21018838</v>
      </c>
      <c r="C9" s="97">
        <v>0</v>
      </c>
      <c r="D9" s="98">
        <f>+B9+C9</f>
        <v>21018838</v>
      </c>
      <c r="E9" s="96">
        <f>+'[34]ESA-Table 1'!E5</f>
        <v>14379892.949999999</v>
      </c>
      <c r="F9" s="97">
        <v>0</v>
      </c>
      <c r="G9" s="98">
        <f>+E9+F9</f>
        <v>14379892.949999999</v>
      </c>
      <c r="H9" s="96"/>
      <c r="I9" s="97"/>
      <c r="J9" s="98"/>
      <c r="K9" s="96"/>
      <c r="L9" s="97"/>
      <c r="M9" s="98"/>
      <c r="N9" s="96"/>
      <c r="O9" s="97"/>
      <c r="P9" s="98"/>
      <c r="Q9" s="96"/>
      <c r="R9" s="97"/>
      <c r="S9" s="98"/>
      <c r="T9" s="398"/>
      <c r="U9" s="101"/>
      <c r="V9" s="251"/>
      <c r="W9" s="251"/>
      <c r="X9" s="251"/>
      <c r="Y9" s="399"/>
    </row>
    <row r="10" spans="1:27" s="252" customFormat="1">
      <c r="A10" s="342" t="s">
        <v>225</v>
      </c>
      <c r="B10" s="96">
        <f>+'[34]ESA-Table 1'!B6</f>
        <v>51405</v>
      </c>
      <c r="C10" s="97">
        <v>0</v>
      </c>
      <c r="D10" s="98">
        <f t="shared" ref="D10:D18" si="0">+B10+C10</f>
        <v>51405</v>
      </c>
      <c r="E10" s="96">
        <f>+'[34]ESA-Table 1'!E6</f>
        <v>20558.75</v>
      </c>
      <c r="F10" s="97">
        <v>0</v>
      </c>
      <c r="G10" s="98">
        <f t="shared" ref="G10:G18" si="1">+E10+F10</f>
        <v>20558.75</v>
      </c>
      <c r="H10" s="96"/>
      <c r="I10" s="97"/>
      <c r="J10" s="98"/>
      <c r="K10" s="96"/>
      <c r="L10" s="97"/>
      <c r="M10" s="98"/>
      <c r="N10" s="96"/>
      <c r="O10" s="97"/>
      <c r="P10" s="98"/>
      <c r="Q10" s="96"/>
      <c r="R10" s="97"/>
      <c r="S10" s="98"/>
      <c r="T10" s="96"/>
      <c r="U10" s="253"/>
      <c r="V10" s="254"/>
      <c r="W10" s="254"/>
      <c r="X10" s="254"/>
      <c r="Y10" s="400"/>
    </row>
    <row r="11" spans="1:27" s="252" customFormat="1">
      <c r="A11" s="342" t="s">
        <v>226</v>
      </c>
      <c r="B11" s="96">
        <f>+'[34]ESA-Table 1'!B7</f>
        <v>267540</v>
      </c>
      <c r="C11" s="97">
        <v>0</v>
      </c>
      <c r="D11" s="98">
        <f t="shared" si="0"/>
        <v>267540</v>
      </c>
      <c r="E11" s="96">
        <f>+'[34]ESA-Table 1'!E7</f>
        <v>69011.259999999995</v>
      </c>
      <c r="F11" s="97">
        <v>0</v>
      </c>
      <c r="G11" s="98">
        <f t="shared" si="1"/>
        <v>69011.259999999995</v>
      </c>
      <c r="H11" s="96"/>
      <c r="I11" s="97"/>
      <c r="J11" s="98"/>
      <c r="K11" s="96"/>
      <c r="L11" s="97"/>
      <c r="M11" s="98"/>
      <c r="N11" s="96"/>
      <c r="O11" s="97"/>
      <c r="P11" s="98"/>
      <c r="Q11" s="96"/>
      <c r="R11" s="97"/>
      <c r="S11" s="98"/>
      <c r="T11" s="96"/>
      <c r="U11" s="253"/>
      <c r="V11" s="254"/>
      <c r="W11" s="254"/>
      <c r="X11" s="254"/>
      <c r="Y11" s="400"/>
    </row>
    <row r="12" spans="1:27" s="252" customFormat="1">
      <c r="A12" s="342" t="s">
        <v>227</v>
      </c>
      <c r="B12" s="96">
        <f>+'[34]ESA-Table 1'!B8</f>
        <v>25139362</v>
      </c>
      <c r="C12" s="97">
        <v>0</v>
      </c>
      <c r="D12" s="98">
        <f t="shared" si="0"/>
        <v>25139362</v>
      </c>
      <c r="E12" s="96">
        <f>+'[34]ESA-Table 1'!E8</f>
        <v>22704095</v>
      </c>
      <c r="F12" s="97">
        <v>0</v>
      </c>
      <c r="G12" s="98">
        <f t="shared" si="1"/>
        <v>22704095</v>
      </c>
      <c r="H12" s="96"/>
      <c r="I12" s="97"/>
      <c r="J12" s="98"/>
      <c r="K12" s="96"/>
      <c r="L12" s="97"/>
      <c r="M12" s="98"/>
      <c r="N12" s="96"/>
      <c r="O12" s="97"/>
      <c r="P12" s="98"/>
      <c r="Q12" s="96"/>
      <c r="R12" s="97"/>
      <c r="S12" s="98"/>
      <c r="T12" s="96"/>
      <c r="U12" s="253"/>
      <c r="V12" s="254"/>
      <c r="W12" s="254"/>
      <c r="X12" s="254"/>
      <c r="Y12" s="400"/>
    </row>
    <row r="13" spans="1:27" s="252" customFormat="1">
      <c r="A13" s="342" t="s">
        <v>228</v>
      </c>
      <c r="B13" s="96">
        <f>+'[34]ESA-Table 1'!B9</f>
        <v>233333</v>
      </c>
      <c r="C13" s="97">
        <v>0</v>
      </c>
      <c r="D13" s="98">
        <f t="shared" si="0"/>
        <v>233333</v>
      </c>
      <c r="E13" s="96">
        <f>+'[34]ESA-Table 1'!E9</f>
        <v>390</v>
      </c>
      <c r="F13" s="97">
        <v>0</v>
      </c>
      <c r="G13" s="98">
        <f t="shared" si="1"/>
        <v>390</v>
      </c>
      <c r="H13" s="96"/>
      <c r="I13" s="97"/>
      <c r="J13" s="98"/>
      <c r="K13" s="96"/>
      <c r="L13" s="97"/>
      <c r="M13" s="98"/>
      <c r="N13" s="96"/>
      <c r="O13" s="97"/>
      <c r="P13" s="98"/>
      <c r="Q13" s="96"/>
      <c r="R13" s="97"/>
      <c r="S13" s="98"/>
      <c r="T13" s="96"/>
      <c r="U13" s="253"/>
      <c r="V13" s="254"/>
      <c r="W13" s="254"/>
      <c r="X13" s="254"/>
      <c r="Y13" s="400"/>
    </row>
    <row r="14" spans="1:27" s="252" customFormat="1">
      <c r="A14" s="342" t="s">
        <v>229</v>
      </c>
      <c r="B14" s="96">
        <f>+'[34]ESA-Table 1'!B10</f>
        <v>3272401</v>
      </c>
      <c r="C14" s="97">
        <v>0</v>
      </c>
      <c r="D14" s="98">
        <f t="shared" si="0"/>
        <v>3272401</v>
      </c>
      <c r="E14" s="96">
        <f>+'[34]ESA-Table 1'!E10</f>
        <v>2868904.55</v>
      </c>
      <c r="F14" s="97">
        <v>0</v>
      </c>
      <c r="G14" s="98">
        <f t="shared" si="1"/>
        <v>2868904.55</v>
      </c>
      <c r="H14" s="96"/>
      <c r="I14" s="97"/>
      <c r="J14" s="98"/>
      <c r="K14" s="96"/>
      <c r="L14" s="97"/>
      <c r="M14" s="98"/>
      <c r="N14" s="96"/>
      <c r="O14" s="97"/>
      <c r="P14" s="98"/>
      <c r="Q14" s="96"/>
      <c r="R14" s="97"/>
      <c r="S14" s="98"/>
      <c r="T14" s="96"/>
      <c r="U14" s="253"/>
      <c r="V14" s="254"/>
      <c r="W14" s="254"/>
      <c r="X14" s="254"/>
      <c r="Y14" s="400"/>
    </row>
    <row r="15" spans="1:27" s="252" customFormat="1">
      <c r="A15" s="342" t="s">
        <v>230</v>
      </c>
      <c r="B15" s="96">
        <f>+'[34]ESA-Table 1'!B11</f>
        <v>4726931</v>
      </c>
      <c r="C15" s="97">
        <v>0</v>
      </c>
      <c r="D15" s="98">
        <f t="shared" si="0"/>
        <v>4726931</v>
      </c>
      <c r="E15" s="96">
        <f>+'[34]ESA-Table 1'!E11</f>
        <v>4563809.29</v>
      </c>
      <c r="F15" s="97">
        <v>0</v>
      </c>
      <c r="G15" s="98">
        <f t="shared" si="1"/>
        <v>4563809.29</v>
      </c>
      <c r="H15" s="96"/>
      <c r="I15" s="97"/>
      <c r="J15" s="98"/>
      <c r="K15" s="96"/>
      <c r="L15" s="97"/>
      <c r="M15" s="98"/>
      <c r="N15" s="96"/>
      <c r="O15" s="97"/>
      <c r="P15" s="98"/>
      <c r="Q15" s="96"/>
      <c r="R15" s="97"/>
      <c r="S15" s="98"/>
      <c r="T15" s="96"/>
      <c r="U15" s="253"/>
      <c r="V15" s="254"/>
      <c r="W15" s="254"/>
      <c r="X15" s="254"/>
      <c r="Y15" s="400"/>
    </row>
    <row r="16" spans="1:27">
      <c r="A16" s="342" t="s">
        <v>95</v>
      </c>
      <c r="B16" s="96">
        <f>+'[34]ESA-Table 1'!B12</f>
        <v>5613669</v>
      </c>
      <c r="C16" s="97">
        <v>0</v>
      </c>
      <c r="D16" s="98">
        <f t="shared" si="0"/>
        <v>5613669</v>
      </c>
      <c r="E16" s="96">
        <f>+'[34]ESA-Table 1'!E12</f>
        <v>5131479.25</v>
      </c>
      <c r="F16" s="97">
        <v>0</v>
      </c>
      <c r="G16" s="98">
        <f t="shared" si="1"/>
        <v>5131479.25</v>
      </c>
      <c r="H16" s="96"/>
      <c r="I16" s="97"/>
      <c r="J16" s="98"/>
      <c r="K16" s="96"/>
      <c r="L16" s="97"/>
      <c r="M16" s="98"/>
      <c r="N16" s="96"/>
      <c r="O16" s="97"/>
      <c r="P16" s="98"/>
      <c r="Q16" s="96"/>
      <c r="R16" s="97"/>
      <c r="S16" s="98"/>
      <c r="T16" s="96"/>
      <c r="U16" s="253"/>
      <c r="V16" s="254"/>
      <c r="W16" s="254"/>
      <c r="X16" s="254"/>
      <c r="Y16" s="400"/>
    </row>
    <row r="17" spans="1:25">
      <c r="A17" s="342" t="s">
        <v>231</v>
      </c>
      <c r="B17" s="96">
        <f>+'[34]ESA-Table 1'!B13</f>
        <v>1245405</v>
      </c>
      <c r="C17" s="97">
        <v>0</v>
      </c>
      <c r="D17" s="98">
        <f t="shared" si="0"/>
        <v>1245405</v>
      </c>
      <c r="E17" s="96">
        <f>+'[34]ESA-Table 1'!E13</f>
        <v>802387.5</v>
      </c>
      <c r="F17" s="97">
        <v>0</v>
      </c>
      <c r="G17" s="98">
        <f t="shared" si="1"/>
        <v>802387.5</v>
      </c>
      <c r="H17" s="96"/>
      <c r="I17" s="97"/>
      <c r="J17" s="98"/>
      <c r="K17" s="96"/>
      <c r="L17" s="97"/>
      <c r="M17" s="98"/>
      <c r="N17" s="96"/>
      <c r="O17" s="97"/>
      <c r="P17" s="98"/>
      <c r="Q17" s="96"/>
      <c r="R17" s="97"/>
      <c r="S17" s="98"/>
      <c r="T17" s="398"/>
      <c r="U17" s="101"/>
      <c r="V17" s="251"/>
      <c r="W17" s="251"/>
      <c r="X17" s="251"/>
      <c r="Y17" s="399"/>
    </row>
    <row r="18" spans="1:25">
      <c r="A18" s="342" t="s">
        <v>232</v>
      </c>
      <c r="B18" s="96">
        <v>0</v>
      </c>
      <c r="C18" s="97">
        <v>0</v>
      </c>
      <c r="D18" s="98">
        <f t="shared" si="0"/>
        <v>0</v>
      </c>
      <c r="E18" s="96">
        <f>+'[34]ESA-Table 1'!E14</f>
        <v>0</v>
      </c>
      <c r="F18" s="97">
        <v>0</v>
      </c>
      <c r="G18" s="98">
        <f t="shared" si="1"/>
        <v>0</v>
      </c>
      <c r="H18" s="96"/>
      <c r="I18" s="97"/>
      <c r="J18" s="98"/>
      <c r="K18" s="96"/>
      <c r="L18" s="97"/>
      <c r="M18" s="98"/>
      <c r="N18" s="96"/>
      <c r="O18" s="97"/>
      <c r="P18" s="98"/>
      <c r="Q18" s="96"/>
      <c r="R18" s="97"/>
      <c r="S18" s="98"/>
      <c r="T18" s="398"/>
      <c r="U18" s="101"/>
      <c r="V18" s="251"/>
      <c r="W18" s="251"/>
      <c r="X18" s="251"/>
      <c r="Y18" s="399"/>
    </row>
    <row r="19" spans="1:25" ht="12">
      <c r="A19" s="343" t="s">
        <v>4</v>
      </c>
      <c r="B19" s="102">
        <f>SUM(B9:B18)</f>
        <v>61568884</v>
      </c>
      <c r="C19" s="103">
        <v>0</v>
      </c>
      <c r="D19" s="104">
        <f>SUM(D9:D18)</f>
        <v>61568884</v>
      </c>
      <c r="E19" s="102">
        <f>SUM(E9:E18)</f>
        <v>50540528.549999997</v>
      </c>
      <c r="F19" s="103">
        <v>0</v>
      </c>
      <c r="G19" s="104">
        <f>SUM(G9:G18)</f>
        <v>50540528.549999997</v>
      </c>
      <c r="H19" s="102"/>
      <c r="I19" s="103"/>
      <c r="J19" s="104"/>
      <c r="K19" s="102"/>
      <c r="L19" s="103"/>
      <c r="M19" s="104"/>
      <c r="N19" s="102"/>
      <c r="O19" s="103"/>
      <c r="P19" s="104"/>
      <c r="Q19" s="102"/>
      <c r="R19" s="103"/>
      <c r="S19" s="104"/>
      <c r="T19" s="401"/>
      <c r="U19" s="249"/>
      <c r="V19" s="251"/>
      <c r="W19" s="251"/>
      <c r="X19" s="251"/>
      <c r="Y19" s="399"/>
    </row>
    <row r="20" spans="1:25">
      <c r="A20" s="344"/>
      <c r="B20" s="256"/>
      <c r="C20" s="257"/>
      <c r="D20" s="258"/>
      <c r="E20" s="259"/>
      <c r="F20" s="255"/>
      <c r="G20" s="260"/>
      <c r="H20" s="259"/>
      <c r="I20" s="255"/>
      <c r="J20" s="260"/>
      <c r="K20" s="259"/>
      <c r="L20" s="255"/>
      <c r="M20" s="260"/>
      <c r="N20" s="259"/>
      <c r="O20" s="255"/>
      <c r="P20" s="260"/>
      <c r="Q20" s="259"/>
      <c r="R20" s="255"/>
      <c r="S20" s="260"/>
      <c r="T20" s="402"/>
      <c r="U20" s="257"/>
      <c r="V20" s="257"/>
      <c r="W20" s="257"/>
      <c r="X20" s="257"/>
      <c r="Y20" s="258"/>
    </row>
    <row r="21" spans="1:25">
      <c r="A21" s="342" t="s">
        <v>5</v>
      </c>
      <c r="B21" s="96">
        <f>+'[34]ESA-Table 1'!B17</f>
        <v>325955</v>
      </c>
      <c r="C21" s="97">
        <v>0</v>
      </c>
      <c r="D21" s="98">
        <f>+B21+C21</f>
        <v>325955</v>
      </c>
      <c r="E21" s="96">
        <f>+'[34]ESA-Table 1'!E17</f>
        <v>114343</v>
      </c>
      <c r="F21" s="97">
        <v>0</v>
      </c>
      <c r="G21" s="98">
        <f t="shared" ref="G21:G28" si="2">+E21+F21</f>
        <v>114343</v>
      </c>
      <c r="H21" s="96"/>
      <c r="I21" s="97"/>
      <c r="J21" s="98"/>
      <c r="K21" s="96"/>
      <c r="L21" s="97"/>
      <c r="M21" s="98"/>
      <c r="N21" s="96"/>
      <c r="O21" s="97"/>
      <c r="P21" s="98"/>
      <c r="Q21" s="96"/>
      <c r="R21" s="97"/>
      <c r="S21" s="98"/>
      <c r="T21" s="398"/>
      <c r="U21" s="101"/>
      <c r="V21" s="251"/>
      <c r="W21" s="251"/>
      <c r="X21" s="251"/>
      <c r="Y21" s="399"/>
    </row>
    <row r="22" spans="1:25">
      <c r="A22" s="342" t="s">
        <v>6</v>
      </c>
      <c r="B22" s="96">
        <f>+'[34]ESA-Table 1'!B18</f>
        <v>1579538</v>
      </c>
      <c r="C22" s="97">
        <v>0</v>
      </c>
      <c r="D22" s="98">
        <f t="shared" ref="D22:D28" si="3">+B22+C22</f>
        <v>1579538</v>
      </c>
      <c r="E22" s="96">
        <f>+'[34]ESA-Table 1'!E18</f>
        <v>907275</v>
      </c>
      <c r="F22" s="97">
        <v>0</v>
      </c>
      <c r="G22" s="98">
        <f t="shared" si="2"/>
        <v>907275</v>
      </c>
      <c r="H22" s="96"/>
      <c r="I22" s="97"/>
      <c r="J22" s="98"/>
      <c r="K22" s="96"/>
      <c r="L22" s="97"/>
      <c r="M22" s="98"/>
      <c r="N22" s="96"/>
      <c r="O22" s="97"/>
      <c r="P22" s="98"/>
      <c r="Q22" s="96"/>
      <c r="R22" s="97"/>
      <c r="S22" s="98"/>
      <c r="T22" s="398"/>
      <c r="U22" s="101"/>
      <c r="V22" s="251"/>
      <c r="W22" s="251"/>
      <c r="X22" s="251"/>
      <c r="Y22" s="399"/>
    </row>
    <row r="23" spans="1:25">
      <c r="A23" s="342" t="s">
        <v>233</v>
      </c>
      <c r="B23" s="96">
        <f>+'[34]ESA-Table 1'!B19</f>
        <v>950000</v>
      </c>
      <c r="C23" s="97">
        <v>0</v>
      </c>
      <c r="D23" s="98">
        <f t="shared" si="3"/>
        <v>950000</v>
      </c>
      <c r="E23" s="96">
        <f>+'[34]ESA-Table 1'!E19</f>
        <v>672207</v>
      </c>
      <c r="F23" s="97">
        <v>0</v>
      </c>
      <c r="G23" s="98">
        <f t="shared" si="2"/>
        <v>672207</v>
      </c>
      <c r="H23" s="96"/>
      <c r="I23" s="97"/>
      <c r="J23" s="98"/>
      <c r="K23" s="96"/>
      <c r="L23" s="97"/>
      <c r="M23" s="98"/>
      <c r="N23" s="96"/>
      <c r="O23" s="97"/>
      <c r="P23" s="98"/>
      <c r="Q23" s="96"/>
      <c r="R23" s="97"/>
      <c r="S23" s="98"/>
      <c r="T23" s="398"/>
      <c r="U23" s="101"/>
      <c r="V23" s="251"/>
      <c r="W23" s="251"/>
      <c r="X23" s="251"/>
      <c r="Y23" s="399"/>
    </row>
    <row r="24" spans="1:25" ht="91.5" customHeight="1">
      <c r="A24" s="342" t="s">
        <v>500</v>
      </c>
      <c r="B24" s="96">
        <f>+'[34]ESA-Table 1'!B20</f>
        <v>0</v>
      </c>
      <c r="C24" s="97">
        <v>0</v>
      </c>
      <c r="D24" s="98">
        <f t="shared" si="3"/>
        <v>0</v>
      </c>
      <c r="E24" s="96">
        <f>+'[34]ESA-Table 1'!E20</f>
        <v>0</v>
      </c>
      <c r="F24" s="97">
        <v>0</v>
      </c>
      <c r="G24" s="98">
        <f t="shared" si="2"/>
        <v>0</v>
      </c>
      <c r="H24" s="96"/>
      <c r="I24" s="97"/>
      <c r="J24" s="98"/>
      <c r="K24" s="96"/>
      <c r="L24" s="97"/>
      <c r="M24" s="98"/>
      <c r="N24" s="96"/>
      <c r="O24" s="97"/>
      <c r="P24" s="98"/>
      <c r="Q24" s="96"/>
      <c r="R24" s="97"/>
      <c r="S24" s="98"/>
      <c r="T24" s="398"/>
      <c r="U24" s="101"/>
      <c r="V24" s="251"/>
      <c r="W24" s="251"/>
      <c r="X24" s="251"/>
      <c r="Y24" s="399"/>
    </row>
    <row r="25" spans="1:25" ht="13.2">
      <c r="A25" s="342" t="s">
        <v>622</v>
      </c>
      <c r="B25" s="96">
        <f>+'[34]ESA-Table 1'!B21</f>
        <v>200000</v>
      </c>
      <c r="C25" s="97">
        <v>0</v>
      </c>
      <c r="D25" s="98">
        <f t="shared" si="3"/>
        <v>200000</v>
      </c>
      <c r="E25" s="96">
        <f>+'[34]ESA-Table 1'!E21</f>
        <v>98677</v>
      </c>
      <c r="F25" s="97">
        <v>0</v>
      </c>
      <c r="G25" s="98">
        <f t="shared" si="2"/>
        <v>98677</v>
      </c>
      <c r="H25" s="96"/>
      <c r="I25" s="97"/>
      <c r="J25" s="98"/>
      <c r="K25" s="96"/>
      <c r="L25" s="97"/>
      <c r="M25" s="98"/>
      <c r="N25" s="96"/>
      <c r="O25" s="97"/>
      <c r="P25" s="98"/>
      <c r="Q25" s="96"/>
      <c r="R25" s="97"/>
      <c r="S25" s="98"/>
      <c r="T25" s="398"/>
      <c r="U25" s="101"/>
      <c r="V25" s="251"/>
      <c r="W25" s="251"/>
      <c r="X25" s="251"/>
      <c r="Y25" s="399"/>
    </row>
    <row r="26" spans="1:25" ht="13.2">
      <c r="A26" s="342" t="s">
        <v>502</v>
      </c>
      <c r="B26" s="96">
        <f>+'[34]ESA-Table 1'!B22</f>
        <v>606000</v>
      </c>
      <c r="C26" s="97">
        <v>0</v>
      </c>
      <c r="D26" s="98">
        <f t="shared" si="3"/>
        <v>606000</v>
      </c>
      <c r="E26" s="96">
        <f>+'[34]ESA-Table 1'!E22</f>
        <v>385242</v>
      </c>
      <c r="F26" s="97">
        <v>0</v>
      </c>
      <c r="G26" s="98">
        <f t="shared" si="2"/>
        <v>385242</v>
      </c>
      <c r="H26" s="96"/>
      <c r="I26" s="97"/>
      <c r="J26" s="98"/>
      <c r="K26" s="96"/>
      <c r="L26" s="97"/>
      <c r="M26" s="98"/>
      <c r="N26" s="96"/>
      <c r="O26" s="97"/>
      <c r="P26" s="98"/>
      <c r="Q26" s="96"/>
      <c r="R26" s="97"/>
      <c r="S26" s="98"/>
      <c r="T26" s="398"/>
      <c r="U26" s="101"/>
      <c r="V26" s="251"/>
      <c r="W26" s="251"/>
      <c r="X26" s="251"/>
      <c r="Y26" s="399"/>
    </row>
    <row r="27" spans="1:25" ht="13.2">
      <c r="A27" s="342" t="s">
        <v>503</v>
      </c>
      <c r="B27" s="96">
        <f>+'[34]ESA-Table 1'!B23</f>
        <v>4856000</v>
      </c>
      <c r="C27" s="97">
        <v>0</v>
      </c>
      <c r="D27" s="98">
        <f t="shared" si="3"/>
        <v>4856000</v>
      </c>
      <c r="E27" s="96">
        <f>+'[34]ESA-Table 1'!E23</f>
        <v>3338887</v>
      </c>
      <c r="F27" s="97">
        <v>0</v>
      </c>
      <c r="G27" s="98">
        <f t="shared" si="2"/>
        <v>3338887</v>
      </c>
      <c r="H27" s="96"/>
      <c r="I27" s="97"/>
      <c r="J27" s="98"/>
      <c r="K27" s="96"/>
      <c r="L27" s="97"/>
      <c r="M27" s="98"/>
      <c r="N27" s="96"/>
      <c r="O27" s="97"/>
      <c r="P27" s="98"/>
      <c r="Q27" s="96"/>
      <c r="R27" s="97"/>
      <c r="S27" s="98"/>
      <c r="T27" s="398"/>
      <c r="U27" s="101"/>
      <c r="V27" s="251"/>
      <c r="W27" s="251"/>
      <c r="X27" s="251"/>
      <c r="Y27" s="399"/>
    </row>
    <row r="28" spans="1:25" ht="13.2">
      <c r="A28" s="342" t="s">
        <v>501</v>
      </c>
      <c r="B28" s="96">
        <f>+'[34]ESA-Table 1'!B24</f>
        <v>60000</v>
      </c>
      <c r="C28" s="97">
        <v>0</v>
      </c>
      <c r="D28" s="98">
        <f t="shared" si="3"/>
        <v>60000</v>
      </c>
      <c r="E28" s="96">
        <f>+'[34]ESA-Table 1'!E24</f>
        <v>38809</v>
      </c>
      <c r="F28" s="97">
        <v>0</v>
      </c>
      <c r="G28" s="98">
        <f t="shared" si="2"/>
        <v>38809</v>
      </c>
      <c r="H28" s="96"/>
      <c r="I28" s="97"/>
      <c r="J28" s="98"/>
      <c r="K28" s="96"/>
      <c r="L28" s="97"/>
      <c r="M28" s="98"/>
      <c r="N28" s="96"/>
      <c r="O28" s="97"/>
      <c r="P28" s="98"/>
      <c r="Q28" s="96"/>
      <c r="R28" s="97"/>
      <c r="S28" s="98"/>
      <c r="T28" s="398"/>
      <c r="U28" s="101"/>
      <c r="V28" s="251"/>
      <c r="W28" s="251"/>
      <c r="X28" s="251"/>
      <c r="Y28" s="399"/>
    </row>
    <row r="29" spans="1:25">
      <c r="A29" s="344"/>
      <c r="B29" s="256"/>
      <c r="C29" s="257"/>
      <c r="D29" s="258"/>
      <c r="E29" s="259"/>
      <c r="F29" s="255"/>
      <c r="G29" s="260"/>
      <c r="H29" s="259"/>
      <c r="I29" s="255"/>
      <c r="J29" s="260"/>
      <c r="K29" s="259"/>
      <c r="L29" s="255"/>
      <c r="M29" s="260"/>
      <c r="N29" s="259"/>
      <c r="O29" s="255"/>
      <c r="P29" s="260"/>
      <c r="Q29" s="259"/>
      <c r="R29" s="255"/>
      <c r="S29" s="260"/>
      <c r="T29" s="402"/>
      <c r="U29" s="257"/>
      <c r="V29" s="257"/>
      <c r="W29" s="257"/>
      <c r="X29" s="257"/>
      <c r="Y29" s="258"/>
    </row>
    <row r="30" spans="1:25" ht="12">
      <c r="A30" s="345" t="s">
        <v>9</v>
      </c>
      <c r="B30" s="102">
        <f>+B19+SUM(B21:B28)</f>
        <v>70146377</v>
      </c>
      <c r="C30" s="103">
        <v>0</v>
      </c>
      <c r="D30" s="104">
        <f>+D19+SUM(D21:D28)</f>
        <v>70146377</v>
      </c>
      <c r="E30" s="102">
        <f>+E19+SUM(E21:E28)</f>
        <v>56095968.549999997</v>
      </c>
      <c r="F30" s="103">
        <v>0</v>
      </c>
      <c r="G30" s="104">
        <f>+G19+SUM(G21:G28)</f>
        <v>56095968.549999997</v>
      </c>
      <c r="H30" s="102"/>
      <c r="I30" s="103"/>
      <c r="J30" s="104"/>
      <c r="K30" s="102"/>
      <c r="L30" s="103"/>
      <c r="M30" s="104"/>
      <c r="N30" s="102"/>
      <c r="O30" s="103"/>
      <c r="P30" s="104"/>
      <c r="Q30" s="102"/>
      <c r="R30" s="103"/>
      <c r="S30" s="104"/>
      <c r="T30" s="102"/>
      <c r="U30" s="140"/>
      <c r="V30" s="249"/>
      <c r="W30" s="249"/>
      <c r="X30" s="249"/>
      <c r="Y30" s="250"/>
    </row>
    <row r="31" spans="1:25" ht="22.8">
      <c r="A31" s="346" t="s">
        <v>624</v>
      </c>
      <c r="B31" s="284"/>
      <c r="C31" s="97"/>
      <c r="D31" s="98">
        <v>0</v>
      </c>
      <c r="E31" s="284"/>
      <c r="F31" s="97"/>
      <c r="G31" s="98">
        <v>0</v>
      </c>
      <c r="H31" s="96">
        <f>-H24</f>
        <v>0</v>
      </c>
      <c r="I31" s="97"/>
      <c r="J31" s="98">
        <f>-J24</f>
        <v>0</v>
      </c>
      <c r="K31" s="96"/>
      <c r="L31" s="97"/>
      <c r="M31" s="98"/>
      <c r="N31" s="96">
        <f>-N24</f>
        <v>0</v>
      </c>
      <c r="O31" s="97"/>
      <c r="P31" s="98">
        <f>-P24</f>
        <v>0</v>
      </c>
      <c r="Q31" s="96"/>
      <c r="R31" s="97"/>
      <c r="S31" s="98"/>
      <c r="T31" s="403"/>
      <c r="U31" s="261"/>
      <c r="V31" s="261"/>
      <c r="W31" s="261"/>
      <c r="X31" s="261"/>
      <c r="Y31" s="404"/>
    </row>
    <row r="32" spans="1:25">
      <c r="A32" s="768" t="s">
        <v>494</v>
      </c>
      <c r="B32" s="284">
        <v>0</v>
      </c>
      <c r="C32" s="97">
        <v>0</v>
      </c>
      <c r="D32" s="98">
        <v>0</v>
      </c>
      <c r="E32" s="284">
        <v>0</v>
      </c>
      <c r="F32" s="97">
        <v>0</v>
      </c>
      <c r="G32" s="98">
        <v>0</v>
      </c>
      <c r="H32" s="96"/>
      <c r="I32" s="97"/>
      <c r="J32" s="98"/>
      <c r="K32" s="96"/>
      <c r="L32" s="97"/>
      <c r="M32" s="98"/>
      <c r="N32" s="96"/>
      <c r="O32" s="97"/>
      <c r="P32" s="98"/>
      <c r="Q32" s="96"/>
      <c r="R32" s="97"/>
      <c r="S32" s="98"/>
      <c r="T32" s="403"/>
      <c r="U32" s="261"/>
      <c r="V32" s="261"/>
      <c r="W32" s="261"/>
      <c r="X32" s="261"/>
      <c r="Y32" s="404"/>
    </row>
    <row r="33" spans="1:25" ht="48.6" thickBot="1">
      <c r="A33" s="347" t="s">
        <v>493</v>
      </c>
      <c r="B33" s="262">
        <f>+B30+B31+B32</f>
        <v>70146377</v>
      </c>
      <c r="C33" s="263">
        <v>0</v>
      </c>
      <c r="D33" s="264">
        <f>+D30+D31+D32</f>
        <v>70146377</v>
      </c>
      <c r="E33" s="262">
        <f>+E30+E31+E32</f>
        <v>56095968.549999997</v>
      </c>
      <c r="F33" s="263">
        <v>0</v>
      </c>
      <c r="G33" s="264">
        <f>+G30+G31+G32</f>
        <v>56095968.549999997</v>
      </c>
      <c r="H33" s="262"/>
      <c r="I33" s="263"/>
      <c r="J33" s="264"/>
      <c r="K33" s="262"/>
      <c r="L33" s="263"/>
      <c r="M33" s="264"/>
      <c r="N33" s="262"/>
      <c r="O33" s="263"/>
      <c r="P33" s="264"/>
      <c r="Q33" s="262"/>
      <c r="R33" s="263"/>
      <c r="S33" s="264"/>
      <c r="T33" s="405"/>
      <c r="U33" s="406"/>
      <c r="V33" s="406"/>
      <c r="W33" s="406"/>
      <c r="X33" s="406"/>
      <c r="Y33" s="407"/>
    </row>
    <row r="34" spans="1:25">
      <c r="A34" s="265"/>
      <c r="B34" s="265"/>
      <c r="C34" s="265"/>
      <c r="D34" s="265"/>
      <c r="E34" s="265"/>
      <c r="F34" s="265"/>
      <c r="G34" s="265"/>
      <c r="H34" s="265"/>
      <c r="I34" s="265"/>
      <c r="J34" s="266"/>
      <c r="K34" s="266"/>
      <c r="L34" s="266"/>
      <c r="M34" s="266"/>
      <c r="N34" s="265"/>
      <c r="O34" s="265"/>
      <c r="P34" s="265"/>
      <c r="Q34" s="265"/>
      <c r="R34" s="265"/>
      <c r="S34" s="265"/>
      <c r="T34" s="266"/>
      <c r="U34" s="265"/>
      <c r="V34" s="265"/>
      <c r="W34" s="265"/>
      <c r="X34" s="265"/>
      <c r="Y34" s="265"/>
    </row>
    <row r="35" spans="1:25" ht="13.2">
      <c r="A35" s="1023" t="s">
        <v>505</v>
      </c>
      <c r="B35" s="1023"/>
      <c r="C35" s="1023"/>
      <c r="D35" s="1023"/>
      <c r="E35" s="1023"/>
      <c r="F35" s="1023"/>
      <c r="G35" s="1023"/>
      <c r="H35" s="1023"/>
      <c r="I35" s="1023"/>
      <c r="J35" s="1023"/>
      <c r="K35" s="1023"/>
      <c r="L35" s="1023"/>
      <c r="M35" s="1023"/>
      <c r="N35" s="1023"/>
      <c r="O35" s="1023"/>
      <c r="P35" s="1023"/>
      <c r="Q35" s="1023"/>
      <c r="R35" s="1023"/>
      <c r="S35" s="1023"/>
      <c r="T35" s="1023"/>
      <c r="U35" s="1023"/>
      <c r="V35" s="1023"/>
      <c r="W35" s="1023"/>
      <c r="X35" s="1023"/>
      <c r="Y35" s="1023"/>
    </row>
    <row r="36" spans="1:25" ht="13.2">
      <c r="A36" s="1023" t="s">
        <v>504</v>
      </c>
      <c r="B36" s="1023"/>
      <c r="C36" s="1023"/>
      <c r="D36" s="1023"/>
      <c r="E36" s="1023"/>
      <c r="F36" s="1023"/>
      <c r="G36" s="1023"/>
      <c r="H36" s="1023"/>
      <c r="I36" s="1023"/>
      <c r="J36" s="1023"/>
      <c r="K36" s="1023"/>
      <c r="L36" s="1023"/>
      <c r="M36" s="1023"/>
      <c r="N36" s="1023"/>
      <c r="O36" s="1023"/>
      <c r="P36" s="1023"/>
      <c r="Q36" s="1023"/>
      <c r="R36" s="1023"/>
      <c r="S36" s="1023"/>
      <c r="T36" s="1023"/>
      <c r="U36" s="1023"/>
      <c r="V36" s="1023"/>
      <c r="W36" s="1023"/>
      <c r="X36" s="1023"/>
      <c r="Y36" s="1023"/>
    </row>
    <row r="37" spans="1:25">
      <c r="A37" s="1023"/>
      <c r="B37" s="1023"/>
      <c r="C37" s="1023"/>
      <c r="D37" s="1023"/>
      <c r="E37" s="1023"/>
      <c r="F37" s="1023"/>
      <c r="G37" s="1023"/>
      <c r="H37" s="1023"/>
      <c r="I37" s="1023"/>
      <c r="J37" s="1023"/>
      <c r="K37" s="1023"/>
      <c r="L37" s="1023"/>
      <c r="M37" s="1023"/>
      <c r="N37" s="1023"/>
      <c r="O37" s="1023"/>
      <c r="P37" s="1023"/>
      <c r="Q37" s="1023"/>
      <c r="R37" s="1023"/>
      <c r="S37" s="1023"/>
      <c r="T37" s="1023"/>
      <c r="U37" s="1023"/>
      <c r="V37" s="1023"/>
      <c r="W37" s="1023"/>
      <c r="X37" s="1023"/>
      <c r="Y37" s="1023"/>
    </row>
  </sheetData>
  <mergeCells count="27">
    <mergeCell ref="U2:U4"/>
    <mergeCell ref="V2:V4"/>
    <mergeCell ref="W2:W4"/>
    <mergeCell ref="H2:J4"/>
    <mergeCell ref="Y2:Y4"/>
    <mergeCell ref="C4:C5"/>
    <mergeCell ref="D4:D5"/>
    <mergeCell ref="E4:E5"/>
    <mergeCell ref="F4:F5"/>
    <mergeCell ref="T2:T4"/>
    <mergeCell ref="G4:G5"/>
    <mergeCell ref="A37:Y37"/>
    <mergeCell ref="A1:Y1"/>
    <mergeCell ref="K2:S2"/>
    <mergeCell ref="A2:A5"/>
    <mergeCell ref="Q3:S3"/>
    <mergeCell ref="K4:M4"/>
    <mergeCell ref="N4:P4"/>
    <mergeCell ref="Q4:S4"/>
    <mergeCell ref="X2:X4"/>
    <mergeCell ref="K3:M3"/>
    <mergeCell ref="N3:P3"/>
    <mergeCell ref="B2:D3"/>
    <mergeCell ref="E2:G3"/>
    <mergeCell ref="A35:Y35"/>
    <mergeCell ref="A36:Y36"/>
    <mergeCell ref="B4:B5"/>
  </mergeCells>
  <printOptions headings="1"/>
  <pageMargins left="0.75" right="0.75" top="0.75" bottom="0.75" header="0.3" footer="0.3"/>
  <pageSetup scale="4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D8" sqref="D8"/>
    </sheetView>
  </sheetViews>
  <sheetFormatPr defaultColWidth="8.88671875" defaultRowHeight="14.4"/>
  <cols>
    <col min="1" max="1" width="58.88671875" style="831" customWidth="1"/>
    <col min="2" max="2" width="22.44140625" style="831" customWidth="1"/>
    <col min="3" max="16384" width="8.88671875" style="831"/>
  </cols>
  <sheetData>
    <row r="1" spans="1:5" ht="55.2" customHeight="1">
      <c r="A1" s="1054" t="s">
        <v>739</v>
      </c>
      <c r="B1" s="1054"/>
      <c r="C1" s="896"/>
      <c r="E1" s="832"/>
    </row>
    <row r="2" spans="1:5" ht="44.4">
      <c r="A2" s="833" t="s">
        <v>84</v>
      </c>
      <c r="B2" s="834" t="s">
        <v>511</v>
      </c>
      <c r="E2" s="832"/>
    </row>
    <row r="3" spans="1:5">
      <c r="A3" s="835" t="s">
        <v>295</v>
      </c>
      <c r="B3" s="836">
        <v>2729</v>
      </c>
      <c r="D3" s="902"/>
    </row>
    <row r="4" spans="1:5">
      <c r="A4" s="835" t="s">
        <v>296</v>
      </c>
      <c r="B4" s="836">
        <v>1703</v>
      </c>
    </row>
    <row r="5" spans="1:5">
      <c r="A5" s="835" t="s">
        <v>303</v>
      </c>
      <c r="B5" s="836">
        <v>1611</v>
      </c>
    </row>
    <row r="6" spans="1:5">
      <c r="A6" s="835" t="s">
        <v>297</v>
      </c>
      <c r="B6" s="836">
        <v>189</v>
      </c>
    </row>
    <row r="7" spans="1:5">
      <c r="A7" s="835" t="s">
        <v>298</v>
      </c>
      <c r="B7" s="836">
        <v>2</v>
      </c>
    </row>
    <row r="8" spans="1:5">
      <c r="A8" s="835" t="s">
        <v>304</v>
      </c>
      <c r="B8" s="836">
        <v>3419</v>
      </c>
    </row>
    <row r="9" spans="1:5">
      <c r="A9" s="835" t="s">
        <v>294</v>
      </c>
      <c r="B9" s="836">
        <v>0</v>
      </c>
    </row>
    <row r="10" spans="1:5">
      <c r="A10" s="835" t="s">
        <v>299</v>
      </c>
      <c r="B10" s="836">
        <v>468</v>
      </c>
    </row>
    <row r="11" spans="1:5">
      <c r="A11" s="835" t="s">
        <v>300</v>
      </c>
      <c r="B11" s="836">
        <v>1</v>
      </c>
    </row>
    <row r="12" spans="1:5">
      <c r="A12" s="835" t="s">
        <v>301</v>
      </c>
      <c r="B12" s="836">
        <v>0</v>
      </c>
    </row>
    <row r="13" spans="1:5">
      <c r="A13" s="835" t="s">
        <v>302</v>
      </c>
      <c r="B13" s="836">
        <v>0</v>
      </c>
    </row>
    <row r="14" spans="1:5">
      <c r="A14" s="835" t="s">
        <v>650</v>
      </c>
      <c r="B14" s="836">
        <v>0</v>
      </c>
    </row>
    <row r="15" spans="1:5" ht="55.2" customHeight="1">
      <c r="A15" s="1055" t="s">
        <v>514</v>
      </c>
      <c r="B15" s="1055"/>
    </row>
    <row r="18" spans="1:11">
      <c r="A18" s="903"/>
    </row>
    <row r="19" spans="1:11">
      <c r="K19" s="837"/>
    </row>
  </sheetData>
  <mergeCells count="2">
    <mergeCell ref="A1:B1"/>
    <mergeCell ref="A15:B1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5"/>
  <sheetViews>
    <sheetView zoomScale="91" zoomScaleNormal="91" workbookViewId="0">
      <pane ySplit="2" topLeftCell="A4" activePane="bottomLeft" state="frozen"/>
      <selection sqref="A1:J1"/>
      <selection pane="bottomLeft" activeCell="C6" sqref="C6"/>
    </sheetView>
  </sheetViews>
  <sheetFormatPr defaultColWidth="9.109375" defaultRowHeight="13.8"/>
  <cols>
    <col min="1" max="1" width="22.44140625" style="2" customWidth="1"/>
    <col min="2" max="2" width="20.109375" style="2" customWidth="1"/>
    <col min="3" max="3" width="35.109375" style="2" customWidth="1"/>
    <col min="4" max="4" width="13" style="2" customWidth="1"/>
    <col min="5" max="5" width="9.109375" style="2" bestFit="1" customWidth="1"/>
    <col min="6" max="6" width="16.5546875" style="2" bestFit="1" customWidth="1"/>
    <col min="7" max="7" width="16.5546875" style="2" customWidth="1"/>
    <col min="8" max="8" width="15.44140625" style="2" customWidth="1"/>
    <col min="9" max="9" width="20.44140625" style="2" customWidth="1"/>
    <col min="10" max="10" width="12.5546875" style="2" customWidth="1"/>
    <col min="11" max="11" width="8.5546875" style="2" customWidth="1"/>
    <col min="12" max="12" width="32.44140625" style="2" customWidth="1"/>
    <col min="13" max="16384" width="9.109375" style="2"/>
  </cols>
  <sheetData>
    <row r="1" spans="1:14" ht="69.75" customHeight="1">
      <c r="A1" s="1056" t="s">
        <v>767</v>
      </c>
      <c r="B1" s="1056"/>
      <c r="C1" s="1056"/>
      <c r="D1" s="1056"/>
      <c r="E1" s="1056"/>
      <c r="F1" s="1056"/>
      <c r="G1" s="1056"/>
      <c r="H1" s="1056"/>
      <c r="I1" s="1056"/>
      <c r="J1" s="1056"/>
      <c r="K1" s="1056"/>
      <c r="L1" s="1056"/>
    </row>
    <row r="2" spans="1:14" ht="41.4">
      <c r="A2" s="759" t="s">
        <v>630</v>
      </c>
      <c r="B2" s="759" t="s">
        <v>77</v>
      </c>
      <c r="C2" s="759" t="s">
        <v>215</v>
      </c>
      <c r="D2" s="1" t="s">
        <v>80</v>
      </c>
      <c r="E2" s="1" t="s">
        <v>216</v>
      </c>
      <c r="F2" s="1" t="s">
        <v>631</v>
      </c>
      <c r="G2" s="1" t="s">
        <v>632</v>
      </c>
      <c r="H2" s="1" t="s">
        <v>633</v>
      </c>
      <c r="I2" s="1" t="s">
        <v>634</v>
      </c>
      <c r="J2" s="1" t="s">
        <v>635</v>
      </c>
      <c r="K2" s="577" t="s">
        <v>78</v>
      </c>
      <c r="L2" s="577" t="s">
        <v>79</v>
      </c>
      <c r="N2" s="830"/>
    </row>
    <row r="3" spans="1:14" ht="105" customHeight="1">
      <c r="A3" s="757" t="s">
        <v>363</v>
      </c>
      <c r="B3" s="757" t="s">
        <v>360</v>
      </c>
      <c r="C3" s="757" t="s">
        <v>636</v>
      </c>
      <c r="D3" s="578" t="s">
        <v>637</v>
      </c>
      <c r="E3" s="578" t="s">
        <v>637</v>
      </c>
      <c r="F3" s="579">
        <v>1032</v>
      </c>
      <c r="G3" s="580">
        <v>57362</v>
      </c>
      <c r="H3" s="578" t="s">
        <v>638</v>
      </c>
      <c r="I3" s="580">
        <v>86</v>
      </c>
      <c r="J3" s="578"/>
      <c r="K3" s="758" t="s">
        <v>637</v>
      </c>
      <c r="L3" s="757"/>
    </row>
    <row r="4" spans="1:14" ht="61.35" customHeight="1">
      <c r="A4" s="757" t="s">
        <v>364</v>
      </c>
      <c r="B4" s="757" t="s">
        <v>361</v>
      </c>
      <c r="C4" s="757" t="s">
        <v>370</v>
      </c>
      <c r="D4" s="578" t="s">
        <v>637</v>
      </c>
      <c r="E4" s="578" t="s">
        <v>637</v>
      </c>
      <c r="F4" s="579">
        <v>363108</v>
      </c>
      <c r="G4" s="580">
        <v>20182753</v>
      </c>
      <c r="H4" s="578" t="s">
        <v>638</v>
      </c>
      <c r="I4" s="580">
        <v>30259</v>
      </c>
      <c r="J4" s="578"/>
      <c r="K4" s="758" t="s">
        <v>637</v>
      </c>
      <c r="L4" s="757"/>
    </row>
    <row r="5" spans="1:14" ht="90" customHeight="1">
      <c r="A5" s="757" t="s">
        <v>365</v>
      </c>
      <c r="B5" s="757" t="s">
        <v>362</v>
      </c>
      <c r="C5" s="907" t="s">
        <v>734</v>
      </c>
      <c r="D5" s="578" t="s">
        <v>638</v>
      </c>
      <c r="E5" s="578" t="s">
        <v>638</v>
      </c>
      <c r="F5" s="908" t="s">
        <v>735</v>
      </c>
      <c r="G5" s="578" t="s">
        <v>371</v>
      </c>
      <c r="H5" s="578" t="s">
        <v>638</v>
      </c>
      <c r="I5" s="580" t="s">
        <v>371</v>
      </c>
      <c r="J5" s="578"/>
      <c r="K5" s="758" t="s">
        <v>638</v>
      </c>
      <c r="L5" s="757" t="s">
        <v>639</v>
      </c>
    </row>
    <row r="6" spans="1:14" ht="90" customHeight="1">
      <c r="A6" s="757" t="s">
        <v>365</v>
      </c>
      <c r="B6" s="757" t="s">
        <v>362</v>
      </c>
      <c r="C6" s="907" t="s">
        <v>736</v>
      </c>
      <c r="D6" s="578" t="s">
        <v>638</v>
      </c>
      <c r="E6" s="578" t="s">
        <v>638</v>
      </c>
      <c r="F6" s="908" t="s">
        <v>789</v>
      </c>
      <c r="G6" s="578" t="s">
        <v>371</v>
      </c>
      <c r="H6" s="578" t="s">
        <v>638</v>
      </c>
      <c r="I6" s="580" t="s">
        <v>371</v>
      </c>
      <c r="J6" s="578"/>
      <c r="K6" s="758" t="s">
        <v>638</v>
      </c>
      <c r="L6" s="757" t="s">
        <v>639</v>
      </c>
    </row>
    <row r="7" spans="1:14" ht="75.75" customHeight="1">
      <c r="A7" s="757" t="s">
        <v>365</v>
      </c>
      <c r="B7" s="757" t="s">
        <v>362</v>
      </c>
      <c r="C7" s="757" t="s">
        <v>737</v>
      </c>
      <c r="D7" s="578" t="s">
        <v>638</v>
      </c>
      <c r="E7" s="578" t="s">
        <v>638</v>
      </c>
      <c r="F7" s="908" t="s">
        <v>790</v>
      </c>
      <c r="G7" s="578" t="s">
        <v>371</v>
      </c>
      <c r="H7" s="578" t="s">
        <v>638</v>
      </c>
      <c r="I7" s="580" t="s">
        <v>371</v>
      </c>
      <c r="J7" s="578"/>
      <c r="K7" s="758" t="s">
        <v>638</v>
      </c>
      <c r="L7" s="757" t="s">
        <v>639</v>
      </c>
    </row>
    <row r="8" spans="1:14" ht="61.5" customHeight="1">
      <c r="A8" s="757" t="s">
        <v>367</v>
      </c>
      <c r="B8" s="757" t="s">
        <v>366</v>
      </c>
      <c r="C8" s="757" t="s">
        <v>372</v>
      </c>
      <c r="D8" s="578" t="s">
        <v>637</v>
      </c>
      <c r="E8" s="578" t="s">
        <v>637</v>
      </c>
      <c r="F8" s="579" t="s">
        <v>371</v>
      </c>
      <c r="G8" s="580">
        <v>1061864</v>
      </c>
      <c r="H8" s="578" t="s">
        <v>638</v>
      </c>
      <c r="I8" s="580">
        <v>1592</v>
      </c>
      <c r="J8" s="578"/>
      <c r="K8" s="758" t="s">
        <v>638</v>
      </c>
      <c r="L8" s="757" t="s">
        <v>640</v>
      </c>
    </row>
    <row r="9" spans="1:14">
      <c r="A9" s="756"/>
      <c r="B9" s="756"/>
      <c r="C9" s="756"/>
      <c r="D9" s="756"/>
      <c r="E9" s="756"/>
      <c r="F9" s="756"/>
      <c r="G9" s="756"/>
      <c r="H9" s="756"/>
      <c r="I9" s="756"/>
    </row>
    <row r="10" spans="1:14">
      <c r="A10" s="756"/>
      <c r="B10" s="756"/>
      <c r="C10" s="756"/>
      <c r="D10" s="756"/>
      <c r="E10" s="756"/>
      <c r="F10" s="756"/>
      <c r="G10" s="756"/>
      <c r="H10" s="756"/>
      <c r="I10" s="756"/>
    </row>
    <row r="11" spans="1:14" ht="18" customHeight="1">
      <c r="A11" s="979" t="s">
        <v>743</v>
      </c>
      <c r="B11" s="979"/>
      <c r="C11" s="979"/>
      <c r="D11" s="979"/>
      <c r="E11" s="979"/>
      <c r="F11" s="979"/>
      <c r="G11" s="979"/>
      <c r="H11" s="979"/>
      <c r="I11" s="979"/>
      <c r="J11" s="979"/>
      <c r="K11" s="979"/>
      <c r="L11" s="979"/>
    </row>
    <row r="12" spans="1:14" ht="100.5" customHeight="1">
      <c r="A12" s="1057" t="s">
        <v>744</v>
      </c>
      <c r="B12" s="979"/>
      <c r="C12" s="979"/>
      <c r="D12" s="979"/>
      <c r="E12" s="979"/>
      <c r="F12" s="979"/>
      <c r="G12" s="979"/>
      <c r="H12" s="979"/>
      <c r="I12" s="979"/>
      <c r="J12" s="979"/>
      <c r="K12" s="979"/>
      <c r="L12" s="979"/>
    </row>
    <row r="13" spans="1:14" ht="48.6" customHeight="1">
      <c r="A13" s="979" t="s">
        <v>745</v>
      </c>
      <c r="B13" s="979"/>
      <c r="C13" s="979"/>
      <c r="D13" s="979"/>
      <c r="E13" s="979"/>
      <c r="F13" s="979"/>
      <c r="G13" s="979"/>
      <c r="H13" s="979"/>
      <c r="I13" s="979"/>
      <c r="J13" s="979"/>
      <c r="K13" s="979"/>
      <c r="L13" s="979"/>
    </row>
    <row r="14" spans="1:14" ht="20.25" customHeight="1">
      <c r="A14" s="979" t="s">
        <v>746</v>
      </c>
      <c r="B14" s="979"/>
      <c r="C14" s="979"/>
      <c r="D14" s="979"/>
      <c r="E14" s="979"/>
      <c r="F14" s="979"/>
      <c r="G14" s="979"/>
      <c r="H14" s="979"/>
      <c r="I14" s="979"/>
      <c r="J14" s="979"/>
      <c r="K14" s="979"/>
      <c r="L14" s="979"/>
    </row>
    <row r="15" spans="1:14" ht="28.2" customHeight="1">
      <c r="A15" s="979" t="s">
        <v>738</v>
      </c>
      <c r="B15" s="979"/>
      <c r="C15" s="979"/>
      <c r="D15" s="979"/>
      <c r="E15" s="979"/>
      <c r="F15" s="979"/>
      <c r="G15" s="979"/>
      <c r="H15" s="979"/>
      <c r="I15" s="979"/>
      <c r="J15" s="979"/>
      <c r="K15" s="979"/>
      <c r="L15" s="979"/>
    </row>
  </sheetData>
  <mergeCells count="6">
    <mergeCell ref="A15:L15"/>
    <mergeCell ref="A1:L1"/>
    <mergeCell ref="A12:L12"/>
    <mergeCell ref="A11:L11"/>
    <mergeCell ref="A13:L13"/>
    <mergeCell ref="A14:L14"/>
  </mergeCells>
  <printOptions horizontalCentered="1" headings="1"/>
  <pageMargins left="0.75" right="0.75" top="0.75" bottom="0.75" header="0.3" footer="0.3"/>
  <pageSetup scale="53"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
  <sheetViews>
    <sheetView zoomScaleNormal="100" workbookViewId="0">
      <selection sqref="A1:F1"/>
    </sheetView>
  </sheetViews>
  <sheetFormatPr defaultColWidth="9.109375" defaultRowHeight="13.8"/>
  <cols>
    <col min="1" max="1" width="23.44140625" style="4" customWidth="1"/>
    <col min="2" max="2" width="20.44140625" style="4" customWidth="1"/>
    <col min="3" max="3" width="14.5546875" style="4" customWidth="1"/>
    <col min="4" max="4" width="14.44140625" style="4" customWidth="1"/>
    <col min="5" max="5" width="20.44140625" style="4" customWidth="1"/>
    <col min="6" max="6" width="17.44140625" style="4" customWidth="1"/>
    <col min="7" max="7" width="32.88671875" style="4" customWidth="1"/>
    <col min="8" max="8" width="17.88671875" style="4" customWidth="1"/>
    <col min="9" max="16384" width="9.109375" style="4"/>
  </cols>
  <sheetData>
    <row r="1" spans="1:8" ht="63.75" customHeight="1">
      <c r="A1" s="1064" t="s">
        <v>791</v>
      </c>
      <c r="B1" s="1065"/>
      <c r="C1" s="1065"/>
      <c r="D1" s="1065"/>
      <c r="E1" s="1065"/>
      <c r="F1" s="1065"/>
      <c r="G1" s="450"/>
    </row>
    <row r="2" spans="1:8" ht="18" customHeight="1" thickBot="1">
      <c r="A2" s="1066"/>
      <c r="B2" s="1066"/>
      <c r="C2" s="1066"/>
      <c r="D2" s="1066"/>
      <c r="E2" s="1066"/>
      <c r="F2" s="1066"/>
      <c r="G2" s="450"/>
      <c r="H2" s="875"/>
    </row>
    <row r="3" spans="1:8" ht="14.4" thickBot="1">
      <c r="A3" s="1067" t="s">
        <v>110</v>
      </c>
      <c r="B3" s="1068"/>
      <c r="C3" s="1068"/>
      <c r="D3" s="1068"/>
      <c r="E3" s="1068"/>
      <c r="F3" s="1069"/>
    </row>
    <row r="4" spans="1:8" ht="15" thickBot="1">
      <c r="A4" s="1061" t="s">
        <v>106</v>
      </c>
      <c r="B4" s="1062"/>
      <c r="C4" s="1062"/>
      <c r="D4" s="1062"/>
      <c r="E4" s="1062"/>
      <c r="F4" s="1063"/>
      <c r="G4" s="1058"/>
      <c r="H4" s="1059"/>
    </row>
    <row r="5" spans="1:8" ht="58.8" customHeight="1" thickBot="1">
      <c r="A5" s="451" t="s">
        <v>71</v>
      </c>
      <c r="B5" s="452" t="s">
        <v>105</v>
      </c>
      <c r="C5" s="452" t="s">
        <v>72</v>
      </c>
      <c r="D5" s="452" t="s">
        <v>73</v>
      </c>
      <c r="E5" s="452" t="s">
        <v>74</v>
      </c>
      <c r="F5" s="453" t="s">
        <v>508</v>
      </c>
      <c r="G5" s="1059"/>
      <c r="H5" s="1059"/>
    </row>
    <row r="6" spans="1:8" ht="13.95" customHeight="1">
      <c r="A6" s="454" t="s">
        <v>354</v>
      </c>
      <c r="B6" s="454" t="s">
        <v>354</v>
      </c>
      <c r="C6" s="909"/>
      <c r="D6" s="909"/>
      <c r="E6" s="788">
        <v>6.68</v>
      </c>
      <c r="F6" s="455" t="s">
        <v>355</v>
      </c>
    </row>
    <row r="7" spans="1:8">
      <c r="A7" s="454" t="s">
        <v>356</v>
      </c>
      <c r="B7" s="454" t="s">
        <v>356</v>
      </c>
      <c r="C7" s="909"/>
      <c r="D7" s="909"/>
      <c r="E7" s="788">
        <v>7.1099999999999994</v>
      </c>
      <c r="F7" s="456" t="s">
        <v>355</v>
      </c>
    </row>
    <row r="8" spans="1:8">
      <c r="A8" s="454" t="s">
        <v>357</v>
      </c>
      <c r="B8" s="454" t="s">
        <v>357</v>
      </c>
      <c r="C8" s="909"/>
      <c r="D8" s="909"/>
      <c r="E8" s="788">
        <v>7.18</v>
      </c>
      <c r="F8" s="456" t="s">
        <v>355</v>
      </c>
    </row>
    <row r="9" spans="1:8">
      <c r="A9" s="5"/>
      <c r="B9" s="457"/>
      <c r="C9" s="457"/>
      <c r="D9" s="457"/>
      <c r="E9" s="457"/>
      <c r="F9" s="457"/>
    </row>
    <row r="10" spans="1:8" ht="12" customHeight="1" thickBot="1">
      <c r="B10" s="458"/>
      <c r="C10" s="458"/>
      <c r="D10" s="458"/>
      <c r="E10" s="458"/>
      <c r="F10" s="458"/>
    </row>
    <row r="11" spans="1:8" ht="45" customHeight="1" thickBot="1">
      <c r="A11" s="451" t="s">
        <v>19</v>
      </c>
      <c r="B11" s="452" t="s">
        <v>107</v>
      </c>
      <c r="C11" s="452" t="s">
        <v>75</v>
      </c>
      <c r="D11" s="452" t="s">
        <v>76</v>
      </c>
      <c r="E11" s="453" t="s">
        <v>507</v>
      </c>
    </row>
    <row r="12" spans="1:8" ht="19.350000000000001" customHeight="1" thickBot="1">
      <c r="A12" s="953">
        <v>2016</v>
      </c>
      <c r="B12" s="954">
        <v>41070</v>
      </c>
      <c r="C12" s="954">
        <v>54374</v>
      </c>
      <c r="D12" s="955">
        <v>5.29</v>
      </c>
      <c r="E12" s="956">
        <f>+'ESA-Table 2'!D32</f>
        <v>4790106</v>
      </c>
    </row>
    <row r="13" spans="1:8">
      <c r="A13" s="64"/>
    </row>
    <row r="15" spans="1:8" ht="45.75" customHeight="1">
      <c r="A15" s="1060" t="s">
        <v>510</v>
      </c>
      <c r="B15" s="1060"/>
      <c r="C15" s="1060"/>
      <c r="D15" s="1060"/>
      <c r="E15" s="1060"/>
      <c r="F15" s="1060"/>
    </row>
    <row r="16" spans="1:8">
      <c r="A16" s="4" t="s">
        <v>509</v>
      </c>
    </row>
    <row r="17" spans="1:6" ht="57" customHeight="1">
      <c r="A17" s="1060" t="s">
        <v>690</v>
      </c>
      <c r="B17" s="1060"/>
      <c r="C17" s="1060"/>
      <c r="D17" s="1060"/>
      <c r="E17" s="1060"/>
      <c r="F17" s="1060"/>
    </row>
  </sheetData>
  <mergeCells count="7">
    <mergeCell ref="G4:H5"/>
    <mergeCell ref="A17:F17"/>
    <mergeCell ref="A15:F15"/>
    <mergeCell ref="A4:F4"/>
    <mergeCell ref="A1:F1"/>
    <mergeCell ref="A2:F2"/>
    <mergeCell ref="A3:F3"/>
  </mergeCells>
  <printOptions horizontalCentered="1" headings="1"/>
  <pageMargins left="0.5" right="0.5" top="0.75" bottom="0.75" header="0.5" footer="0.5"/>
  <pageSetup firstPageNumber="93" orientation="landscape" useFirstPageNumber="1" r:id="rId1"/>
  <headerFooter scaleWithDoc="0"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0"/>
  <sheetViews>
    <sheetView zoomScale="78" zoomScaleNormal="78" zoomScalePageLayoutView="75" workbookViewId="0">
      <pane ySplit="3" topLeftCell="A4" activePane="bottomLeft" state="frozen"/>
      <selection sqref="A1:J1"/>
      <selection pane="bottomLeft" activeCell="K18" sqref="K18"/>
    </sheetView>
  </sheetViews>
  <sheetFormatPr defaultColWidth="9.109375" defaultRowHeight="13.8"/>
  <cols>
    <col min="1" max="1" width="41.5546875" style="280" customWidth="1"/>
    <col min="2" max="2" width="9.109375" style="204" customWidth="1"/>
    <col min="3" max="3" width="8.44140625" style="44" customWidth="1"/>
    <col min="4" max="4" width="12.44140625" style="44" customWidth="1"/>
    <col min="5" max="5" width="11.5546875" style="44" customWidth="1"/>
    <col min="6" max="6" width="10.44140625" style="204" customWidth="1"/>
    <col min="7" max="7" width="12.5546875" style="267" customWidth="1"/>
    <col min="8" max="8" width="17.44140625" style="267" customWidth="1"/>
    <col min="9" max="16384" width="9.109375" style="204"/>
  </cols>
  <sheetData>
    <row r="1" spans="1:10" s="268" customFormat="1" ht="69" customHeight="1">
      <c r="A1" s="1072" t="s">
        <v>761</v>
      </c>
      <c r="B1" s="1073"/>
      <c r="C1" s="1073"/>
      <c r="D1" s="1073"/>
      <c r="E1" s="1073"/>
      <c r="F1" s="1073"/>
      <c r="G1" s="1073"/>
      <c r="H1" s="1074"/>
    </row>
    <row r="2" spans="1:10" ht="15" customHeight="1">
      <c r="A2" s="1075" t="s">
        <v>67</v>
      </c>
      <c r="B2" s="1075" t="s">
        <v>56</v>
      </c>
      <c r="C2" s="1076" t="s">
        <v>691</v>
      </c>
      <c r="D2" s="1077"/>
      <c r="E2" s="1078"/>
      <c r="F2" s="1079" t="s">
        <v>104</v>
      </c>
      <c r="G2" s="1080" t="s">
        <v>692</v>
      </c>
      <c r="H2" s="1080" t="s">
        <v>693</v>
      </c>
    </row>
    <row r="3" spans="1:10" ht="45.75" customHeight="1">
      <c r="A3" s="1075"/>
      <c r="B3" s="1075"/>
      <c r="C3" s="939" t="s">
        <v>68</v>
      </c>
      <c r="D3" s="939" t="s">
        <v>69</v>
      </c>
      <c r="E3" s="939" t="s">
        <v>70</v>
      </c>
      <c r="F3" s="1079"/>
      <c r="G3" s="1080"/>
      <c r="H3" s="1080"/>
      <c r="J3" s="814"/>
    </row>
    <row r="4" spans="1:10" ht="14.25" customHeight="1">
      <c r="A4" s="348" t="s">
        <v>420</v>
      </c>
      <c r="B4" s="349">
        <v>15</v>
      </c>
      <c r="C4" s="876">
        <v>0.37642999999999999</v>
      </c>
      <c r="D4" s="876">
        <v>0.25585000000000002</v>
      </c>
      <c r="E4" s="876">
        <v>0.34686</v>
      </c>
      <c r="F4" s="350">
        <v>5</v>
      </c>
      <c r="G4" s="877">
        <v>18315.68</v>
      </c>
      <c r="H4" s="878">
        <v>3372.55</v>
      </c>
    </row>
    <row r="5" spans="1:10" ht="14.25" customHeight="1">
      <c r="A5" s="269" t="s">
        <v>421</v>
      </c>
      <c r="B5" s="270">
        <v>15</v>
      </c>
      <c r="C5" s="879">
        <v>0.29537000000000002</v>
      </c>
      <c r="D5" s="879">
        <v>0.20075999999999999</v>
      </c>
      <c r="E5" s="879">
        <v>0.27217999999999998</v>
      </c>
      <c r="F5" s="271">
        <v>96</v>
      </c>
      <c r="G5" s="880">
        <v>401626.24</v>
      </c>
      <c r="H5" s="881">
        <v>56380.800000000003</v>
      </c>
    </row>
    <row r="6" spans="1:10" ht="14.25" customHeight="1">
      <c r="A6" s="269" t="s">
        <v>422</v>
      </c>
      <c r="B6" s="270">
        <v>14</v>
      </c>
      <c r="C6" s="879">
        <v>4.9029999999999997E-2</v>
      </c>
      <c r="D6" s="879">
        <v>4.2244999999999998E-2</v>
      </c>
      <c r="E6" s="879">
        <v>4.4119999999999999E-2</v>
      </c>
      <c r="F6" s="271">
        <v>41</v>
      </c>
      <c r="G6" s="880">
        <v>145625.18</v>
      </c>
      <c r="H6" s="881">
        <v>3977.82</v>
      </c>
      <c r="J6" s="828"/>
    </row>
    <row r="7" spans="1:10" ht="14.25" customHeight="1">
      <c r="A7" s="269" t="s">
        <v>423</v>
      </c>
      <c r="B7" s="270">
        <v>14</v>
      </c>
      <c r="C7" s="879">
        <v>4.8370000000000003E-2</v>
      </c>
      <c r="D7" s="879">
        <v>4.1880000000000001E-2</v>
      </c>
      <c r="E7" s="879">
        <v>4.3529999999999999E-2</v>
      </c>
      <c r="F7" s="271">
        <v>2009</v>
      </c>
      <c r="G7" s="880">
        <v>7508256.7400000002</v>
      </c>
      <c r="H7" s="881">
        <v>202266.12</v>
      </c>
    </row>
    <row r="8" spans="1:10" ht="14.25" customHeight="1">
      <c r="A8" s="269" t="s">
        <v>424</v>
      </c>
      <c r="B8" s="270">
        <v>15</v>
      </c>
      <c r="C8" s="879">
        <v>0.16128999999999999</v>
      </c>
      <c r="D8" s="879">
        <v>0.17948</v>
      </c>
      <c r="E8" s="879">
        <v>0.16084000000000001</v>
      </c>
      <c r="F8" s="271">
        <v>642</v>
      </c>
      <c r="G8" s="880">
        <v>2361055.5</v>
      </c>
      <c r="H8" s="881">
        <v>255464.64</v>
      </c>
    </row>
    <row r="9" spans="1:10" ht="14.25" customHeight="1">
      <c r="A9" s="269" t="s">
        <v>425</v>
      </c>
      <c r="B9" s="270">
        <v>10</v>
      </c>
      <c r="C9" s="879">
        <v>5.475E-2</v>
      </c>
      <c r="D9" s="879">
        <v>8.2269999999999996E-2</v>
      </c>
      <c r="E9" s="879">
        <v>7.5950000000000004E-2</v>
      </c>
      <c r="F9" s="271">
        <v>71</v>
      </c>
      <c r="G9" s="880">
        <v>55918.12</v>
      </c>
      <c r="H9" s="881">
        <v>2908.87</v>
      </c>
    </row>
    <row r="10" spans="1:10" ht="14.25" customHeight="1">
      <c r="A10" s="269" t="s">
        <v>426</v>
      </c>
      <c r="B10" s="270">
        <v>13</v>
      </c>
      <c r="C10" s="879">
        <v>7.6060000000000003E-2</v>
      </c>
      <c r="D10" s="879">
        <v>0.11765</v>
      </c>
      <c r="E10" s="879">
        <v>0.10886</v>
      </c>
      <c r="F10" s="271">
        <v>19</v>
      </c>
      <c r="G10" s="880">
        <v>15291.62</v>
      </c>
      <c r="H10" s="881">
        <v>1118.1500000000001</v>
      </c>
    </row>
    <row r="11" spans="1:10" ht="14.25" customHeight="1">
      <c r="A11" s="269" t="s">
        <v>427</v>
      </c>
      <c r="B11" s="270">
        <v>10</v>
      </c>
      <c r="C11" s="879">
        <v>5.6869999999999997E-2</v>
      </c>
      <c r="D11" s="879">
        <v>8.5449999999999998E-2</v>
      </c>
      <c r="E11" s="879">
        <v>7.8880000000000006E-2</v>
      </c>
      <c r="F11" s="271">
        <v>1</v>
      </c>
      <c r="G11" s="880">
        <v>800.36</v>
      </c>
      <c r="H11" s="881">
        <v>800.36</v>
      </c>
    </row>
    <row r="12" spans="1:10" ht="14.25" customHeight="1">
      <c r="A12" s="269" t="s">
        <v>428</v>
      </c>
      <c r="B12" s="270">
        <v>13</v>
      </c>
      <c r="C12" s="879">
        <v>0</v>
      </c>
      <c r="D12" s="879">
        <v>0</v>
      </c>
      <c r="E12" s="879">
        <v>0</v>
      </c>
      <c r="F12" s="271">
        <v>0</v>
      </c>
      <c r="G12" s="880">
        <v>0</v>
      </c>
      <c r="H12" s="881"/>
    </row>
    <row r="13" spans="1:10" ht="14.25" customHeight="1">
      <c r="A13" s="269" t="s">
        <v>429</v>
      </c>
      <c r="B13" s="270">
        <v>10</v>
      </c>
      <c r="C13" s="879">
        <v>5.8770000000000003E-2</v>
      </c>
      <c r="D13" s="879">
        <v>8.831E-2</v>
      </c>
      <c r="E13" s="879">
        <v>8.1519999999999995E-2</v>
      </c>
      <c r="F13" s="271">
        <v>162</v>
      </c>
      <c r="G13" s="880">
        <v>128415.84</v>
      </c>
      <c r="H13" s="881">
        <v>128415.84</v>
      </c>
    </row>
    <row r="14" spans="1:10" ht="14.25" customHeight="1">
      <c r="A14" s="269" t="s">
        <v>430</v>
      </c>
      <c r="B14" s="270">
        <v>13</v>
      </c>
      <c r="C14" s="879">
        <v>7.6119999999999993E-2</v>
      </c>
      <c r="D14" s="879">
        <v>0.11774</v>
      </c>
      <c r="E14" s="879">
        <v>0.10895000000000001</v>
      </c>
      <c r="F14" s="271">
        <v>268</v>
      </c>
      <c r="G14" s="880">
        <v>215990.03</v>
      </c>
      <c r="H14" s="881">
        <v>215990.03</v>
      </c>
    </row>
    <row r="15" spans="1:10" ht="14.25" customHeight="1">
      <c r="A15" s="269" t="s">
        <v>431</v>
      </c>
      <c r="B15" s="270">
        <v>14</v>
      </c>
      <c r="C15" s="879">
        <v>0</v>
      </c>
      <c r="D15" s="879">
        <v>0</v>
      </c>
      <c r="E15" s="879">
        <v>0</v>
      </c>
      <c r="F15" s="879">
        <v>0</v>
      </c>
      <c r="G15" s="880">
        <v>0</v>
      </c>
      <c r="H15" s="881">
        <v>0</v>
      </c>
    </row>
    <row r="16" spans="1:10" ht="14.25" customHeight="1">
      <c r="A16" s="269" t="s">
        <v>432</v>
      </c>
      <c r="B16" s="270">
        <v>15</v>
      </c>
      <c r="C16" s="879">
        <v>0</v>
      </c>
      <c r="D16" s="879">
        <v>0</v>
      </c>
      <c r="E16" s="879">
        <v>0</v>
      </c>
      <c r="F16" s="879">
        <v>0</v>
      </c>
      <c r="G16" s="880">
        <v>0</v>
      </c>
      <c r="H16" s="881">
        <v>0</v>
      </c>
    </row>
    <row r="17" spans="1:8" ht="14.25" customHeight="1">
      <c r="A17" s="269" t="s">
        <v>433</v>
      </c>
      <c r="B17" s="270">
        <v>14</v>
      </c>
      <c r="C17" s="879">
        <v>0</v>
      </c>
      <c r="D17" s="879">
        <v>0</v>
      </c>
      <c r="E17" s="879">
        <v>0</v>
      </c>
      <c r="F17" s="879">
        <v>0</v>
      </c>
      <c r="G17" s="880">
        <v>0</v>
      </c>
      <c r="H17" s="881">
        <v>0</v>
      </c>
    </row>
    <row r="18" spans="1:8" ht="14.25" customHeight="1">
      <c r="A18" s="269" t="s">
        <v>434</v>
      </c>
      <c r="B18" s="270">
        <v>15</v>
      </c>
      <c r="C18" s="879">
        <v>0</v>
      </c>
      <c r="D18" s="879">
        <v>0</v>
      </c>
      <c r="E18" s="879">
        <v>0</v>
      </c>
      <c r="F18" s="879">
        <v>0</v>
      </c>
      <c r="G18" s="880">
        <v>0</v>
      </c>
      <c r="H18" s="881">
        <v>0</v>
      </c>
    </row>
    <row r="19" spans="1:8" ht="14.25" customHeight="1">
      <c r="A19" s="269" t="s">
        <v>435</v>
      </c>
      <c r="B19" s="270">
        <v>14</v>
      </c>
      <c r="C19" s="879">
        <v>0.75953000000000004</v>
      </c>
      <c r="D19" s="879">
        <v>0.85555999999999999</v>
      </c>
      <c r="E19" s="879">
        <v>0.76780999999999999</v>
      </c>
      <c r="F19" s="272">
        <v>1</v>
      </c>
      <c r="G19" s="880">
        <v>130</v>
      </c>
      <c r="H19" s="881">
        <v>204</v>
      </c>
    </row>
    <row r="20" spans="1:8" ht="14.25" customHeight="1">
      <c r="A20" s="269" t="s">
        <v>436</v>
      </c>
      <c r="B20" s="270">
        <v>15</v>
      </c>
      <c r="C20" s="879">
        <v>0.76829999999999998</v>
      </c>
      <c r="D20" s="879">
        <v>0.83196000000000003</v>
      </c>
      <c r="E20" s="879">
        <v>0.74321000000000004</v>
      </c>
      <c r="F20" s="272">
        <v>2</v>
      </c>
      <c r="G20" s="880">
        <v>260</v>
      </c>
      <c r="H20" s="881">
        <v>408</v>
      </c>
    </row>
    <row r="21" spans="1:8" ht="14.25" customHeight="1">
      <c r="A21" s="273" t="s">
        <v>437</v>
      </c>
      <c r="B21" s="274">
        <v>6</v>
      </c>
      <c r="C21" s="879">
        <v>0</v>
      </c>
      <c r="D21" s="879">
        <v>0</v>
      </c>
      <c r="E21" s="879">
        <v>0</v>
      </c>
      <c r="F21" s="879">
        <v>0</v>
      </c>
      <c r="G21" s="880">
        <v>0</v>
      </c>
      <c r="H21" s="881">
        <v>0</v>
      </c>
    </row>
    <row r="22" spans="1:8" ht="14.25" customHeight="1">
      <c r="A22" s="273" t="s">
        <v>438</v>
      </c>
      <c r="B22" s="274">
        <v>8</v>
      </c>
      <c r="C22" s="879">
        <v>0</v>
      </c>
      <c r="D22" s="879">
        <v>0</v>
      </c>
      <c r="E22" s="879">
        <v>0</v>
      </c>
      <c r="F22" s="879">
        <v>0</v>
      </c>
      <c r="G22" s="880">
        <v>0</v>
      </c>
      <c r="H22" s="881">
        <v>0</v>
      </c>
    </row>
    <row r="23" spans="1:8" ht="14.25" customHeight="1">
      <c r="A23" s="273" t="s">
        <v>584</v>
      </c>
      <c r="B23" s="274">
        <v>9</v>
      </c>
      <c r="C23" s="879">
        <v>1.4962710042550866</v>
      </c>
      <c r="D23" s="879">
        <v>0.3821950819568013</v>
      </c>
      <c r="E23" s="879">
        <v>1.4514104882072272</v>
      </c>
      <c r="F23" s="271">
        <v>1</v>
      </c>
      <c r="G23" s="880">
        <v>87.75</v>
      </c>
      <c r="H23" s="882">
        <v>54</v>
      </c>
    </row>
    <row r="24" spans="1:8" ht="14.25" customHeight="1">
      <c r="A24" s="273" t="s">
        <v>585</v>
      </c>
      <c r="B24" s="274">
        <v>10</v>
      </c>
      <c r="C24" s="879">
        <v>0.79227889502558912</v>
      </c>
      <c r="D24" s="879">
        <v>0.60580912011214771</v>
      </c>
      <c r="E24" s="879">
        <v>0.72117146576305757</v>
      </c>
      <c r="F24" s="271">
        <v>7</v>
      </c>
      <c r="G24" s="880">
        <v>585.96999999999991</v>
      </c>
      <c r="H24" s="882">
        <v>380.03</v>
      </c>
    </row>
    <row r="25" spans="1:8" ht="14.25" customHeight="1">
      <c r="A25" s="273" t="s">
        <v>586</v>
      </c>
      <c r="B25" s="274">
        <v>13</v>
      </c>
      <c r="C25" s="879">
        <v>0</v>
      </c>
      <c r="D25" s="879">
        <v>0</v>
      </c>
      <c r="E25" s="879">
        <v>0</v>
      </c>
      <c r="F25" s="271">
        <v>0</v>
      </c>
      <c r="G25" s="880">
        <v>0</v>
      </c>
      <c r="H25" s="882">
        <v>0</v>
      </c>
    </row>
    <row r="26" spans="1:8" ht="14.25" customHeight="1">
      <c r="A26" s="273" t="s">
        <v>587</v>
      </c>
      <c r="B26" s="274">
        <v>14</v>
      </c>
      <c r="C26" s="879">
        <v>0.69965668716854057</v>
      </c>
      <c r="D26" s="879">
        <v>0.53373370047035429</v>
      </c>
      <c r="E26" s="879">
        <v>0.63700917974211047</v>
      </c>
      <c r="F26" s="271">
        <v>10</v>
      </c>
      <c r="G26" s="880">
        <v>892.5</v>
      </c>
      <c r="H26" s="882">
        <v>491</v>
      </c>
    </row>
    <row r="27" spans="1:8" ht="14.25" customHeight="1">
      <c r="A27" s="273" t="s">
        <v>588</v>
      </c>
      <c r="B27" s="274">
        <v>15</v>
      </c>
      <c r="C27" s="879">
        <v>0.65853395809180559</v>
      </c>
      <c r="D27" s="879">
        <v>0.50241926028368955</v>
      </c>
      <c r="E27" s="879">
        <v>0.59956201325851843</v>
      </c>
      <c r="F27" s="271">
        <v>3</v>
      </c>
      <c r="G27" s="880">
        <v>318</v>
      </c>
      <c r="H27" s="882">
        <v>162</v>
      </c>
    </row>
    <row r="28" spans="1:8" ht="14.25" customHeight="1">
      <c r="A28" s="273" t="s">
        <v>589</v>
      </c>
      <c r="B28" s="274">
        <v>16</v>
      </c>
      <c r="C28" s="879">
        <v>1.0653297166459077</v>
      </c>
      <c r="D28" s="879">
        <v>0.81561280885687826</v>
      </c>
      <c r="E28" s="879">
        <v>0.96959637723915082</v>
      </c>
      <c r="F28" s="271">
        <v>3</v>
      </c>
      <c r="G28" s="880">
        <v>103.5</v>
      </c>
      <c r="H28" s="882">
        <v>102</v>
      </c>
    </row>
    <row r="29" spans="1:8" ht="14.25" customHeight="1">
      <c r="A29" s="273" t="s">
        <v>439</v>
      </c>
      <c r="B29" s="274">
        <v>6</v>
      </c>
      <c r="C29" s="879">
        <v>0.69005818325202184</v>
      </c>
      <c r="D29" s="879">
        <v>0.43211736120091876</v>
      </c>
      <c r="E29" s="879">
        <v>0.63925974184294554</v>
      </c>
      <c r="F29" s="271">
        <v>73</v>
      </c>
      <c r="G29" s="880">
        <v>6212.33</v>
      </c>
      <c r="H29" s="882">
        <v>2774</v>
      </c>
    </row>
    <row r="30" spans="1:8" ht="14.25" customHeight="1">
      <c r="A30" s="273" t="s">
        <v>440</v>
      </c>
      <c r="B30" s="274">
        <v>8</v>
      </c>
      <c r="C30" s="879">
        <v>0.12298883721030121</v>
      </c>
      <c r="D30" s="879">
        <v>9.4410738122715054E-2</v>
      </c>
      <c r="E30" s="879">
        <v>0.11189018952906525</v>
      </c>
      <c r="F30" s="271">
        <v>20</v>
      </c>
      <c r="G30" s="880">
        <v>2343.6299999999997</v>
      </c>
      <c r="H30" s="882">
        <v>185.39999999999998</v>
      </c>
    </row>
    <row r="31" spans="1:8" ht="14.25" customHeight="1">
      <c r="A31" s="273" t="s">
        <v>441</v>
      </c>
      <c r="B31" s="274">
        <v>9</v>
      </c>
      <c r="C31" s="879">
        <v>1.078170137211619</v>
      </c>
      <c r="D31" s="879">
        <v>0.62308821081539789</v>
      </c>
      <c r="E31" s="879">
        <v>1.0049217264515728</v>
      </c>
      <c r="F31" s="271">
        <v>133</v>
      </c>
      <c r="G31" s="880">
        <v>12900.100000000015</v>
      </c>
      <c r="H31" s="882">
        <v>9908.5</v>
      </c>
    </row>
    <row r="32" spans="1:8" ht="14.25" customHeight="1">
      <c r="A32" s="273" t="s">
        <v>442</v>
      </c>
      <c r="B32" s="274">
        <v>10</v>
      </c>
      <c r="C32" s="879">
        <v>0.41979939840449237</v>
      </c>
      <c r="D32" s="879">
        <v>0.32039608022040467</v>
      </c>
      <c r="E32" s="879">
        <v>0.38213458099576453</v>
      </c>
      <c r="F32" s="271">
        <v>25</v>
      </c>
      <c r="G32" s="880">
        <v>1327.8899999999999</v>
      </c>
      <c r="H32" s="882">
        <v>394.75</v>
      </c>
    </row>
    <row r="33" spans="1:11" ht="14.25" customHeight="1">
      <c r="A33" s="273" t="s">
        <v>443</v>
      </c>
      <c r="B33" s="274">
        <v>13</v>
      </c>
      <c r="C33" s="879">
        <v>1.011599298144408</v>
      </c>
      <c r="D33" s="879">
        <v>0.77040850278773543</v>
      </c>
      <c r="E33" s="879">
        <v>0.92103234873706774</v>
      </c>
      <c r="F33" s="271">
        <v>4</v>
      </c>
      <c r="G33" s="880">
        <v>230.25</v>
      </c>
      <c r="H33" s="882">
        <v>209.4</v>
      </c>
    </row>
    <row r="34" spans="1:11" ht="14.25" customHeight="1">
      <c r="A34" s="273" t="s">
        <v>444</v>
      </c>
      <c r="B34" s="274">
        <v>14</v>
      </c>
      <c r="C34" s="879">
        <v>1.0119987699278457</v>
      </c>
      <c r="D34" s="879">
        <v>0.77052588516959375</v>
      </c>
      <c r="E34" s="879">
        <v>0.92141802139419715</v>
      </c>
      <c r="F34" s="271">
        <v>60</v>
      </c>
      <c r="G34" s="880">
        <v>3657</v>
      </c>
      <c r="H34" s="882">
        <v>3327</v>
      </c>
    </row>
    <row r="35" spans="1:11" ht="14.25" customHeight="1">
      <c r="A35" s="273" t="s">
        <v>445</v>
      </c>
      <c r="B35" s="274">
        <v>15</v>
      </c>
      <c r="C35" s="879">
        <v>1.9234920707619836</v>
      </c>
      <c r="D35" s="879">
        <v>1.3880595504382165</v>
      </c>
      <c r="E35" s="879">
        <v>1.7631134918243205</v>
      </c>
      <c r="F35" s="271">
        <v>40</v>
      </c>
      <c r="G35" s="880">
        <v>3099</v>
      </c>
      <c r="H35" s="882">
        <v>8686.7999999999993</v>
      </c>
    </row>
    <row r="36" spans="1:11" ht="14.25" customHeight="1">
      <c r="A36" s="273" t="s">
        <v>641</v>
      </c>
      <c r="B36" s="274">
        <v>16</v>
      </c>
      <c r="C36" s="879">
        <v>0</v>
      </c>
      <c r="D36" s="879">
        <v>0</v>
      </c>
      <c r="E36" s="879">
        <v>0</v>
      </c>
      <c r="F36" s="271">
        <v>0</v>
      </c>
      <c r="G36" s="880">
        <v>0</v>
      </c>
      <c r="H36" s="882">
        <v>0</v>
      </c>
    </row>
    <row r="37" spans="1:11" ht="14.25" customHeight="1">
      <c r="A37" s="273" t="s">
        <v>446</v>
      </c>
      <c r="B37" s="274">
        <v>6</v>
      </c>
      <c r="C37" s="879">
        <v>0.70186554987135763</v>
      </c>
      <c r="D37" s="879">
        <v>0.30484519017199185</v>
      </c>
      <c r="E37" s="879">
        <v>0.6666432581618047</v>
      </c>
      <c r="F37" s="271">
        <v>23</v>
      </c>
      <c r="G37" s="880">
        <v>2788.6899999999996</v>
      </c>
      <c r="H37" s="882">
        <v>874</v>
      </c>
    </row>
    <row r="38" spans="1:11" ht="14.25" customHeight="1">
      <c r="A38" s="273" t="s">
        <v>447</v>
      </c>
      <c r="B38" s="274">
        <v>8</v>
      </c>
      <c r="C38" s="879">
        <v>8.4933558101280698E-2</v>
      </c>
      <c r="D38" s="879">
        <v>6.6426006677367699E-2</v>
      </c>
      <c r="E38" s="879">
        <v>7.725859303796144E-2</v>
      </c>
      <c r="F38" s="271">
        <v>14</v>
      </c>
      <c r="G38" s="880">
        <v>2010.59</v>
      </c>
      <c r="H38" s="882">
        <v>108.64</v>
      </c>
    </row>
    <row r="39" spans="1:11" ht="14.25" customHeight="1">
      <c r="A39" s="273" t="s">
        <v>448</v>
      </c>
      <c r="B39" s="274">
        <v>9</v>
      </c>
      <c r="C39" s="879">
        <v>0.87429190875728591</v>
      </c>
      <c r="D39" s="879">
        <v>0.68039433784137571</v>
      </c>
      <c r="E39" s="879">
        <v>0.79567807912311628</v>
      </c>
      <c r="F39" s="271">
        <v>20</v>
      </c>
      <c r="G39" s="880">
        <v>2783.15</v>
      </c>
      <c r="H39" s="882">
        <v>2066.1999999999998</v>
      </c>
    </row>
    <row r="40" spans="1:11" ht="14.25" customHeight="1">
      <c r="A40" s="273" t="s">
        <v>449</v>
      </c>
      <c r="B40" s="274">
        <v>10</v>
      </c>
      <c r="C40" s="879">
        <v>0.42459897586391915</v>
      </c>
      <c r="D40" s="879">
        <v>0.32960434545746853</v>
      </c>
      <c r="E40" s="879">
        <v>0.38651597249460495</v>
      </c>
      <c r="F40" s="271">
        <v>67</v>
      </c>
      <c r="G40" s="880">
        <v>6624.33</v>
      </c>
      <c r="H40" s="882">
        <v>1994.59</v>
      </c>
    </row>
    <row r="41" spans="1:11" ht="14.25" customHeight="1">
      <c r="A41" s="273" t="s">
        <v>450</v>
      </c>
      <c r="B41" s="274">
        <v>13</v>
      </c>
      <c r="C41" s="879">
        <v>0.47451202923366331</v>
      </c>
      <c r="D41" s="879">
        <v>0.36774629391288682</v>
      </c>
      <c r="E41" s="879">
        <v>0.4320220452782047</v>
      </c>
      <c r="F41" s="271">
        <v>7</v>
      </c>
      <c r="G41" s="880">
        <v>1346.65</v>
      </c>
      <c r="H41" s="882">
        <v>460.73999999999995</v>
      </c>
    </row>
    <row r="42" spans="1:11" ht="14.25" customHeight="1">
      <c r="A42" s="273" t="s">
        <v>451</v>
      </c>
      <c r="B42" s="274">
        <v>14</v>
      </c>
      <c r="C42" s="879">
        <v>0.32010959258205984</v>
      </c>
      <c r="D42" s="879">
        <v>0.24786105788216273</v>
      </c>
      <c r="E42" s="879">
        <v>0.29147133695060851</v>
      </c>
      <c r="F42" s="271">
        <v>106</v>
      </c>
      <c r="G42" s="880">
        <v>13176.090000000002</v>
      </c>
      <c r="H42" s="882">
        <v>2874.7200000000003</v>
      </c>
    </row>
    <row r="43" spans="1:11" ht="14.25" customHeight="1">
      <c r="A43" s="273" t="s">
        <v>452</v>
      </c>
      <c r="B43" s="274">
        <v>15</v>
      </c>
      <c r="C43" s="879">
        <v>1.7639704679544752</v>
      </c>
      <c r="D43" s="879">
        <v>1.3670000175051764</v>
      </c>
      <c r="E43" s="879">
        <v>1.6060251405036274</v>
      </c>
      <c r="F43" s="271">
        <v>46</v>
      </c>
      <c r="G43" s="880">
        <v>6778.73</v>
      </c>
      <c r="H43" s="882">
        <v>16441.78</v>
      </c>
    </row>
    <row r="44" spans="1:11" ht="14.25" customHeight="1">
      <c r="A44" s="273" t="s">
        <v>453</v>
      </c>
      <c r="B44" s="274">
        <v>16</v>
      </c>
      <c r="C44" s="879">
        <v>1.3956833133480716E-2</v>
      </c>
      <c r="D44" s="879">
        <v>1.1066320818170076E-2</v>
      </c>
      <c r="E44" s="879">
        <v>1.2678213058192103E-2</v>
      </c>
      <c r="F44" s="271">
        <v>13</v>
      </c>
      <c r="G44" s="880">
        <v>1743.0800000000002</v>
      </c>
      <c r="H44" s="882">
        <v>15.34</v>
      </c>
    </row>
    <row r="45" spans="1:11" ht="14.25" customHeight="1">
      <c r="A45" s="351"/>
      <c r="B45" s="352"/>
      <c r="C45" s="353"/>
      <c r="D45" s="353"/>
      <c r="E45" s="353"/>
      <c r="F45" s="354"/>
      <c r="G45" s="826"/>
      <c r="H45" s="827"/>
      <c r="K45" s="814"/>
    </row>
    <row r="46" spans="1:11" ht="40.950000000000003" customHeight="1">
      <c r="A46" s="1071" t="s">
        <v>645</v>
      </c>
      <c r="B46" s="1071"/>
      <c r="C46" s="1071"/>
      <c r="D46" s="1071"/>
      <c r="E46" s="1071"/>
      <c r="F46" s="1071"/>
      <c r="G46" s="1071"/>
      <c r="H46" s="1071"/>
      <c r="K46" s="814"/>
    </row>
    <row r="47" spans="1:11" ht="14.25" customHeight="1">
      <c r="A47" s="278" t="s">
        <v>642</v>
      </c>
      <c r="B47" s="275"/>
      <c r="C47" s="276"/>
      <c r="D47" s="276"/>
      <c r="E47" s="276"/>
      <c r="F47" s="277"/>
      <c r="G47" s="277"/>
      <c r="H47" s="277"/>
    </row>
    <row r="48" spans="1:11" ht="30.75" customHeight="1">
      <c r="A48" s="1070" t="s">
        <v>643</v>
      </c>
      <c r="B48" s="1070"/>
      <c r="C48" s="1070"/>
      <c r="D48" s="1070"/>
      <c r="E48" s="1070"/>
      <c r="F48" s="1070"/>
      <c r="G48" s="1070"/>
      <c r="H48" s="1070"/>
    </row>
    <row r="49" spans="1:10" ht="68.25" customHeight="1">
      <c r="A49" s="1070" t="s">
        <v>644</v>
      </c>
      <c r="B49" s="1070"/>
      <c r="C49" s="1070"/>
      <c r="D49" s="1070"/>
      <c r="E49" s="1070"/>
      <c r="F49" s="1070"/>
      <c r="G49" s="1070"/>
      <c r="H49" s="1070"/>
    </row>
    <row r="50" spans="1:10" ht="12" customHeight="1">
      <c r="A50" s="278"/>
      <c r="B50" s="278"/>
      <c r="C50" s="278"/>
      <c r="D50" s="278"/>
      <c r="E50" s="278"/>
      <c r="F50" s="278"/>
      <c r="G50" s="279"/>
    </row>
    <row r="51" spans="1:10" ht="12" customHeight="1">
      <c r="A51" s="278"/>
      <c r="B51" s="278"/>
      <c r="C51" s="278"/>
      <c r="D51" s="278"/>
      <c r="E51" s="278"/>
      <c r="F51" s="278"/>
      <c r="G51" s="279"/>
    </row>
    <row r="52" spans="1:10" ht="12" customHeight="1"/>
    <row r="53" spans="1:10" ht="12" customHeight="1"/>
    <row r="54" spans="1:10" ht="12" customHeight="1"/>
    <row r="55" spans="1:10" ht="12" customHeight="1"/>
    <row r="56" spans="1:10" ht="12" customHeight="1"/>
    <row r="57" spans="1:10" s="280" customFormat="1" ht="12" customHeight="1">
      <c r="B57" s="204"/>
      <c r="C57" s="44"/>
      <c r="D57" s="44"/>
      <c r="E57" s="44"/>
      <c r="F57" s="204"/>
      <c r="G57" s="267"/>
      <c r="H57" s="267"/>
      <c r="I57" s="204"/>
      <c r="J57" s="204"/>
    </row>
    <row r="58" spans="1:10" s="280" customFormat="1" ht="12" customHeight="1">
      <c r="B58" s="204"/>
      <c r="C58" s="44"/>
      <c r="D58" s="44"/>
      <c r="E58" s="44"/>
      <c r="F58" s="204"/>
      <c r="G58" s="267"/>
      <c r="H58" s="267"/>
      <c r="I58" s="204"/>
      <c r="J58" s="204"/>
    </row>
    <row r="59" spans="1:10" s="280" customFormat="1" ht="12" customHeight="1">
      <c r="B59" s="204"/>
      <c r="C59" s="44"/>
      <c r="D59" s="44"/>
      <c r="E59" s="44"/>
      <c r="F59" s="204"/>
      <c r="G59" s="267"/>
      <c r="H59" s="267"/>
      <c r="I59" s="204"/>
      <c r="J59" s="204"/>
    </row>
    <row r="60" spans="1:10" s="280" customFormat="1" ht="12" customHeight="1">
      <c r="B60" s="204"/>
      <c r="C60" s="44"/>
      <c r="D60" s="44"/>
      <c r="E60" s="44"/>
      <c r="F60" s="204"/>
      <c r="G60" s="267"/>
      <c r="H60" s="267"/>
      <c r="I60" s="204"/>
      <c r="J60" s="204"/>
    </row>
  </sheetData>
  <mergeCells count="10">
    <mergeCell ref="A48:H48"/>
    <mergeCell ref="A49:H49"/>
    <mergeCell ref="A46:H46"/>
    <mergeCell ref="A1:H1"/>
    <mergeCell ref="A2:A3"/>
    <mergeCell ref="B2:B3"/>
    <mergeCell ref="C2:E2"/>
    <mergeCell ref="F2:F3"/>
    <mergeCell ref="G2:G3"/>
    <mergeCell ref="H2:H3"/>
  </mergeCells>
  <printOptions headings="1"/>
  <pageMargins left="0.75" right="0.75" top="1" bottom="1" header="0.5" footer="0.5"/>
  <pageSetup scale="70" firstPageNumber="72" orientation="portrait" useFirstPageNumber="1" r:id="rId1"/>
  <headerFooter scaleWithDoc="0"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4"/>
  <sheetViews>
    <sheetView zoomScale="80" zoomScaleNormal="80" workbookViewId="0">
      <selection activeCell="A29" sqref="A29"/>
    </sheetView>
  </sheetViews>
  <sheetFormatPr defaultColWidth="9.109375" defaultRowHeight="13.8"/>
  <cols>
    <col min="1" max="1" width="36.5546875" style="201" customWidth="1"/>
    <col min="2" max="2" width="15.44140625" style="201" bestFit="1" customWidth="1"/>
    <col min="3" max="3" width="10.44140625" style="201" customWidth="1"/>
    <col min="4" max="4" width="15.5546875" style="201" customWidth="1"/>
    <col min="5" max="5" width="13.44140625" style="201" customWidth="1"/>
    <col min="6" max="6" width="13.109375" style="201" customWidth="1"/>
    <col min="7" max="7" width="14" style="201" customWidth="1"/>
    <col min="8" max="8" width="28.6640625" style="201" customWidth="1"/>
    <col min="9" max="16384" width="9.109375" style="201"/>
  </cols>
  <sheetData>
    <row r="1" spans="1:8" s="288" customFormat="1" ht="70.349999999999994" customHeight="1" thickBot="1">
      <c r="A1" s="1082" t="s">
        <v>768</v>
      </c>
      <c r="B1" s="1083"/>
      <c r="C1" s="1083"/>
      <c r="D1" s="1083"/>
      <c r="E1" s="1082"/>
      <c r="F1" s="1082"/>
      <c r="G1" s="1082"/>
      <c r="H1" s="1084"/>
    </row>
    <row r="2" spans="1:8" s="281" customFormat="1" ht="19.5" customHeight="1">
      <c r="A2" s="1089" t="s">
        <v>118</v>
      </c>
      <c r="B2" s="1085" t="s">
        <v>786</v>
      </c>
      <c r="C2" s="1086"/>
      <c r="D2" s="1087"/>
      <c r="E2" s="1091" t="s">
        <v>117</v>
      </c>
      <c r="F2" s="1092" t="s">
        <v>193</v>
      </c>
      <c r="G2" s="1088" t="s">
        <v>582</v>
      </c>
      <c r="H2" s="1088" t="s">
        <v>190</v>
      </c>
    </row>
    <row r="3" spans="1:8" s="281" customFormat="1" ht="13.2">
      <c r="A3" s="1090"/>
      <c r="B3" s="382" t="s">
        <v>2</v>
      </c>
      <c r="C3" s="582" t="s">
        <v>116</v>
      </c>
      <c r="D3" s="383" t="s">
        <v>50</v>
      </c>
      <c r="E3" s="1091"/>
      <c r="F3" s="1092"/>
      <c r="G3" s="1088"/>
      <c r="H3" s="1088"/>
    </row>
    <row r="4" spans="1:8" s="281" customFormat="1" ht="13.2">
      <c r="A4" s="373" t="s">
        <v>115</v>
      </c>
      <c r="B4" s="384">
        <v>2256766.7099999976</v>
      </c>
      <c r="C4" s="170">
        <v>0</v>
      </c>
      <c r="D4" s="952">
        <f t="shared" ref="D4:D13" si="0">+B4</f>
        <v>2256766.7099999976</v>
      </c>
      <c r="E4" s="384">
        <v>2613000</v>
      </c>
      <c r="F4" s="363">
        <f>+D4/E4</f>
        <v>0.86366885189437337</v>
      </c>
      <c r="G4" s="764"/>
      <c r="H4" s="170">
        <v>0</v>
      </c>
    </row>
    <row r="5" spans="1:8" s="281" customFormat="1" ht="26.4">
      <c r="A5" s="373" t="s">
        <v>797</v>
      </c>
      <c r="B5" s="384">
        <v>1078914.3899999461</v>
      </c>
      <c r="C5" s="170">
        <v>0</v>
      </c>
      <c r="D5" s="952">
        <f t="shared" si="0"/>
        <v>1078914.3899999461</v>
      </c>
      <c r="E5" s="384">
        <f>340691+738223</f>
        <v>1078914</v>
      </c>
      <c r="F5" s="363">
        <f t="shared" ref="F5:F13" si="1">+D5/E5</f>
        <v>1.0000003614745439</v>
      </c>
      <c r="G5" s="764"/>
      <c r="H5" s="170" t="s">
        <v>787</v>
      </c>
    </row>
    <row r="6" spans="1:8" s="281" customFormat="1" ht="26.4">
      <c r="A6" s="373" t="s">
        <v>792</v>
      </c>
      <c r="B6" s="384">
        <v>589283.35000000242</v>
      </c>
      <c r="C6" s="170">
        <v>0</v>
      </c>
      <c r="D6" s="952">
        <f t="shared" si="0"/>
        <v>589283.35000000242</v>
      </c>
      <c r="E6" s="286">
        <f>-340691+1423650</f>
        <v>1082959</v>
      </c>
      <c r="F6" s="363">
        <f t="shared" si="1"/>
        <v>0.54414188348774273</v>
      </c>
      <c r="G6" s="287"/>
      <c r="H6" s="170" t="s">
        <v>788</v>
      </c>
    </row>
    <row r="7" spans="1:8" s="281" customFormat="1" ht="13.2">
      <c r="A7" s="373" t="s">
        <v>114</v>
      </c>
      <c r="B7" s="384">
        <v>935499.8600000001</v>
      </c>
      <c r="C7" s="170">
        <v>0</v>
      </c>
      <c r="D7" s="952">
        <f t="shared" si="0"/>
        <v>935499.8600000001</v>
      </c>
      <c r="E7" s="286">
        <v>1000000</v>
      </c>
      <c r="F7" s="363">
        <f t="shared" si="1"/>
        <v>0.93549986000000007</v>
      </c>
      <c r="G7" s="764"/>
      <c r="H7" s="170"/>
    </row>
    <row r="8" spans="1:8" s="281" customFormat="1" ht="13.2">
      <c r="A8" s="373" t="s">
        <v>785</v>
      </c>
      <c r="B8" s="384">
        <v>55440.99</v>
      </c>
      <c r="C8" s="170">
        <v>0</v>
      </c>
      <c r="D8" s="952">
        <f t="shared" si="0"/>
        <v>55440.99</v>
      </c>
      <c r="E8" s="286">
        <v>107921</v>
      </c>
      <c r="F8" s="363">
        <f t="shared" si="1"/>
        <v>0.51371827540515747</v>
      </c>
      <c r="G8" s="765"/>
      <c r="H8" s="170"/>
    </row>
    <row r="9" spans="1:8" s="281" customFormat="1" ht="13.2">
      <c r="A9" s="373" t="s">
        <v>31</v>
      </c>
      <c r="B9" s="384">
        <v>333419.53999999986</v>
      </c>
      <c r="C9" s="170">
        <v>0</v>
      </c>
      <c r="D9" s="952">
        <f t="shared" si="0"/>
        <v>333419.53999999986</v>
      </c>
      <c r="E9" s="286">
        <v>368340</v>
      </c>
      <c r="F9" s="363">
        <f t="shared" si="1"/>
        <v>0.9051950371938966</v>
      </c>
      <c r="G9" s="287"/>
      <c r="H9" s="170"/>
    </row>
    <row r="10" spans="1:8" s="281" customFormat="1" ht="13.2">
      <c r="A10" s="373" t="s">
        <v>113</v>
      </c>
      <c r="B10" s="384">
        <v>3373.1299999999992</v>
      </c>
      <c r="C10" s="170">
        <v>0</v>
      </c>
      <c r="D10" s="952">
        <f t="shared" si="0"/>
        <v>3373.1299999999992</v>
      </c>
      <c r="E10" s="286">
        <v>50000</v>
      </c>
      <c r="F10" s="363">
        <f t="shared" si="1"/>
        <v>6.7462599999999984E-2</v>
      </c>
      <c r="G10" s="287"/>
      <c r="H10" s="170"/>
    </row>
    <row r="11" spans="1:8" s="281" customFormat="1" ht="13.2">
      <c r="A11" s="373" t="s">
        <v>7</v>
      </c>
      <c r="B11" s="384">
        <v>203496.56999999896</v>
      </c>
      <c r="C11" s="170">
        <v>0</v>
      </c>
      <c r="D11" s="952">
        <f t="shared" si="0"/>
        <v>203496.56999999896</v>
      </c>
      <c r="E11" s="286">
        <v>264000</v>
      </c>
      <c r="F11" s="363">
        <f t="shared" si="1"/>
        <v>0.77082034090908702</v>
      </c>
      <c r="G11" s="764"/>
      <c r="H11" s="170"/>
    </row>
    <row r="12" spans="1:8" s="281" customFormat="1" ht="13.2">
      <c r="A12" s="373" t="s">
        <v>45</v>
      </c>
      <c r="B12" s="384">
        <v>523446.52999999863</v>
      </c>
      <c r="C12" s="170">
        <v>0</v>
      </c>
      <c r="D12" s="952">
        <f t="shared" si="0"/>
        <v>523446.52999999863</v>
      </c>
      <c r="E12" s="286">
        <v>725000</v>
      </c>
      <c r="F12" s="363">
        <f t="shared" si="1"/>
        <v>0.72199521379310161</v>
      </c>
      <c r="G12" s="287"/>
      <c r="H12" s="170"/>
    </row>
    <row r="13" spans="1:8" s="281" customFormat="1" ht="13.2">
      <c r="A13" s="373" t="s">
        <v>8</v>
      </c>
      <c r="B13" s="384">
        <v>90556.28</v>
      </c>
      <c r="C13" s="170">
        <v>0</v>
      </c>
      <c r="D13" s="952">
        <f t="shared" si="0"/>
        <v>90556.28</v>
      </c>
      <c r="E13" s="286">
        <v>140000</v>
      </c>
      <c r="F13" s="363">
        <f t="shared" si="1"/>
        <v>0.64683057142857137</v>
      </c>
      <c r="G13" s="765"/>
      <c r="H13" s="170">
        <v>0</v>
      </c>
    </row>
    <row r="14" spans="1:8" s="281" customFormat="1" ht="13.2">
      <c r="A14" s="374"/>
      <c r="B14" s="385"/>
      <c r="C14" s="365"/>
      <c r="D14" s="386"/>
      <c r="E14" s="385"/>
      <c r="F14" s="364"/>
      <c r="G14" s="366"/>
      <c r="H14" s="366"/>
    </row>
    <row r="15" spans="1:8" s="281" customFormat="1" ht="13.2">
      <c r="A15" s="375" t="s">
        <v>793</v>
      </c>
      <c r="B15" s="387">
        <f>SUM(B4:B13)</f>
        <v>6070197.3499999447</v>
      </c>
      <c r="C15" s="367">
        <f>SUM(C4:C13)</f>
        <v>0</v>
      </c>
      <c r="D15" s="388">
        <f>SUM(D4:D13)</f>
        <v>6070197.3499999447</v>
      </c>
      <c r="E15" s="387">
        <f>SUM(E4:E13)</f>
        <v>7430134</v>
      </c>
      <c r="F15" s="368">
        <f>+D15/E15</f>
        <v>0.81697010444225426</v>
      </c>
      <c r="G15" s="369">
        <v>0</v>
      </c>
      <c r="H15" s="369">
        <v>0</v>
      </c>
    </row>
    <row r="16" spans="1:8" s="281" customFormat="1" ht="13.2">
      <c r="A16" s="374"/>
      <c r="B16" s="385"/>
      <c r="C16" s="365"/>
      <c r="D16" s="386"/>
      <c r="E16" s="385"/>
      <c r="F16" s="364"/>
      <c r="G16" s="366"/>
      <c r="H16" s="366"/>
    </row>
    <row r="17" spans="1:8" s="281" customFormat="1" ht="13.2">
      <c r="A17" s="376" t="s">
        <v>112</v>
      </c>
      <c r="B17" s="437">
        <v>348951329.36000001</v>
      </c>
      <c r="C17" s="174">
        <v>0</v>
      </c>
      <c r="D17" s="390">
        <f>+B17</f>
        <v>348951329.36000001</v>
      </c>
      <c r="E17" s="389">
        <v>416800000</v>
      </c>
      <c r="F17" s="363">
        <f>+D17/E17</f>
        <v>0.83721528157389635</v>
      </c>
      <c r="G17" s="370">
        <v>0</v>
      </c>
      <c r="H17" s="170">
        <v>0</v>
      </c>
    </row>
    <row r="18" spans="1:8" s="281" customFormat="1" ht="13.2">
      <c r="A18" s="377" t="s">
        <v>111</v>
      </c>
      <c r="B18" s="171">
        <v>0</v>
      </c>
      <c r="C18" s="172">
        <v>0</v>
      </c>
      <c r="D18" s="169">
        <v>0</v>
      </c>
      <c r="E18" s="379">
        <v>0</v>
      </c>
      <c r="F18" s="172">
        <v>0</v>
      </c>
      <c r="G18" s="170">
        <v>0</v>
      </c>
      <c r="H18" s="170">
        <v>0</v>
      </c>
    </row>
    <row r="19" spans="1:8" s="281" customFormat="1" ht="13.2">
      <c r="A19" s="374"/>
      <c r="B19" s="385"/>
      <c r="C19" s="364"/>
      <c r="D19" s="386"/>
      <c r="E19" s="380"/>
      <c r="F19" s="364"/>
      <c r="G19" s="366"/>
      <c r="H19" s="366"/>
    </row>
    <row r="20" spans="1:8" s="281" customFormat="1" ht="27" thickBot="1">
      <c r="A20" s="378" t="s">
        <v>795</v>
      </c>
      <c r="B20" s="434">
        <f>+B18+B17+B15</f>
        <v>355021526.70999998</v>
      </c>
      <c r="C20" s="435">
        <f>+C18+C17+C15</f>
        <v>0</v>
      </c>
      <c r="D20" s="436">
        <f>+D18+D17+D15</f>
        <v>355021526.70999998</v>
      </c>
      <c r="E20" s="381">
        <f>+E18+E17+E15</f>
        <v>424230134</v>
      </c>
      <c r="F20" s="371">
        <f>+D20/E20</f>
        <v>0.83686069955134301</v>
      </c>
      <c r="G20" s="372">
        <v>0</v>
      </c>
      <c r="H20" s="372">
        <v>0</v>
      </c>
    </row>
    <row r="22" spans="1:8" s="281" customFormat="1" ht="13.2">
      <c r="A22" s="281" t="s">
        <v>796</v>
      </c>
    </row>
    <row r="23" spans="1:8">
      <c r="A23" s="1081" t="s">
        <v>794</v>
      </c>
      <c r="B23" s="1081"/>
      <c r="C23" s="1081"/>
      <c r="D23" s="1081"/>
      <c r="E23" s="1081"/>
      <c r="F23" s="1081"/>
      <c r="G23" s="1081"/>
      <c r="H23" s="1081"/>
    </row>
    <row r="24" spans="1:8">
      <c r="D24" s="285"/>
    </row>
  </sheetData>
  <mergeCells count="8">
    <mergeCell ref="A23:H23"/>
    <mergeCell ref="A1:H1"/>
    <mergeCell ref="B2:D2"/>
    <mergeCell ref="H2:H3"/>
    <mergeCell ref="A2:A3"/>
    <mergeCell ref="E2:E3"/>
    <mergeCell ref="F2:F3"/>
    <mergeCell ref="G2:G3"/>
  </mergeCells>
  <printOptions headings="1"/>
  <pageMargins left="0.5" right="0.5" top="0.75" bottom="0.75" header="0.3" footer="0.3"/>
  <pageSetup scale="85"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Y38"/>
  <sheetViews>
    <sheetView zoomScale="79" zoomScaleNormal="79" workbookViewId="0">
      <selection activeCell="A20" sqref="A20:Y20"/>
    </sheetView>
  </sheetViews>
  <sheetFormatPr defaultColWidth="9.109375" defaultRowHeight="13.8"/>
  <cols>
    <col min="1" max="1" width="12.5546875" style="460" customWidth="1"/>
    <col min="2" max="2" width="10.44140625" style="459" bestFit="1" customWidth="1"/>
    <col min="3" max="3" width="9.109375" style="459" bestFit="1" customWidth="1"/>
    <col min="4" max="4" width="12.5546875" style="459" bestFit="1" customWidth="1"/>
    <col min="5" max="5" width="10.5546875" style="459" customWidth="1"/>
    <col min="6" max="6" width="10.44140625" style="459" bestFit="1" customWidth="1"/>
    <col min="7" max="7" width="11" style="459" bestFit="1" customWidth="1"/>
    <col min="8" max="8" width="9.6640625" style="459" bestFit="1" customWidth="1"/>
    <col min="9" max="9" width="11.109375" style="459" customWidth="1"/>
    <col min="10" max="10" width="11.44140625" style="459" customWidth="1"/>
    <col min="11" max="11" width="12.5546875" style="459" customWidth="1"/>
    <col min="12" max="12" width="11.44140625" style="459" customWidth="1"/>
    <col min="13" max="13" width="12.5546875" style="459" customWidth="1"/>
    <col min="14" max="14" width="10.88671875" style="459" customWidth="1"/>
    <col min="15" max="15" width="14.5546875" style="572" customWidth="1"/>
    <col min="16" max="16" width="10.44140625" style="459" customWidth="1"/>
    <col min="17" max="17" width="8.88671875" style="459" bestFit="1" customWidth="1"/>
    <col min="18" max="18" width="14.44140625" style="459" customWidth="1"/>
    <col min="19" max="19" width="11.33203125" style="459" bestFit="1" customWidth="1"/>
    <col min="20" max="20" width="13.5546875" style="459" bestFit="1" customWidth="1"/>
    <col min="21" max="21" width="11.6640625" style="459" bestFit="1" customWidth="1"/>
    <col min="22" max="22" width="9.5546875" style="459" bestFit="1" customWidth="1"/>
    <col min="23" max="23" width="15.109375" style="459" bestFit="1" customWidth="1"/>
    <col min="24" max="24" width="13.33203125" style="459" bestFit="1" customWidth="1"/>
    <col min="25" max="25" width="12.5546875" style="459" customWidth="1"/>
    <col min="26" max="16384" width="9.109375" style="459"/>
  </cols>
  <sheetData>
    <row r="1" spans="1:25" ht="72" customHeight="1" thickBot="1">
      <c r="A1" s="1093" t="s">
        <v>769</v>
      </c>
      <c r="B1" s="1094"/>
      <c r="C1" s="1094"/>
      <c r="D1" s="1094"/>
      <c r="E1" s="1094"/>
      <c r="F1" s="1094"/>
      <c r="G1" s="1094"/>
      <c r="H1" s="1094"/>
      <c r="I1" s="1094"/>
      <c r="J1" s="1094"/>
      <c r="K1" s="1094"/>
      <c r="L1" s="1094"/>
      <c r="M1" s="1094"/>
      <c r="N1" s="1094"/>
      <c r="O1" s="1094"/>
      <c r="P1" s="1094"/>
      <c r="Q1" s="1094"/>
      <c r="R1" s="1094"/>
      <c r="S1" s="1094"/>
      <c r="T1" s="1094"/>
      <c r="U1" s="1094"/>
      <c r="V1" s="1094"/>
      <c r="W1" s="1094"/>
      <c r="X1" s="1094"/>
      <c r="Y1" s="1095"/>
    </row>
    <row r="2" spans="1:25" ht="24.75" customHeight="1" thickBot="1">
      <c r="A2" s="1096">
        <v>2016</v>
      </c>
      <c r="B2" s="1099" t="s">
        <v>245</v>
      </c>
      <c r="C2" s="1100"/>
      <c r="D2" s="1100"/>
      <c r="E2" s="1100"/>
      <c r="F2" s="1100"/>
      <c r="G2" s="1100"/>
      <c r="H2" s="1100"/>
      <c r="I2" s="1100"/>
      <c r="J2" s="1100"/>
      <c r="K2" s="1101"/>
      <c r="L2" s="1102" t="s">
        <v>542</v>
      </c>
      <c r="M2" s="1103"/>
      <c r="N2" s="1103"/>
      <c r="O2" s="1103"/>
      <c r="P2" s="1102" t="s">
        <v>246</v>
      </c>
      <c r="Q2" s="1103"/>
      <c r="R2" s="1103"/>
      <c r="S2" s="1103"/>
      <c r="T2" s="1104"/>
      <c r="U2" s="1105" t="s">
        <v>81</v>
      </c>
      <c r="V2" s="1106"/>
      <c r="W2" s="1107" t="s">
        <v>134</v>
      </c>
      <c r="X2" s="1110" t="s">
        <v>133</v>
      </c>
      <c r="Y2" s="1115" t="s">
        <v>247</v>
      </c>
    </row>
    <row r="3" spans="1:25">
      <c r="A3" s="1097"/>
      <c r="B3" s="1124" t="s">
        <v>132</v>
      </c>
      <c r="C3" s="1118"/>
      <c r="D3" s="1118"/>
      <c r="E3" s="1125"/>
      <c r="F3" s="1124" t="s">
        <v>248</v>
      </c>
      <c r="G3" s="1118"/>
      <c r="H3" s="1118"/>
      <c r="I3" s="1125"/>
      <c r="J3" s="1129" t="s">
        <v>543</v>
      </c>
      <c r="K3" s="1101" t="s">
        <v>249</v>
      </c>
      <c r="L3" s="1126" t="s">
        <v>250</v>
      </c>
      <c r="M3" s="1118" t="s">
        <v>251</v>
      </c>
      <c r="N3" s="1118" t="s">
        <v>252</v>
      </c>
      <c r="O3" s="1100" t="s">
        <v>253</v>
      </c>
      <c r="P3" s="1124" t="s">
        <v>263</v>
      </c>
      <c r="Q3" s="1126" t="s">
        <v>254</v>
      </c>
      <c r="R3" s="1118" t="s">
        <v>255</v>
      </c>
      <c r="S3" s="1118" t="s">
        <v>211</v>
      </c>
      <c r="T3" s="1101" t="s">
        <v>256</v>
      </c>
      <c r="U3" s="1121" t="s">
        <v>257</v>
      </c>
      <c r="V3" s="1113" t="s">
        <v>623</v>
      </c>
      <c r="W3" s="1108"/>
      <c r="X3" s="1111"/>
      <c r="Y3" s="1116"/>
    </row>
    <row r="4" spans="1:25" ht="51" customHeight="1" thickBot="1">
      <c r="A4" s="1098"/>
      <c r="B4" s="606" t="s">
        <v>539</v>
      </c>
      <c r="C4" s="605" t="s">
        <v>540</v>
      </c>
      <c r="D4" s="605" t="s">
        <v>541</v>
      </c>
      <c r="E4" s="602" t="s">
        <v>258</v>
      </c>
      <c r="F4" s="604" t="s">
        <v>259</v>
      </c>
      <c r="G4" s="603" t="s">
        <v>260</v>
      </c>
      <c r="H4" s="603" t="s">
        <v>261</v>
      </c>
      <c r="I4" s="602" t="s">
        <v>262</v>
      </c>
      <c r="J4" s="1130"/>
      <c r="K4" s="1120"/>
      <c r="L4" s="1127"/>
      <c r="M4" s="1119"/>
      <c r="N4" s="1119"/>
      <c r="O4" s="1123"/>
      <c r="P4" s="1131"/>
      <c r="Q4" s="1127"/>
      <c r="R4" s="1119"/>
      <c r="S4" s="1119"/>
      <c r="T4" s="1120"/>
      <c r="U4" s="1122"/>
      <c r="V4" s="1114"/>
      <c r="W4" s="1109"/>
      <c r="X4" s="1112"/>
      <c r="Y4" s="1117"/>
    </row>
    <row r="5" spans="1:25">
      <c r="A5" s="537" t="s">
        <v>131</v>
      </c>
      <c r="B5" s="538">
        <v>1324</v>
      </c>
      <c r="C5" s="539">
        <v>890</v>
      </c>
      <c r="D5" s="539">
        <v>0</v>
      </c>
      <c r="E5" s="540">
        <f t="shared" ref="E5:E16" si="0">+B5+C5+D5</f>
        <v>2214</v>
      </c>
      <c r="F5" s="538">
        <v>3873</v>
      </c>
      <c r="G5" s="597">
        <v>6343</v>
      </c>
      <c r="H5" s="539">
        <v>6510</v>
      </c>
      <c r="I5" s="540">
        <f t="shared" ref="I5:I17" si="1">+F5+G5+H5</f>
        <v>16726</v>
      </c>
      <c r="J5" s="541">
        <v>210</v>
      </c>
      <c r="K5" s="542">
        <v>20249</v>
      </c>
      <c r="L5" s="543">
        <v>21847</v>
      </c>
      <c r="M5" s="544">
        <v>14164</v>
      </c>
      <c r="N5" s="545">
        <v>0</v>
      </c>
      <c r="O5" s="546">
        <f>L5+M5+N5</f>
        <v>36011</v>
      </c>
      <c r="P5" s="545">
        <v>8733</v>
      </c>
      <c r="Q5" s="545">
        <v>199</v>
      </c>
      <c r="R5" s="545">
        <v>703</v>
      </c>
      <c r="S5" s="545">
        <v>15866</v>
      </c>
      <c r="T5" s="545">
        <v>29397</v>
      </c>
      <c r="U5" s="545">
        <f>K5+O5</f>
        <v>56260</v>
      </c>
      <c r="V5" s="545">
        <v>-9148</v>
      </c>
      <c r="W5" s="481">
        <v>1277380</v>
      </c>
      <c r="X5" s="481">
        <v>1520058</v>
      </c>
      <c r="Y5" s="547">
        <f>W5/X5</f>
        <v>0.84034951297910998</v>
      </c>
    </row>
    <row r="6" spans="1:25">
      <c r="A6" s="548" t="s">
        <v>130</v>
      </c>
      <c r="B6" s="549">
        <v>1875</v>
      </c>
      <c r="C6" s="550">
        <v>234</v>
      </c>
      <c r="D6" s="550">
        <v>0</v>
      </c>
      <c r="E6" s="551">
        <f t="shared" si="0"/>
        <v>2109</v>
      </c>
      <c r="F6" s="549">
        <v>3225</v>
      </c>
      <c r="G6" s="597">
        <v>7514</v>
      </c>
      <c r="H6" s="550">
        <v>6082</v>
      </c>
      <c r="I6" s="540">
        <f t="shared" si="1"/>
        <v>16821</v>
      </c>
      <c r="J6" s="552">
        <v>261</v>
      </c>
      <c r="K6" s="542">
        <v>17000</v>
      </c>
      <c r="L6" s="543">
        <v>14867</v>
      </c>
      <c r="M6" s="544">
        <v>10238</v>
      </c>
      <c r="N6" s="545">
        <v>0</v>
      </c>
      <c r="O6" s="546">
        <f t="shared" ref="O6:O16" si="2">L6+M6+N6</f>
        <v>25105</v>
      </c>
      <c r="P6" s="545">
        <v>7074</v>
      </c>
      <c r="Q6" s="545">
        <v>96</v>
      </c>
      <c r="R6" s="545">
        <v>524</v>
      </c>
      <c r="S6" s="545">
        <v>14086</v>
      </c>
      <c r="T6" s="545">
        <v>23307</v>
      </c>
      <c r="U6" s="545">
        <f t="shared" ref="U6:U17" si="3">K6+O6</f>
        <v>42105</v>
      </c>
      <c r="V6" s="545">
        <v>-6307</v>
      </c>
      <c r="W6" s="481">
        <v>1271845</v>
      </c>
      <c r="X6" s="481">
        <v>1520058</v>
      </c>
      <c r="Y6" s="547">
        <f>W6/X6</f>
        <v>0.83670820455535244</v>
      </c>
    </row>
    <row r="7" spans="1:25">
      <c r="A7" s="548" t="s">
        <v>129</v>
      </c>
      <c r="B7" s="553">
        <v>2500</v>
      </c>
      <c r="C7" s="481">
        <v>715</v>
      </c>
      <c r="D7" s="481">
        <v>0</v>
      </c>
      <c r="E7" s="551">
        <f t="shared" si="0"/>
        <v>3215</v>
      </c>
      <c r="F7" s="553">
        <v>2988</v>
      </c>
      <c r="G7" s="597">
        <v>9786</v>
      </c>
      <c r="H7" s="550">
        <v>5841</v>
      </c>
      <c r="I7" s="540">
        <f t="shared" si="1"/>
        <v>18615</v>
      </c>
      <c r="J7" s="552">
        <v>244</v>
      </c>
      <c r="K7" s="542">
        <v>18697</v>
      </c>
      <c r="L7" s="543">
        <v>20072</v>
      </c>
      <c r="M7" s="544">
        <v>14819</v>
      </c>
      <c r="N7" s="545">
        <v>0</v>
      </c>
      <c r="O7" s="546">
        <f t="shared" si="2"/>
        <v>34891</v>
      </c>
      <c r="P7" s="545">
        <v>11002</v>
      </c>
      <c r="Q7" s="545">
        <v>164</v>
      </c>
      <c r="R7" s="545">
        <v>683</v>
      </c>
      <c r="S7" s="545">
        <v>14250</v>
      </c>
      <c r="T7" s="545">
        <v>24387</v>
      </c>
      <c r="U7" s="545">
        <f t="shared" si="3"/>
        <v>53588</v>
      </c>
      <c r="V7" s="545">
        <v>-5690</v>
      </c>
      <c r="W7" s="481">
        <v>1262687</v>
      </c>
      <c r="X7" s="481">
        <v>1520058</v>
      </c>
      <c r="Y7" s="547">
        <f t="shared" ref="Y7:Y16" si="4">W7/X7</f>
        <v>0.83068343444789605</v>
      </c>
    </row>
    <row r="8" spans="1:25">
      <c r="A8" s="548" t="s">
        <v>128</v>
      </c>
      <c r="B8" s="553">
        <v>3048</v>
      </c>
      <c r="C8" s="481">
        <v>346</v>
      </c>
      <c r="D8" s="481">
        <v>0</v>
      </c>
      <c r="E8" s="551">
        <f t="shared" si="0"/>
        <v>3394</v>
      </c>
      <c r="F8" s="553">
        <v>2940</v>
      </c>
      <c r="G8" s="597">
        <v>12600</v>
      </c>
      <c r="H8" s="550">
        <v>5312</v>
      </c>
      <c r="I8" s="540">
        <f t="shared" si="1"/>
        <v>20852</v>
      </c>
      <c r="J8" s="552">
        <v>212</v>
      </c>
      <c r="K8" s="542">
        <v>18118</v>
      </c>
      <c r="L8" s="543">
        <v>28009</v>
      </c>
      <c r="M8" s="544">
        <v>13961</v>
      </c>
      <c r="N8" s="545">
        <v>0</v>
      </c>
      <c r="O8" s="546">
        <f t="shared" si="2"/>
        <v>41970</v>
      </c>
      <c r="P8" s="545">
        <v>8338</v>
      </c>
      <c r="Q8" s="545">
        <v>111</v>
      </c>
      <c r="R8" s="545">
        <v>1119</v>
      </c>
      <c r="S8" s="545">
        <v>16859</v>
      </c>
      <c r="T8" s="545">
        <v>26945</v>
      </c>
      <c r="U8" s="545">
        <f t="shared" si="3"/>
        <v>60088</v>
      </c>
      <c r="V8" s="545">
        <v>-8827</v>
      </c>
      <c r="W8" s="481">
        <v>1264951</v>
      </c>
      <c r="X8" s="481">
        <v>1520058</v>
      </c>
      <c r="Y8" s="547">
        <f t="shared" si="4"/>
        <v>0.83217285129909513</v>
      </c>
    </row>
    <row r="9" spans="1:25">
      <c r="A9" s="548" t="s">
        <v>127</v>
      </c>
      <c r="B9" s="553">
        <v>4702</v>
      </c>
      <c r="C9" s="481">
        <v>958</v>
      </c>
      <c r="D9" s="481">
        <v>0</v>
      </c>
      <c r="E9" s="551">
        <f t="shared" si="0"/>
        <v>5660</v>
      </c>
      <c r="F9" s="553">
        <v>3682</v>
      </c>
      <c r="G9" s="597">
        <v>14169</v>
      </c>
      <c r="H9" s="550">
        <v>4815</v>
      </c>
      <c r="I9" s="540">
        <f t="shared" si="1"/>
        <v>22666</v>
      </c>
      <c r="J9" s="552">
        <v>219</v>
      </c>
      <c r="K9" s="542">
        <v>28545</v>
      </c>
      <c r="L9" s="543">
        <v>19668</v>
      </c>
      <c r="M9" s="544">
        <v>17273</v>
      </c>
      <c r="N9" s="545">
        <v>0</v>
      </c>
      <c r="O9" s="546">
        <f t="shared" si="2"/>
        <v>36941</v>
      </c>
      <c r="P9" s="545">
        <v>7761</v>
      </c>
      <c r="Q9" s="545">
        <v>71</v>
      </c>
      <c r="R9" s="545">
        <v>848</v>
      </c>
      <c r="S9" s="545">
        <v>9507</v>
      </c>
      <c r="T9" s="545">
        <v>20995</v>
      </c>
      <c r="U9" s="545">
        <f t="shared" si="3"/>
        <v>65486</v>
      </c>
      <c r="V9" s="545">
        <v>7550</v>
      </c>
      <c r="W9" s="481">
        <v>1266254</v>
      </c>
      <c r="X9" s="481">
        <v>1520058</v>
      </c>
      <c r="Y9" s="547">
        <f t="shared" si="4"/>
        <v>0.83303005543209541</v>
      </c>
    </row>
    <row r="10" spans="1:25">
      <c r="A10" s="548" t="s">
        <v>126</v>
      </c>
      <c r="B10" s="598">
        <v>3487</v>
      </c>
      <c r="C10" s="596">
        <v>349</v>
      </c>
      <c r="D10" s="596">
        <v>0</v>
      </c>
      <c r="E10" s="599">
        <f t="shared" si="0"/>
        <v>3836</v>
      </c>
      <c r="F10" s="598">
        <v>3928</v>
      </c>
      <c r="G10" s="597">
        <v>8560</v>
      </c>
      <c r="H10" s="601">
        <v>6127</v>
      </c>
      <c r="I10" s="540">
        <f t="shared" si="1"/>
        <v>18615</v>
      </c>
      <c r="J10" s="600">
        <v>295</v>
      </c>
      <c r="K10" s="542">
        <v>22746</v>
      </c>
      <c r="L10" s="543">
        <v>21054</v>
      </c>
      <c r="M10" s="544">
        <v>12284</v>
      </c>
      <c r="N10" s="545">
        <v>0</v>
      </c>
      <c r="O10" s="546">
        <f t="shared" si="2"/>
        <v>33338</v>
      </c>
      <c r="P10" s="545">
        <v>16136</v>
      </c>
      <c r="Q10" s="545">
        <v>59</v>
      </c>
      <c r="R10" s="545">
        <v>887</v>
      </c>
      <c r="S10" s="545">
        <v>14314</v>
      </c>
      <c r="T10" s="545">
        <v>23653</v>
      </c>
      <c r="U10" s="595">
        <f t="shared" si="3"/>
        <v>56084</v>
      </c>
      <c r="V10" s="545">
        <v>-907</v>
      </c>
      <c r="W10" s="481">
        <v>1266096</v>
      </c>
      <c r="X10" s="481">
        <v>1520058</v>
      </c>
      <c r="Y10" s="547">
        <f t="shared" si="4"/>
        <v>0.83292611202993572</v>
      </c>
    </row>
    <row r="11" spans="1:25">
      <c r="A11" s="548" t="s">
        <v>125</v>
      </c>
      <c r="B11" s="553">
        <v>2610</v>
      </c>
      <c r="C11" s="481">
        <v>530</v>
      </c>
      <c r="D11" s="481">
        <v>0</v>
      </c>
      <c r="E11" s="554">
        <f t="shared" si="0"/>
        <v>3140</v>
      </c>
      <c r="F11" s="553">
        <v>4231</v>
      </c>
      <c r="G11" s="597">
        <v>5893</v>
      </c>
      <c r="H11" s="550">
        <v>6861</v>
      </c>
      <c r="I11" s="540">
        <f t="shared" si="1"/>
        <v>16985</v>
      </c>
      <c r="J11" s="552">
        <v>171</v>
      </c>
      <c r="K11" s="542">
        <v>25051</v>
      </c>
      <c r="L11" s="543">
        <v>21415</v>
      </c>
      <c r="M11" s="544">
        <v>13736</v>
      </c>
      <c r="N11" s="545">
        <v>0</v>
      </c>
      <c r="O11" s="546">
        <f t="shared" si="2"/>
        <v>35151</v>
      </c>
      <c r="P11" s="545">
        <v>11724</v>
      </c>
      <c r="Q11" s="545">
        <v>61</v>
      </c>
      <c r="R11" s="545">
        <v>905</v>
      </c>
      <c r="S11" s="545">
        <v>10510</v>
      </c>
      <c r="T11" s="545">
        <v>23609</v>
      </c>
      <c r="U11" s="595">
        <f t="shared" si="3"/>
        <v>60202</v>
      </c>
      <c r="V11" s="545">
        <v>1442</v>
      </c>
      <c r="W11" s="481">
        <v>1267287</v>
      </c>
      <c r="X11" s="481">
        <v>1520058</v>
      </c>
      <c r="Y11" s="547">
        <f t="shared" si="4"/>
        <v>0.83370963476393667</v>
      </c>
    </row>
    <row r="12" spans="1:25">
      <c r="A12" s="548" t="s">
        <v>124</v>
      </c>
      <c r="B12" s="553">
        <v>2057</v>
      </c>
      <c r="C12" s="481">
        <v>571</v>
      </c>
      <c r="D12" s="481">
        <v>0</v>
      </c>
      <c r="E12" s="554">
        <f t="shared" si="0"/>
        <v>2628</v>
      </c>
      <c r="F12" s="553">
        <v>4722</v>
      </c>
      <c r="G12" s="597">
        <v>7444</v>
      </c>
      <c r="H12" s="550">
        <v>9148</v>
      </c>
      <c r="I12" s="540">
        <f t="shared" si="1"/>
        <v>21314</v>
      </c>
      <c r="J12" s="552">
        <v>197</v>
      </c>
      <c r="K12" s="542">
        <v>23573</v>
      </c>
      <c r="L12" s="543">
        <v>16890</v>
      </c>
      <c r="M12" s="544">
        <v>13694</v>
      </c>
      <c r="N12" s="545">
        <v>0</v>
      </c>
      <c r="O12" s="546">
        <f t="shared" si="2"/>
        <v>30584</v>
      </c>
      <c r="P12" s="545">
        <v>10236</v>
      </c>
      <c r="Q12" s="545">
        <v>36</v>
      </c>
      <c r="R12" s="545">
        <v>660</v>
      </c>
      <c r="S12" s="545">
        <v>13555</v>
      </c>
      <c r="T12" s="545">
        <v>25130</v>
      </c>
      <c r="U12" s="595">
        <f t="shared" si="3"/>
        <v>54157</v>
      </c>
      <c r="V12" s="545">
        <v>-1557</v>
      </c>
      <c r="W12" s="481">
        <v>1266399</v>
      </c>
      <c r="X12" s="481">
        <v>1520058</v>
      </c>
      <c r="Y12" s="547">
        <f t="shared" si="4"/>
        <v>0.83312544652901399</v>
      </c>
    </row>
    <row r="13" spans="1:25">
      <c r="A13" s="548" t="s">
        <v>123</v>
      </c>
      <c r="B13" s="598">
        <v>1191</v>
      </c>
      <c r="C13" s="596">
        <v>477</v>
      </c>
      <c r="D13" s="596">
        <v>0</v>
      </c>
      <c r="E13" s="599">
        <f t="shared" si="0"/>
        <v>1668</v>
      </c>
      <c r="F13" s="598">
        <v>4652</v>
      </c>
      <c r="G13" s="597">
        <v>6932</v>
      </c>
      <c r="H13" s="601">
        <v>8301</v>
      </c>
      <c r="I13" s="540">
        <f t="shared" si="1"/>
        <v>19885</v>
      </c>
      <c r="J13" s="600">
        <v>224</v>
      </c>
      <c r="K13" s="542">
        <v>21092</v>
      </c>
      <c r="L13" s="543">
        <v>20860</v>
      </c>
      <c r="M13" s="544">
        <v>12138</v>
      </c>
      <c r="N13" s="545">
        <v>0</v>
      </c>
      <c r="O13" s="546">
        <f t="shared" si="2"/>
        <v>32998</v>
      </c>
      <c r="P13" s="545">
        <v>19448</v>
      </c>
      <c r="Q13" s="545">
        <v>46</v>
      </c>
      <c r="R13" s="545">
        <v>899</v>
      </c>
      <c r="S13" s="545">
        <v>12289</v>
      </c>
      <c r="T13" s="545">
        <v>22379</v>
      </c>
      <c r="U13" s="595">
        <f t="shared" si="3"/>
        <v>54090</v>
      </c>
      <c r="V13" s="545">
        <v>-1287</v>
      </c>
      <c r="W13" s="481">
        <v>1253686</v>
      </c>
      <c r="X13" s="481">
        <v>1520058</v>
      </c>
      <c r="Y13" s="547">
        <f t="shared" si="4"/>
        <v>0.82476194987296536</v>
      </c>
    </row>
    <row r="14" spans="1:25">
      <c r="A14" s="548" t="s">
        <v>122</v>
      </c>
      <c r="B14" s="598">
        <v>2448</v>
      </c>
      <c r="C14" s="596">
        <v>590</v>
      </c>
      <c r="D14" s="596">
        <v>0</v>
      </c>
      <c r="E14" s="599">
        <f t="shared" si="0"/>
        <v>3038</v>
      </c>
      <c r="F14" s="598">
        <v>2990</v>
      </c>
      <c r="G14" s="597">
        <v>10257</v>
      </c>
      <c r="H14" s="596">
        <v>6642</v>
      </c>
      <c r="I14" s="540">
        <f t="shared" si="1"/>
        <v>19889</v>
      </c>
      <c r="J14" s="600">
        <v>184</v>
      </c>
      <c r="K14" s="542">
        <v>24779</v>
      </c>
      <c r="L14" s="543">
        <v>21832</v>
      </c>
      <c r="M14" s="544">
        <v>16157</v>
      </c>
      <c r="N14" s="545">
        <v>0</v>
      </c>
      <c r="O14" s="546">
        <f t="shared" si="2"/>
        <v>37989</v>
      </c>
      <c r="P14" s="545">
        <v>16584</v>
      </c>
      <c r="Q14" s="545">
        <v>168</v>
      </c>
      <c r="R14" s="545">
        <v>841</v>
      </c>
      <c r="S14" s="545">
        <v>18709</v>
      </c>
      <c r="T14" s="545">
        <v>32957</v>
      </c>
      <c r="U14" s="595">
        <f t="shared" si="3"/>
        <v>62768</v>
      </c>
      <c r="V14" s="545">
        <v>-8178</v>
      </c>
      <c r="W14" s="481">
        <v>1245085</v>
      </c>
      <c r="X14" s="481">
        <v>1520058</v>
      </c>
      <c r="Y14" s="547">
        <f t="shared" si="4"/>
        <v>0.8191036131516034</v>
      </c>
    </row>
    <row r="15" spans="1:25">
      <c r="A15" s="548" t="s">
        <v>121</v>
      </c>
      <c r="B15" s="598">
        <v>1740</v>
      </c>
      <c r="C15" s="596">
        <v>504</v>
      </c>
      <c r="D15" s="596">
        <v>0</v>
      </c>
      <c r="E15" s="599">
        <f t="shared" si="0"/>
        <v>2244</v>
      </c>
      <c r="F15" s="598">
        <v>3024</v>
      </c>
      <c r="G15" s="597">
        <v>9469</v>
      </c>
      <c r="H15" s="596">
        <v>5626</v>
      </c>
      <c r="I15" s="540">
        <f t="shared" si="1"/>
        <v>18119</v>
      </c>
      <c r="J15" s="552">
        <v>102</v>
      </c>
      <c r="K15" s="542">
        <v>21342</v>
      </c>
      <c r="L15" s="543">
        <v>30829</v>
      </c>
      <c r="M15" s="544">
        <v>14346</v>
      </c>
      <c r="N15" s="545">
        <v>0</v>
      </c>
      <c r="O15" s="546">
        <f t="shared" si="2"/>
        <v>45175</v>
      </c>
      <c r="P15" s="545">
        <v>14397</v>
      </c>
      <c r="Q15" s="545">
        <v>158</v>
      </c>
      <c r="R15" s="545">
        <v>1272</v>
      </c>
      <c r="S15" s="545">
        <v>9355</v>
      </c>
      <c r="T15" s="545">
        <v>18037</v>
      </c>
      <c r="U15" s="595">
        <f t="shared" si="3"/>
        <v>66517</v>
      </c>
      <c r="V15" s="545">
        <v>3305</v>
      </c>
      <c r="W15" s="481">
        <v>1235455</v>
      </c>
      <c r="X15" s="481">
        <v>1520058</v>
      </c>
      <c r="Y15" s="547">
        <f t="shared" si="4"/>
        <v>0.81276832857693593</v>
      </c>
    </row>
    <row r="16" spans="1:25" ht="14.4" thickBot="1">
      <c r="A16" s="555" t="s">
        <v>120</v>
      </c>
      <c r="B16" s="598">
        <v>2046</v>
      </c>
      <c r="C16" s="596">
        <v>474</v>
      </c>
      <c r="D16" s="596">
        <v>0</v>
      </c>
      <c r="E16" s="599">
        <f t="shared" si="0"/>
        <v>2520</v>
      </c>
      <c r="F16" s="598">
        <v>3145</v>
      </c>
      <c r="G16" s="597">
        <v>11880</v>
      </c>
      <c r="H16" s="596">
        <v>5849</v>
      </c>
      <c r="I16" s="540">
        <f t="shared" si="1"/>
        <v>20874</v>
      </c>
      <c r="J16" s="552">
        <v>235</v>
      </c>
      <c r="K16" s="542">
        <v>25073</v>
      </c>
      <c r="L16" s="543">
        <v>17910</v>
      </c>
      <c r="M16" s="544">
        <v>13416</v>
      </c>
      <c r="N16" s="545">
        <v>0</v>
      </c>
      <c r="O16" s="546">
        <f t="shared" si="2"/>
        <v>31326</v>
      </c>
      <c r="P16" s="545">
        <v>14508</v>
      </c>
      <c r="Q16" s="545">
        <v>119</v>
      </c>
      <c r="R16" s="545">
        <v>624</v>
      </c>
      <c r="S16" s="545">
        <v>16587</v>
      </c>
      <c r="T16" s="545">
        <v>26072</v>
      </c>
      <c r="U16" s="595">
        <f t="shared" si="3"/>
        <v>56399</v>
      </c>
      <c r="V16" s="545">
        <v>-999</v>
      </c>
      <c r="W16" s="481">
        <v>1235755</v>
      </c>
      <c r="X16" s="481">
        <v>1520058</v>
      </c>
      <c r="Y16" s="547">
        <f t="shared" si="4"/>
        <v>0.81296568946711245</v>
      </c>
    </row>
    <row r="17" spans="1:25" ht="14.4" thickBot="1">
      <c r="A17" s="556" t="s">
        <v>119</v>
      </c>
      <c r="B17" s="557">
        <f>SUM(B5:B16)</f>
        <v>29028</v>
      </c>
      <c r="C17" s="558">
        <f>SUM(C5:C16)</f>
        <v>6638</v>
      </c>
      <c r="D17" s="558">
        <f>SUM(D5:D16)</f>
        <v>0</v>
      </c>
      <c r="E17" s="559">
        <f>+B17+C17+D17</f>
        <v>35666</v>
      </c>
      <c r="F17" s="557">
        <f>SUM(F5:F16)</f>
        <v>43400</v>
      </c>
      <c r="G17" s="558">
        <f>SUM(G5:G16)</f>
        <v>110847</v>
      </c>
      <c r="H17" s="558">
        <f>SUM(H5:H16)</f>
        <v>77114</v>
      </c>
      <c r="I17" s="559">
        <f t="shared" si="1"/>
        <v>231361</v>
      </c>
      <c r="J17" s="560">
        <f t="shared" ref="J17:O17" si="5">SUM(J5:J16)</f>
        <v>2554</v>
      </c>
      <c r="K17" s="561">
        <f t="shared" si="5"/>
        <v>266265</v>
      </c>
      <c r="L17" s="562">
        <f t="shared" si="5"/>
        <v>255253</v>
      </c>
      <c r="M17" s="563">
        <f t="shared" si="5"/>
        <v>166226</v>
      </c>
      <c r="N17" s="563">
        <f t="shared" si="5"/>
        <v>0</v>
      </c>
      <c r="O17" s="561">
        <f t="shared" si="5"/>
        <v>421479</v>
      </c>
      <c r="P17" s="562">
        <f t="shared" ref="P17:R17" si="6">SUM(P5:P16)</f>
        <v>145941</v>
      </c>
      <c r="Q17" s="562">
        <f t="shared" si="6"/>
        <v>1288</v>
      </c>
      <c r="R17" s="562">
        <f t="shared" si="6"/>
        <v>9965</v>
      </c>
      <c r="S17" s="563">
        <f>SUM(S5:S16)</f>
        <v>165887</v>
      </c>
      <c r="T17" s="594">
        <f>+P17+Q17+R17+S17</f>
        <v>323081</v>
      </c>
      <c r="U17" s="594">
        <f t="shared" si="3"/>
        <v>687744</v>
      </c>
      <c r="V17" s="593">
        <f>K17-T17</f>
        <v>-56816</v>
      </c>
      <c r="W17" s="592">
        <f>+W16</f>
        <v>1235755</v>
      </c>
      <c r="X17" s="592">
        <f>X16</f>
        <v>1520058</v>
      </c>
      <c r="Y17" s="591">
        <f>W17/X17</f>
        <v>0.81296568946711245</v>
      </c>
    </row>
    <row r="18" spans="1:25">
      <c r="A18" s="564"/>
      <c r="B18" s="565"/>
      <c r="C18" s="565"/>
      <c r="D18" s="565"/>
      <c r="E18" s="565"/>
      <c r="F18" s="565"/>
      <c r="G18" s="565"/>
      <c r="H18" s="565"/>
      <c r="I18" s="565"/>
      <c r="J18" s="565"/>
      <c r="K18" s="565"/>
      <c r="L18" s="565"/>
      <c r="M18" s="565"/>
      <c r="N18" s="565"/>
      <c r="O18" s="565"/>
      <c r="P18" s="565"/>
      <c r="Q18" s="565"/>
      <c r="R18" s="565"/>
      <c r="S18" s="565"/>
      <c r="T18" s="565"/>
      <c r="U18" s="565"/>
      <c r="V18" s="566"/>
      <c r="W18" s="769"/>
      <c r="X18" s="567"/>
      <c r="Y18" s="567"/>
    </row>
    <row r="19" spans="1:25" ht="16.2">
      <c r="A19" s="1128" t="s">
        <v>544</v>
      </c>
      <c r="B19" s="1128"/>
      <c r="C19" s="1128"/>
      <c r="D19" s="1128"/>
      <c r="E19" s="1128"/>
      <c r="F19" s="1128"/>
      <c r="G19" s="1128"/>
      <c r="H19" s="1128"/>
      <c r="I19" s="1128"/>
      <c r="J19" s="1128"/>
      <c r="K19" s="1128"/>
      <c r="L19" s="1128"/>
      <c r="M19" s="1128"/>
      <c r="N19" s="1128"/>
      <c r="O19" s="1128"/>
      <c r="P19" s="1128"/>
      <c r="Q19" s="1128"/>
      <c r="R19" s="1128"/>
      <c r="S19" s="1128"/>
      <c r="T19" s="1128"/>
      <c r="U19" s="1128"/>
      <c r="V19" s="1128"/>
      <c r="W19" s="1128"/>
      <c r="X19" s="1128"/>
      <c r="Y19" s="1128"/>
    </row>
    <row r="20" spans="1:25" ht="16.2">
      <c r="A20" s="1128" t="s">
        <v>545</v>
      </c>
      <c r="B20" s="1128"/>
      <c r="C20" s="1128"/>
      <c r="D20" s="1128"/>
      <c r="E20" s="1128"/>
      <c r="F20" s="1128"/>
      <c r="G20" s="1128"/>
      <c r="H20" s="1128"/>
      <c r="I20" s="1128"/>
      <c r="J20" s="1128"/>
      <c r="K20" s="1128"/>
      <c r="L20" s="1128"/>
      <c r="M20" s="1128"/>
      <c r="N20" s="1128"/>
      <c r="O20" s="1128"/>
      <c r="P20" s="1128"/>
      <c r="Q20" s="1128"/>
      <c r="R20" s="1128"/>
      <c r="S20" s="1128"/>
      <c r="T20" s="1128"/>
      <c r="U20" s="1128"/>
      <c r="V20" s="1128"/>
      <c r="W20" s="1128"/>
      <c r="X20" s="1128"/>
      <c r="Y20" s="1128"/>
    </row>
    <row r="21" spans="1:25" ht="16.2">
      <c r="A21" s="1128" t="s">
        <v>546</v>
      </c>
      <c r="B21" s="1128"/>
      <c r="C21" s="1128"/>
      <c r="D21" s="1128"/>
      <c r="E21" s="1128"/>
      <c r="F21" s="1128"/>
      <c r="G21" s="1128"/>
      <c r="H21" s="1128"/>
      <c r="I21" s="1128"/>
      <c r="J21" s="1128"/>
      <c r="K21" s="1128"/>
      <c r="L21" s="1128"/>
      <c r="M21" s="1128"/>
      <c r="N21" s="1128"/>
      <c r="O21" s="1128"/>
      <c r="P21" s="1128"/>
      <c r="Q21" s="1128"/>
      <c r="R21" s="1128"/>
      <c r="S21" s="1128"/>
      <c r="T21" s="1128"/>
      <c r="U21" s="1128"/>
      <c r="V21" s="1128"/>
      <c r="W21" s="1128"/>
      <c r="X21" s="1128"/>
      <c r="Y21" s="1128"/>
    </row>
    <row r="22" spans="1:25" ht="16.2">
      <c r="A22" s="1128" t="s">
        <v>547</v>
      </c>
      <c r="B22" s="1128"/>
      <c r="C22" s="1128"/>
      <c r="D22" s="1128"/>
      <c r="E22" s="1128"/>
      <c r="F22" s="1128"/>
      <c r="G22" s="1128"/>
      <c r="H22" s="1128"/>
      <c r="I22" s="1128"/>
      <c r="J22" s="1128"/>
      <c r="K22" s="1128"/>
      <c r="L22" s="1128"/>
      <c r="M22" s="1128"/>
      <c r="N22" s="1128"/>
      <c r="O22" s="1128"/>
      <c r="P22" s="1128"/>
      <c r="Q22" s="1128"/>
      <c r="R22" s="1128"/>
      <c r="S22" s="1128"/>
      <c r="T22" s="1128"/>
      <c r="U22" s="1128"/>
      <c r="V22" s="1128"/>
      <c r="W22" s="1128"/>
      <c r="X22" s="1128"/>
      <c r="Y22" s="1128"/>
    </row>
    <row r="23" spans="1:25" ht="16.2">
      <c r="A23" s="1128" t="s">
        <v>548</v>
      </c>
      <c r="B23" s="1128"/>
      <c r="C23" s="1128"/>
      <c r="D23" s="1128"/>
      <c r="E23" s="1128"/>
      <c r="F23" s="1128"/>
      <c r="G23" s="1128"/>
      <c r="H23" s="1128"/>
      <c r="I23" s="1128"/>
      <c r="J23" s="1128"/>
      <c r="K23" s="1128"/>
      <c r="L23" s="1128"/>
      <c r="M23" s="1128"/>
      <c r="N23" s="1128"/>
      <c r="O23" s="1128"/>
      <c r="P23" s="1128"/>
      <c r="Q23" s="1128"/>
      <c r="R23" s="1128"/>
      <c r="S23" s="1128"/>
      <c r="T23" s="1128"/>
      <c r="U23" s="1128"/>
      <c r="V23" s="1128"/>
      <c r="W23" s="1128"/>
      <c r="X23" s="1128"/>
      <c r="Y23" s="1128"/>
    </row>
    <row r="24" spans="1:25">
      <c r="A24" s="568"/>
      <c r="B24" s="569"/>
      <c r="C24" s="569"/>
      <c r="D24" s="569"/>
      <c r="E24" s="569"/>
      <c r="F24" s="569"/>
      <c r="G24" s="569"/>
      <c r="H24" s="569"/>
      <c r="I24" s="569"/>
      <c r="J24" s="569"/>
      <c r="K24" s="569"/>
      <c r="L24" s="569"/>
      <c r="N24" s="569"/>
      <c r="O24" s="569"/>
      <c r="P24" s="569"/>
      <c r="Q24" s="570"/>
      <c r="R24" s="570"/>
      <c r="S24" s="570"/>
      <c r="T24" s="569"/>
      <c r="U24" s="569"/>
      <c r="V24" s="571"/>
      <c r="W24" s="569"/>
      <c r="X24" s="569"/>
      <c r="Y24" s="569"/>
    </row>
    <row r="25" spans="1:25">
      <c r="Q25" s="469"/>
      <c r="R25" s="570"/>
      <c r="S25" s="570"/>
    </row>
    <row r="26" spans="1:25">
      <c r="Q26" s="469"/>
      <c r="R26" s="570"/>
      <c r="S26" s="570"/>
    </row>
    <row r="27" spans="1:25">
      <c r="Q27" s="469"/>
      <c r="R27" s="570"/>
      <c r="S27" s="570"/>
    </row>
    <row r="28" spans="1:25">
      <c r="Q28" s="469"/>
      <c r="R28" s="570"/>
      <c r="S28" s="570"/>
    </row>
    <row r="29" spans="1:25">
      <c r="R29" s="570"/>
      <c r="S29" s="570"/>
    </row>
    <row r="30" spans="1:25">
      <c r="Q30" s="469"/>
      <c r="R30" s="570"/>
      <c r="S30" s="570"/>
    </row>
    <row r="31" spans="1:25">
      <c r="Q31" s="469"/>
      <c r="R31" s="570"/>
      <c r="S31" s="570"/>
    </row>
    <row r="38" ht="30.75" customHeight="1"/>
  </sheetData>
  <mergeCells count="29">
    <mergeCell ref="Q3:Q4"/>
    <mergeCell ref="R3:R4"/>
    <mergeCell ref="M3:M4"/>
    <mergeCell ref="A23:Y23"/>
    <mergeCell ref="A22:Y22"/>
    <mergeCell ref="A21:Y21"/>
    <mergeCell ref="A20:Y20"/>
    <mergeCell ref="A19:Y19"/>
    <mergeCell ref="F3:I3"/>
    <mergeCell ref="J3:J4"/>
    <mergeCell ref="K3:K4"/>
    <mergeCell ref="L3:L4"/>
    <mergeCell ref="P3:P4"/>
    <mergeCell ref="A1:Y1"/>
    <mergeCell ref="A2:A4"/>
    <mergeCell ref="B2:K2"/>
    <mergeCell ref="L2:O2"/>
    <mergeCell ref="P2:T2"/>
    <mergeCell ref="U2:V2"/>
    <mergeCell ref="W2:W4"/>
    <mergeCell ref="X2:X4"/>
    <mergeCell ref="V3:V4"/>
    <mergeCell ref="Y2:Y4"/>
    <mergeCell ref="S3:S4"/>
    <mergeCell ref="T3:T4"/>
    <mergeCell ref="U3:U4"/>
    <mergeCell ref="N3:N4"/>
    <mergeCell ref="O3:O4"/>
    <mergeCell ref="B3:E3"/>
  </mergeCells>
  <printOptions horizontalCentered="1" headings="1"/>
  <pageMargins left="0.75" right="0.5" top="1" bottom="1" header="0.5" footer="0.5"/>
  <pageSetup scale="42" firstPageNumber="98" orientation="landscape" useFirstPageNumber="1" r:id="rId1"/>
  <headerFooter scaleWithDoc="0" alignWithMargins="0"/>
  <ignoredErrors>
    <ignoredError sqref="I17"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I40"/>
  <sheetViews>
    <sheetView zoomScale="80" zoomScaleNormal="80" workbookViewId="0">
      <selection activeCell="A18" sqref="A18:I18"/>
    </sheetView>
  </sheetViews>
  <sheetFormatPr defaultColWidth="9.109375" defaultRowHeight="13.2"/>
  <cols>
    <col min="1" max="9" width="16.5546875" style="607" customWidth="1"/>
    <col min="10" max="16384" width="9.109375" style="607"/>
  </cols>
  <sheetData>
    <row r="1" spans="1:9" ht="73.5" customHeight="1">
      <c r="A1" s="1135" t="s">
        <v>803</v>
      </c>
      <c r="B1" s="1136"/>
      <c r="C1" s="1136"/>
      <c r="D1" s="1136"/>
      <c r="E1" s="1136"/>
      <c r="F1" s="1136"/>
      <c r="G1" s="1136"/>
      <c r="H1" s="1136"/>
      <c r="I1" s="1136"/>
    </row>
    <row r="2" spans="1:9" ht="68.400000000000006">
      <c r="A2" s="901">
        <v>2016</v>
      </c>
      <c r="B2" s="622" t="s">
        <v>200</v>
      </c>
      <c r="C2" s="622" t="s">
        <v>201</v>
      </c>
      <c r="D2" s="623" t="s">
        <v>202</v>
      </c>
      <c r="E2" s="622" t="s">
        <v>203</v>
      </c>
      <c r="F2" s="622" t="s">
        <v>550</v>
      </c>
      <c r="G2" s="622" t="s">
        <v>551</v>
      </c>
      <c r="H2" s="621" t="s">
        <v>204</v>
      </c>
      <c r="I2" s="621" t="s">
        <v>205</v>
      </c>
    </row>
    <row r="3" spans="1:9">
      <c r="A3" s="619" t="s">
        <v>131</v>
      </c>
      <c r="B3" s="573">
        <v>1277380</v>
      </c>
      <c r="C3" s="628">
        <v>1096</v>
      </c>
      <c r="D3" s="627">
        <f>+C3/B3</f>
        <v>8.5800623150511198E-4</v>
      </c>
      <c r="E3" s="617">
        <v>671</v>
      </c>
      <c r="F3" s="617">
        <v>17</v>
      </c>
      <c r="G3" s="617">
        <f t="shared" ref="G3:G15" si="0">+E3+F3</f>
        <v>688</v>
      </c>
      <c r="H3" s="627">
        <f t="shared" ref="H3:H15" si="1">+G3/C3</f>
        <v>0.62773722627737227</v>
      </c>
      <c r="I3" s="574">
        <f t="shared" ref="I3:I15" si="2">+G3/B3</f>
        <v>5.3860245189371993E-4</v>
      </c>
    </row>
    <row r="4" spans="1:9">
      <c r="A4" s="619" t="s">
        <v>130</v>
      </c>
      <c r="B4" s="573">
        <v>1271845</v>
      </c>
      <c r="C4" s="573">
        <v>34</v>
      </c>
      <c r="D4" s="627">
        <f t="shared" ref="D4:D14" si="3">+C4/B4</f>
        <v>2.6732817285125153E-5</v>
      </c>
      <c r="E4" s="617">
        <v>16</v>
      </c>
      <c r="F4" s="617">
        <v>0</v>
      </c>
      <c r="G4" s="617">
        <f t="shared" si="0"/>
        <v>16</v>
      </c>
      <c r="H4" s="627">
        <f t="shared" si="1"/>
        <v>0.47058823529411764</v>
      </c>
      <c r="I4" s="574">
        <f t="shared" si="2"/>
        <v>1.258014931064713E-5</v>
      </c>
    </row>
    <row r="5" spans="1:9">
      <c r="A5" s="619" t="s">
        <v>129</v>
      </c>
      <c r="B5" s="573">
        <v>1262687</v>
      </c>
      <c r="C5" s="573">
        <v>5491</v>
      </c>
      <c r="D5" s="627">
        <f t="shared" si="3"/>
        <v>4.3486628119240953E-3</v>
      </c>
      <c r="E5" s="573">
        <v>3381</v>
      </c>
      <c r="F5" s="573">
        <v>74</v>
      </c>
      <c r="G5" s="617">
        <f t="shared" si="0"/>
        <v>3455</v>
      </c>
      <c r="H5" s="627">
        <f t="shared" si="1"/>
        <v>0.62921143689674008</v>
      </c>
      <c r="I5" s="574">
        <f t="shared" si="2"/>
        <v>2.7362283764701782E-3</v>
      </c>
    </row>
    <row r="6" spans="1:9">
      <c r="A6" s="619" t="s">
        <v>128</v>
      </c>
      <c r="B6" s="573">
        <v>1264951</v>
      </c>
      <c r="C6" s="573">
        <v>7293</v>
      </c>
      <c r="D6" s="627">
        <f t="shared" si="3"/>
        <v>5.7654407166759817E-3</v>
      </c>
      <c r="E6" s="573">
        <v>4761</v>
      </c>
      <c r="F6" s="573">
        <v>79</v>
      </c>
      <c r="G6" s="617">
        <f t="shared" si="0"/>
        <v>4840</v>
      </c>
      <c r="H6" s="627">
        <f t="shared" si="1"/>
        <v>0.66365007541478127</v>
      </c>
      <c r="I6" s="574">
        <f t="shared" si="2"/>
        <v>3.8262351664214663E-3</v>
      </c>
    </row>
    <row r="7" spans="1:9">
      <c r="A7" s="619" t="s">
        <v>127</v>
      </c>
      <c r="B7" s="573">
        <v>1266254</v>
      </c>
      <c r="C7" s="573">
        <v>96</v>
      </c>
      <c r="D7" s="627">
        <f t="shared" si="3"/>
        <v>7.5814173143776839E-5</v>
      </c>
      <c r="E7" s="573">
        <v>45</v>
      </c>
      <c r="F7" s="573">
        <v>2</v>
      </c>
      <c r="G7" s="617">
        <f t="shared" si="0"/>
        <v>47</v>
      </c>
      <c r="H7" s="627">
        <f t="shared" si="1"/>
        <v>0.48958333333333331</v>
      </c>
      <c r="I7" s="574">
        <f t="shared" si="2"/>
        <v>3.7117355601640748E-5</v>
      </c>
    </row>
    <row r="8" spans="1:9">
      <c r="A8" s="619" t="s">
        <v>126</v>
      </c>
      <c r="B8" s="573">
        <v>1266096</v>
      </c>
      <c r="C8" s="573">
        <v>13426</v>
      </c>
      <c r="D8" s="627">
        <f t="shared" si="3"/>
        <v>1.0604251178425648E-2</v>
      </c>
      <c r="E8" s="573">
        <v>10005</v>
      </c>
      <c r="F8" s="573">
        <v>88</v>
      </c>
      <c r="G8" s="617">
        <f t="shared" si="0"/>
        <v>10093</v>
      </c>
      <c r="H8" s="627">
        <f t="shared" si="1"/>
        <v>0.75175033517056455</v>
      </c>
      <c r="I8" s="574">
        <f t="shared" si="2"/>
        <v>7.9717493776143358E-3</v>
      </c>
    </row>
    <row r="9" spans="1:9">
      <c r="A9" s="619" t="s">
        <v>125</v>
      </c>
      <c r="B9" s="573">
        <v>1267287</v>
      </c>
      <c r="C9" s="573">
        <v>8332</v>
      </c>
      <c r="D9" s="627">
        <f t="shared" si="3"/>
        <v>6.5746748763303026E-3</v>
      </c>
      <c r="E9" s="573">
        <v>5884</v>
      </c>
      <c r="F9" s="573">
        <v>60</v>
      </c>
      <c r="G9" s="617">
        <f t="shared" si="0"/>
        <v>5944</v>
      </c>
      <c r="H9" s="627">
        <f t="shared" si="1"/>
        <v>0.71339414306289006</v>
      </c>
      <c r="I9" s="574">
        <f t="shared" si="2"/>
        <v>4.6903345493167692E-3</v>
      </c>
    </row>
    <row r="10" spans="1:9">
      <c r="A10" s="619" t="s">
        <v>124</v>
      </c>
      <c r="B10" s="573">
        <v>1266399</v>
      </c>
      <c r="C10" s="573">
        <v>2129</v>
      </c>
      <c r="D10" s="627">
        <f t="shared" si="3"/>
        <v>1.6811447261092277E-3</v>
      </c>
      <c r="E10" s="573">
        <v>1369</v>
      </c>
      <c r="F10" s="573">
        <v>13</v>
      </c>
      <c r="G10" s="617">
        <f t="shared" si="0"/>
        <v>1382</v>
      </c>
      <c r="H10" s="627">
        <f t="shared" si="1"/>
        <v>0.64913104744011274</v>
      </c>
      <c r="I10" s="574">
        <f t="shared" si="2"/>
        <v>1.0912832369577045E-3</v>
      </c>
    </row>
    <row r="11" spans="1:9">
      <c r="A11" s="619" t="s">
        <v>123</v>
      </c>
      <c r="B11" s="573">
        <v>1253686</v>
      </c>
      <c r="C11" s="573">
        <v>177</v>
      </c>
      <c r="D11" s="627">
        <f>+C11/B11</f>
        <v>1.4118367757157694E-4</v>
      </c>
      <c r="E11" s="573">
        <v>109</v>
      </c>
      <c r="F11" s="573">
        <v>0</v>
      </c>
      <c r="G11" s="617">
        <f t="shared" si="0"/>
        <v>109</v>
      </c>
      <c r="H11" s="627">
        <f t="shared" si="1"/>
        <v>0.61581920903954801</v>
      </c>
      <c r="I11" s="574">
        <f t="shared" si="2"/>
        <v>8.6943620651423089E-5</v>
      </c>
    </row>
    <row r="12" spans="1:9">
      <c r="A12" s="619" t="s">
        <v>122</v>
      </c>
      <c r="B12" s="573">
        <v>1245085</v>
      </c>
      <c r="C12" s="573">
        <v>4640</v>
      </c>
      <c r="D12" s="627">
        <f t="shared" si="3"/>
        <v>3.7266532003839095E-3</v>
      </c>
      <c r="E12" s="573">
        <v>2987</v>
      </c>
      <c r="F12" s="573">
        <v>69</v>
      </c>
      <c r="G12" s="617">
        <f t="shared" si="0"/>
        <v>3056</v>
      </c>
      <c r="H12" s="627">
        <f t="shared" si="1"/>
        <v>0.6586206896551724</v>
      </c>
      <c r="I12" s="574">
        <f t="shared" si="2"/>
        <v>2.4544509009425059E-3</v>
      </c>
    </row>
    <row r="13" spans="1:9">
      <c r="A13" s="619" t="s">
        <v>121</v>
      </c>
      <c r="B13" s="573">
        <v>1235455</v>
      </c>
      <c r="C13" s="573">
        <v>7415</v>
      </c>
      <c r="D13" s="627">
        <f t="shared" si="3"/>
        <v>6.0018373797507798E-3</v>
      </c>
      <c r="E13" s="573">
        <v>2765</v>
      </c>
      <c r="F13" s="573">
        <v>99</v>
      </c>
      <c r="G13" s="617">
        <f t="shared" si="0"/>
        <v>2864</v>
      </c>
      <c r="H13" s="575">
        <f t="shared" si="1"/>
        <v>0.38624409979770735</v>
      </c>
      <c r="I13" s="575">
        <f t="shared" si="2"/>
        <v>2.3181742758740707E-3</v>
      </c>
    </row>
    <row r="14" spans="1:9">
      <c r="A14" s="619" t="s">
        <v>120</v>
      </c>
      <c r="B14" s="573">
        <v>1235755</v>
      </c>
      <c r="C14" s="573">
        <v>6435</v>
      </c>
      <c r="D14" s="627">
        <f t="shared" si="3"/>
        <v>5.2073428794542605E-3</v>
      </c>
      <c r="E14" s="573">
        <v>35</v>
      </c>
      <c r="F14" s="573">
        <v>86</v>
      </c>
      <c r="G14" s="617">
        <f t="shared" si="0"/>
        <v>121</v>
      </c>
      <c r="H14" s="575">
        <f t="shared" si="1"/>
        <v>1.8803418803418803E-2</v>
      </c>
      <c r="I14" s="575">
        <f t="shared" si="2"/>
        <v>9.7915849015379268E-5</v>
      </c>
    </row>
    <row r="15" spans="1:9">
      <c r="A15" s="614" t="s">
        <v>119</v>
      </c>
      <c r="B15" s="613">
        <f>B14</f>
        <v>1235755</v>
      </c>
      <c r="C15" s="613">
        <f>SUM(C3:C14)</f>
        <v>56564</v>
      </c>
      <c r="D15" s="612">
        <f>+C15/B15</f>
        <v>4.5772827138065394E-2</v>
      </c>
      <c r="E15" s="613">
        <f>SUM(E3:E14)</f>
        <v>32028</v>
      </c>
      <c r="F15" s="613">
        <f>SUM(F3:F14)</f>
        <v>587</v>
      </c>
      <c r="G15" s="613">
        <f t="shared" si="0"/>
        <v>32615</v>
      </c>
      <c r="H15" s="612">
        <f t="shared" si="1"/>
        <v>0.57660349338802064</v>
      </c>
      <c r="I15" s="611">
        <f t="shared" si="2"/>
        <v>2.6392772030054502E-2</v>
      </c>
    </row>
    <row r="16" spans="1:9">
      <c r="A16" s="610"/>
      <c r="B16" s="609"/>
      <c r="C16" s="609"/>
      <c r="D16" s="608"/>
      <c r="E16" s="609"/>
      <c r="F16" s="609"/>
      <c r="G16" s="609"/>
      <c r="H16" s="608"/>
      <c r="I16" s="608"/>
    </row>
    <row r="17" spans="1:9" ht="15" customHeight="1">
      <c r="A17" s="1132" t="s">
        <v>549</v>
      </c>
      <c r="B17" s="1133"/>
      <c r="C17" s="1133"/>
      <c r="D17" s="1133"/>
      <c r="E17" s="1133"/>
      <c r="F17" s="1133"/>
      <c r="G17" s="1133"/>
      <c r="H17" s="1133"/>
      <c r="I17" s="1133"/>
    </row>
    <row r="18" spans="1:9" ht="17.25" customHeight="1">
      <c r="A18" s="1132" t="s">
        <v>553</v>
      </c>
      <c r="B18" s="1133"/>
      <c r="C18" s="1133"/>
      <c r="D18" s="1133"/>
      <c r="E18" s="1133"/>
      <c r="F18" s="1133"/>
      <c r="G18" s="1133"/>
      <c r="H18" s="1133"/>
      <c r="I18" s="1133"/>
    </row>
    <row r="19" spans="1:9" ht="21" customHeight="1">
      <c r="A19" s="1134" t="s">
        <v>552</v>
      </c>
      <c r="B19" s="1134"/>
      <c r="C19" s="1134"/>
      <c r="D19" s="1134"/>
      <c r="E19" s="1134"/>
      <c r="F19" s="1134"/>
      <c r="G19" s="1134"/>
      <c r="H19" s="1134"/>
      <c r="I19" s="1134"/>
    </row>
    <row r="20" spans="1:9" ht="21" customHeight="1">
      <c r="A20" s="626"/>
      <c r="B20" s="624"/>
      <c r="C20" s="625"/>
      <c r="D20" s="624"/>
      <c r="E20" s="624"/>
      <c r="F20" s="624"/>
      <c r="G20" s="624"/>
      <c r="H20" s="624"/>
      <c r="I20" s="624"/>
    </row>
    <row r="21" spans="1:9">
      <c r="A21" s="610"/>
      <c r="B21" s="609"/>
      <c r="C21" s="609"/>
      <c r="D21" s="608"/>
      <c r="E21" s="609"/>
      <c r="F21" s="609"/>
      <c r="G21" s="609"/>
      <c r="H21" s="608"/>
      <c r="I21" s="608"/>
    </row>
    <row r="22" spans="1:9" ht="78" customHeight="1">
      <c r="A22" s="1137" t="s">
        <v>802</v>
      </c>
      <c r="B22" s="1138"/>
      <c r="C22" s="1138"/>
      <c r="D22" s="1138"/>
      <c r="E22" s="1138"/>
      <c r="F22" s="1138"/>
      <c r="G22" s="1138"/>
      <c r="H22" s="1138"/>
      <c r="I22" s="1138"/>
    </row>
    <row r="23" spans="1:9" ht="68.400000000000006">
      <c r="A23" s="901">
        <v>2016</v>
      </c>
      <c r="B23" s="622" t="s">
        <v>200</v>
      </c>
      <c r="C23" s="622" t="s">
        <v>201</v>
      </c>
      <c r="D23" s="622" t="s">
        <v>202</v>
      </c>
      <c r="E23" s="622" t="s">
        <v>203</v>
      </c>
      <c r="F23" s="622" t="s">
        <v>550</v>
      </c>
      <c r="G23" s="622" t="s">
        <v>551</v>
      </c>
      <c r="H23" s="621" t="s">
        <v>204</v>
      </c>
      <c r="I23" s="621" t="s">
        <v>205</v>
      </c>
    </row>
    <row r="24" spans="1:9">
      <c r="A24" s="619" t="s">
        <v>131</v>
      </c>
      <c r="B24" s="573">
        <f>B3</f>
        <v>1277380</v>
      </c>
      <c r="C24" s="618">
        <v>6079</v>
      </c>
      <c r="D24" s="620">
        <f>+C24/B24</f>
        <v>4.7589597457295399E-3</v>
      </c>
      <c r="E24" s="618">
        <v>5545</v>
      </c>
      <c r="F24" s="618">
        <v>103</v>
      </c>
      <c r="G24" s="617">
        <f t="shared" ref="G24:G35" si="4">+E24+F24</f>
        <v>5648</v>
      </c>
      <c r="H24" s="616">
        <f t="shared" ref="H24:H27" si="5">IFERROR(+G24/C24,0)</f>
        <v>0.92910018095081426</v>
      </c>
      <c r="I24" s="615">
        <f t="shared" ref="I24:I36" si="6">+G24/B24</f>
        <v>4.4215503608949569E-3</v>
      </c>
    </row>
    <row r="25" spans="1:9">
      <c r="A25" s="619" t="s">
        <v>130</v>
      </c>
      <c r="B25" s="573">
        <f t="shared" ref="B25:B35" si="7">B4</f>
        <v>1271845</v>
      </c>
      <c r="C25" s="618">
        <v>7446</v>
      </c>
      <c r="D25" s="620">
        <f t="shared" ref="D25:D35" si="8">+C25/B25</f>
        <v>5.8544869854424081E-3</v>
      </c>
      <c r="E25" s="618">
        <v>6826</v>
      </c>
      <c r="F25" s="618">
        <v>136</v>
      </c>
      <c r="G25" s="617">
        <f t="shared" si="4"/>
        <v>6962</v>
      </c>
      <c r="H25" s="616">
        <f t="shared" si="5"/>
        <v>0.93499865699704543</v>
      </c>
      <c r="I25" s="615">
        <f t="shared" si="6"/>
        <v>5.4739374687953332E-3</v>
      </c>
    </row>
    <row r="26" spans="1:9">
      <c r="A26" s="619" t="s">
        <v>129</v>
      </c>
      <c r="B26" s="573">
        <f t="shared" si="7"/>
        <v>1262687</v>
      </c>
      <c r="C26" s="618">
        <v>619</v>
      </c>
      <c r="D26" s="620">
        <f t="shared" si="8"/>
        <v>4.9022441824458473E-4</v>
      </c>
      <c r="E26" s="618">
        <v>572</v>
      </c>
      <c r="F26" s="618">
        <v>6</v>
      </c>
      <c r="G26" s="617">
        <f t="shared" si="4"/>
        <v>578</v>
      </c>
      <c r="H26" s="616">
        <f t="shared" si="5"/>
        <v>0.93376413570274641</v>
      </c>
      <c r="I26" s="615">
        <f t="shared" si="6"/>
        <v>4.5775398020253636E-4</v>
      </c>
    </row>
    <row r="27" spans="1:9">
      <c r="A27" s="619" t="s">
        <v>128</v>
      </c>
      <c r="B27" s="573">
        <f t="shared" si="7"/>
        <v>1264951</v>
      </c>
      <c r="C27" s="618">
        <v>332</v>
      </c>
      <c r="D27" s="620">
        <f t="shared" si="8"/>
        <v>2.6246075934957167E-4</v>
      </c>
      <c r="E27" s="618">
        <v>303</v>
      </c>
      <c r="F27" s="618">
        <v>5</v>
      </c>
      <c r="G27" s="617">
        <f t="shared" si="4"/>
        <v>308</v>
      </c>
      <c r="H27" s="616">
        <f t="shared" si="5"/>
        <v>0.92771084337349397</v>
      </c>
      <c r="I27" s="615">
        <f t="shared" si="6"/>
        <v>2.4348769240863875E-4</v>
      </c>
    </row>
    <row r="28" spans="1:9">
      <c r="A28" s="619" t="s">
        <v>127</v>
      </c>
      <c r="B28" s="573">
        <f t="shared" si="7"/>
        <v>1266254</v>
      </c>
      <c r="C28" s="618">
        <v>0</v>
      </c>
      <c r="D28" s="620">
        <f t="shared" si="8"/>
        <v>0</v>
      </c>
      <c r="E28" s="618">
        <v>0</v>
      </c>
      <c r="F28" s="618">
        <v>0</v>
      </c>
      <c r="G28" s="617">
        <f t="shared" si="4"/>
        <v>0</v>
      </c>
      <c r="H28" s="616">
        <f>IFERROR(+G28/C28,0)</f>
        <v>0</v>
      </c>
      <c r="I28" s="615">
        <f t="shared" si="6"/>
        <v>0</v>
      </c>
    </row>
    <row r="29" spans="1:9">
      <c r="A29" s="619" t="s">
        <v>126</v>
      </c>
      <c r="B29" s="573">
        <f t="shared" si="7"/>
        <v>1266096</v>
      </c>
      <c r="C29" s="618">
        <v>1962</v>
      </c>
      <c r="D29" s="620">
        <f t="shared" si="8"/>
        <v>1.5496455245099898E-3</v>
      </c>
      <c r="E29" s="618">
        <v>1845</v>
      </c>
      <c r="F29" s="618">
        <v>14</v>
      </c>
      <c r="G29" s="617">
        <f t="shared" si="4"/>
        <v>1859</v>
      </c>
      <c r="H29" s="616">
        <f t="shared" ref="H29:H35" si="9">IFERROR(+G29/C29,0)</f>
        <v>0.94750254841997961</v>
      </c>
      <c r="I29" s="615">
        <f t="shared" si="6"/>
        <v>1.4682930836208313E-3</v>
      </c>
    </row>
    <row r="30" spans="1:9">
      <c r="A30" s="619" t="s">
        <v>125</v>
      </c>
      <c r="B30" s="573">
        <f t="shared" si="7"/>
        <v>1267287</v>
      </c>
      <c r="C30" s="618">
        <v>0</v>
      </c>
      <c r="D30" s="620">
        <f t="shared" si="8"/>
        <v>0</v>
      </c>
      <c r="E30" s="618">
        <v>0</v>
      </c>
      <c r="F30" s="618">
        <v>0</v>
      </c>
      <c r="G30" s="617">
        <f t="shared" si="4"/>
        <v>0</v>
      </c>
      <c r="H30" s="616">
        <f t="shared" si="9"/>
        <v>0</v>
      </c>
      <c r="I30" s="615">
        <f t="shared" si="6"/>
        <v>0</v>
      </c>
    </row>
    <row r="31" spans="1:9">
      <c r="A31" s="619" t="s">
        <v>124</v>
      </c>
      <c r="B31" s="573">
        <f t="shared" si="7"/>
        <v>1266399</v>
      </c>
      <c r="C31" s="618">
        <v>6110</v>
      </c>
      <c r="D31" s="620">
        <f t="shared" si="8"/>
        <v>4.8247037466075072E-3</v>
      </c>
      <c r="E31" s="618">
        <v>5823</v>
      </c>
      <c r="F31" s="618">
        <v>15</v>
      </c>
      <c r="G31" s="617">
        <f t="shared" si="4"/>
        <v>5838</v>
      </c>
      <c r="H31" s="616">
        <f t="shared" si="9"/>
        <v>0.95548281505728316</v>
      </c>
      <c r="I31" s="615">
        <f t="shared" si="6"/>
        <v>4.6099215176259615E-3</v>
      </c>
    </row>
    <row r="32" spans="1:9">
      <c r="A32" s="619" t="s">
        <v>123</v>
      </c>
      <c r="B32" s="573">
        <f t="shared" si="7"/>
        <v>1253686</v>
      </c>
      <c r="C32" s="618">
        <v>8090</v>
      </c>
      <c r="D32" s="620">
        <f t="shared" si="8"/>
        <v>6.4529714777065393E-3</v>
      </c>
      <c r="E32" s="618">
        <v>7317</v>
      </c>
      <c r="F32" s="618">
        <v>175</v>
      </c>
      <c r="G32" s="617">
        <f t="shared" si="4"/>
        <v>7492</v>
      </c>
      <c r="H32" s="616">
        <f t="shared" si="9"/>
        <v>0.92608158220024717</v>
      </c>
      <c r="I32" s="615">
        <f t="shared" si="6"/>
        <v>5.9759780359675387E-3</v>
      </c>
    </row>
    <row r="33" spans="1:9">
      <c r="A33" s="619" t="s">
        <v>122</v>
      </c>
      <c r="B33" s="573">
        <f t="shared" si="7"/>
        <v>1245085</v>
      </c>
      <c r="C33" s="618">
        <v>3967</v>
      </c>
      <c r="D33" s="620">
        <f t="shared" si="8"/>
        <v>3.1861278547247779E-3</v>
      </c>
      <c r="E33" s="618">
        <v>3572</v>
      </c>
      <c r="F33" s="618">
        <v>103</v>
      </c>
      <c r="G33" s="617">
        <f t="shared" si="4"/>
        <v>3675</v>
      </c>
      <c r="H33" s="616">
        <f t="shared" si="9"/>
        <v>0.92639274010587347</v>
      </c>
      <c r="I33" s="615">
        <f t="shared" si="6"/>
        <v>2.9516057136661352E-3</v>
      </c>
    </row>
    <row r="34" spans="1:9">
      <c r="A34" s="619" t="s">
        <v>121</v>
      </c>
      <c r="B34" s="573">
        <f t="shared" si="7"/>
        <v>1235455</v>
      </c>
      <c r="C34" s="618">
        <v>1179</v>
      </c>
      <c r="D34" s="620">
        <f t="shared" si="8"/>
        <v>9.5430428465626026E-4</v>
      </c>
      <c r="E34" s="618">
        <v>1069</v>
      </c>
      <c r="F34" s="618">
        <v>24</v>
      </c>
      <c r="G34" s="617">
        <f t="shared" si="4"/>
        <v>1093</v>
      </c>
      <c r="H34" s="616">
        <f t="shared" si="9"/>
        <v>0.92705682782018661</v>
      </c>
      <c r="I34" s="615">
        <f t="shared" si="6"/>
        <v>8.84694302908645E-4</v>
      </c>
    </row>
    <row r="35" spans="1:9">
      <c r="A35" s="619" t="s">
        <v>120</v>
      </c>
      <c r="B35" s="573">
        <f t="shared" si="7"/>
        <v>1235755</v>
      </c>
      <c r="C35" s="618">
        <v>1734</v>
      </c>
      <c r="D35" s="620">
        <f t="shared" si="8"/>
        <v>1.403190761922873E-3</v>
      </c>
      <c r="E35" s="618">
        <v>942</v>
      </c>
      <c r="F35" s="618">
        <v>6</v>
      </c>
      <c r="G35" s="617">
        <f t="shared" si="4"/>
        <v>948</v>
      </c>
      <c r="H35" s="616">
        <f t="shared" si="9"/>
        <v>0.54671280276816614</v>
      </c>
      <c r="I35" s="615">
        <f t="shared" si="6"/>
        <v>7.6714235426925245E-4</v>
      </c>
    </row>
    <row r="36" spans="1:9">
      <c r="A36" s="614" t="s">
        <v>119</v>
      </c>
      <c r="B36" s="613">
        <f>B35</f>
        <v>1235755</v>
      </c>
      <c r="C36" s="613">
        <f>SUM(C24:C35)</f>
        <v>37518</v>
      </c>
      <c r="D36" s="612">
        <f>+C36/B36</f>
        <v>3.0360386969909083E-2</v>
      </c>
      <c r="E36" s="613">
        <f>SUM(E24:E35)</f>
        <v>33814</v>
      </c>
      <c r="F36" s="613">
        <f>SUM(F24:F35)</f>
        <v>587</v>
      </c>
      <c r="G36" s="613">
        <f>+F36+E36</f>
        <v>34401</v>
      </c>
      <c r="H36" s="612">
        <f>+G36/C36</f>
        <v>0.91691987845834</v>
      </c>
      <c r="I36" s="611">
        <f t="shared" si="6"/>
        <v>2.7838042330397206E-2</v>
      </c>
    </row>
    <row r="37" spans="1:9">
      <c r="A37" s="610"/>
      <c r="B37" s="609"/>
      <c r="C37" s="609"/>
      <c r="D37" s="608"/>
      <c r="E37" s="609"/>
      <c r="F37" s="609"/>
      <c r="G37" s="609"/>
      <c r="H37" s="608"/>
      <c r="I37" s="608"/>
    </row>
    <row r="38" spans="1:9" ht="18" customHeight="1">
      <c r="A38" s="1132" t="s">
        <v>549</v>
      </c>
      <c r="B38" s="1133"/>
      <c r="C38" s="1133"/>
      <c r="D38" s="1133"/>
      <c r="E38" s="1133"/>
      <c r="F38" s="1133"/>
      <c r="G38" s="1133"/>
      <c r="H38" s="1133"/>
      <c r="I38" s="1133"/>
    </row>
    <row r="39" spans="1:9" ht="17.25" customHeight="1">
      <c r="A39" s="1132" t="s">
        <v>553</v>
      </c>
      <c r="B39" s="1133"/>
      <c r="C39" s="1133"/>
      <c r="D39" s="1133"/>
      <c r="E39" s="1133"/>
      <c r="F39" s="1133"/>
      <c r="G39" s="1133"/>
      <c r="H39" s="1133"/>
      <c r="I39" s="1133"/>
    </row>
    <row r="40" spans="1:9">
      <c r="A40" s="1134" t="s">
        <v>552</v>
      </c>
      <c r="B40" s="1134"/>
      <c r="C40" s="1134"/>
      <c r="D40" s="1134"/>
      <c r="E40" s="1134"/>
      <c r="F40" s="1134"/>
      <c r="G40" s="1134"/>
      <c r="H40" s="1134"/>
      <c r="I40" s="1134"/>
    </row>
  </sheetData>
  <mergeCells count="8">
    <mergeCell ref="A17:I17"/>
    <mergeCell ref="A40:I40"/>
    <mergeCell ref="A38:I38"/>
    <mergeCell ref="A39:I39"/>
    <mergeCell ref="A1:I1"/>
    <mergeCell ref="A19:I19"/>
    <mergeCell ref="A18:I18"/>
    <mergeCell ref="A22:I22"/>
  </mergeCells>
  <printOptions horizontalCentered="1" headings="1"/>
  <pageMargins left="0.7" right="0.7" top="0.75" bottom="0.75" header="0.3" footer="0.3"/>
  <pageSetup scale="64"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Z76"/>
  <sheetViews>
    <sheetView zoomScale="90" zoomScaleNormal="90" zoomScalePageLayoutView="75" workbookViewId="0">
      <pane xSplit="2" ySplit="3" topLeftCell="C19" activePane="bottomRight" state="frozen"/>
      <selection sqref="A1:J1"/>
      <selection pane="topRight" sqref="A1:J1"/>
      <selection pane="bottomLeft" sqref="A1:J1"/>
      <selection pane="bottomRight" sqref="A1:H1"/>
    </sheetView>
  </sheetViews>
  <sheetFormatPr defaultColWidth="9.109375" defaultRowHeight="13.8"/>
  <cols>
    <col min="1" max="1" width="47.44140625" style="2" customWidth="1"/>
    <col min="2" max="2" width="10.5546875" style="2" customWidth="1"/>
    <col min="3" max="3" width="11" style="2" customWidth="1"/>
    <col min="4" max="4" width="13.5546875" style="440" customWidth="1"/>
    <col min="5" max="5" width="10.5546875" style="440" customWidth="1"/>
    <col min="6" max="6" width="12.109375" style="2" customWidth="1"/>
    <col min="7" max="7" width="15.109375" style="25" customWidth="1"/>
    <col min="8" max="8" width="13.5546875" style="25" customWidth="1"/>
    <col min="9" max="9" width="14" style="2" customWidth="1"/>
    <col min="10" max="10" width="12.44140625" style="2" customWidth="1"/>
    <col min="11" max="11" width="17.109375" style="2" customWidth="1"/>
    <col min="12" max="12" width="16.5546875" style="2" customWidth="1"/>
    <col min="13" max="13" width="18" style="2" customWidth="1"/>
    <col min="14" max="14" width="15.44140625" style="2" customWidth="1"/>
    <col min="15" max="15" width="14.5546875" style="2" customWidth="1"/>
    <col min="16" max="16" width="12.5546875" style="2" customWidth="1"/>
    <col min="17" max="17" width="11.44140625" style="2" customWidth="1"/>
    <col min="18" max="18" width="33.88671875" style="2" customWidth="1"/>
    <col min="19" max="16384" width="9.109375" style="4"/>
  </cols>
  <sheetData>
    <row r="1" spans="1:26" s="21" customFormat="1" ht="63.75" customHeight="1">
      <c r="A1" s="963" t="s">
        <v>762</v>
      </c>
      <c r="B1" s="964"/>
      <c r="C1" s="964"/>
      <c r="D1" s="964"/>
      <c r="E1" s="964"/>
      <c r="F1" s="964"/>
      <c r="G1" s="964"/>
      <c r="H1" s="964"/>
      <c r="I1" s="20"/>
      <c r="J1" s="20"/>
      <c r="K1" s="962"/>
      <c r="L1" s="962"/>
      <c r="M1" s="962"/>
      <c r="N1" s="962"/>
      <c r="O1" s="962"/>
      <c r="P1" s="962"/>
      <c r="Q1" s="962"/>
      <c r="R1" s="962"/>
      <c r="S1" s="144"/>
      <c r="T1" s="144"/>
      <c r="U1" s="144"/>
      <c r="V1" s="144"/>
      <c r="W1" s="144"/>
      <c r="X1" s="144"/>
      <c r="Y1" s="144"/>
      <c r="Z1" s="144"/>
    </row>
    <row r="2" spans="1:26" ht="15" customHeight="1">
      <c r="A2" s="960" t="s">
        <v>11</v>
      </c>
      <c r="B2" s="960" t="s">
        <v>12</v>
      </c>
      <c r="C2" s="965" t="s">
        <v>58</v>
      </c>
      <c r="D2" s="965"/>
      <c r="E2" s="965"/>
      <c r="F2" s="965"/>
      <c r="G2" s="965"/>
      <c r="H2" s="965"/>
      <c r="I2" s="4"/>
      <c r="J2" s="4"/>
      <c r="K2" s="4"/>
      <c r="L2" s="4"/>
      <c r="M2" s="4"/>
      <c r="N2" s="4"/>
      <c r="O2" s="4"/>
      <c r="P2" s="4"/>
      <c r="Q2" s="4"/>
      <c r="R2" s="4"/>
    </row>
    <row r="3" spans="1:26" ht="26.4">
      <c r="A3" s="960"/>
      <c r="B3" s="960"/>
      <c r="C3" s="289" t="s">
        <v>46</v>
      </c>
      <c r="D3" s="441" t="s">
        <v>460</v>
      </c>
      <c r="E3" s="441" t="s">
        <v>461</v>
      </c>
      <c r="F3" s="289" t="s">
        <v>359</v>
      </c>
      <c r="G3" s="774" t="s">
        <v>462</v>
      </c>
      <c r="H3" s="149" t="s">
        <v>101</v>
      </c>
      <c r="I3" s="292"/>
      <c r="K3" s="4"/>
      <c r="L3" s="4"/>
      <c r="M3" s="4"/>
      <c r="N3" s="4"/>
      <c r="O3" s="4"/>
      <c r="P3" s="4"/>
      <c r="Q3" s="4"/>
      <c r="R3" s="4"/>
    </row>
    <row r="4" spans="1:26" ht="12.9" customHeight="1">
      <c r="A4" s="293" t="s">
        <v>237</v>
      </c>
      <c r="B4" s="294"/>
      <c r="C4" s="150"/>
      <c r="D4" s="214"/>
      <c r="E4" s="214"/>
      <c r="F4" s="150"/>
      <c r="G4" s="775"/>
      <c r="H4" s="150"/>
      <c r="I4" s="4"/>
      <c r="J4" s="898"/>
      <c r="K4" s="4"/>
      <c r="L4" s="4"/>
      <c r="M4" s="4"/>
      <c r="N4" s="4"/>
      <c r="O4" s="4"/>
      <c r="P4" s="4"/>
      <c r="Q4" s="4"/>
      <c r="R4" s="4"/>
    </row>
    <row r="5" spans="1:26">
      <c r="A5" s="295" t="s">
        <v>98</v>
      </c>
      <c r="B5" s="130" t="s">
        <v>13</v>
      </c>
      <c r="C5" s="148"/>
      <c r="D5" s="148"/>
      <c r="E5" s="148"/>
      <c r="F5" s="148"/>
      <c r="G5" s="425"/>
      <c r="H5" s="296"/>
      <c r="I5" s="22"/>
      <c r="J5" s="22"/>
      <c r="K5" s="22"/>
      <c r="L5" s="22"/>
      <c r="M5" s="22"/>
      <c r="N5" s="22"/>
      <c r="O5" s="22"/>
      <c r="P5" s="22"/>
      <c r="Q5" s="22"/>
      <c r="R5" s="22"/>
      <c r="S5" s="22"/>
      <c r="T5" s="22"/>
      <c r="U5" s="22"/>
    </row>
    <row r="6" spans="1:26" ht="15.75" customHeight="1">
      <c r="A6" s="295" t="s">
        <v>15</v>
      </c>
      <c r="B6" s="130" t="s">
        <v>13</v>
      </c>
      <c r="C6" s="148">
        <v>13649</v>
      </c>
      <c r="D6" s="148">
        <v>10562604</v>
      </c>
      <c r="E6" s="148">
        <v>1273.4139</v>
      </c>
      <c r="F6" s="148"/>
      <c r="G6" s="425">
        <v>13735430.589999963</v>
      </c>
      <c r="H6" s="151">
        <f>+G6/$G$48</f>
        <v>0.27528084072851966</v>
      </c>
      <c r="I6" s="22"/>
      <c r="J6" s="22"/>
      <c r="K6" s="22"/>
      <c r="L6" s="22"/>
      <c r="M6" s="22"/>
      <c r="N6" s="22"/>
      <c r="O6" s="22"/>
      <c r="P6" s="22"/>
      <c r="Q6" s="22"/>
      <c r="R6" s="22"/>
      <c r="S6" s="22"/>
      <c r="T6" s="22"/>
      <c r="U6" s="22"/>
    </row>
    <row r="7" spans="1:26" ht="12.9" customHeight="1">
      <c r="A7" s="295" t="s">
        <v>289</v>
      </c>
      <c r="B7" s="130" t="s">
        <v>13</v>
      </c>
      <c r="C7" s="148"/>
      <c r="D7" s="148"/>
      <c r="E7" s="148"/>
      <c r="F7" s="148"/>
      <c r="G7" s="425"/>
      <c r="H7" s="296"/>
      <c r="I7" s="22"/>
      <c r="J7" s="22"/>
      <c r="K7" s="22"/>
      <c r="L7" s="22"/>
      <c r="M7" s="22"/>
      <c r="N7" s="22"/>
      <c r="O7" s="22"/>
      <c r="P7" s="22"/>
      <c r="Q7" s="22"/>
      <c r="R7" s="22"/>
      <c r="S7" s="22"/>
      <c r="T7" s="22"/>
      <c r="U7" s="22"/>
    </row>
    <row r="8" spans="1:26" ht="12.9" customHeight="1">
      <c r="A8" s="293" t="s">
        <v>288</v>
      </c>
      <c r="B8" s="294"/>
      <c r="C8" s="293"/>
      <c r="D8" s="442"/>
      <c r="E8" s="442"/>
      <c r="F8" s="293"/>
      <c r="G8" s="776"/>
      <c r="H8" s="293"/>
      <c r="I8" s="22"/>
      <c r="J8" s="22"/>
      <c r="K8" s="22"/>
      <c r="L8" s="22"/>
      <c r="M8" s="22"/>
      <c r="N8" s="22"/>
      <c r="O8" s="22"/>
      <c r="P8" s="22"/>
      <c r="Q8" s="22"/>
      <c r="R8" s="22"/>
      <c r="S8" s="22"/>
      <c r="T8" s="22"/>
      <c r="U8" s="22"/>
    </row>
    <row r="9" spans="1:26" ht="12.9" customHeight="1">
      <c r="A9" s="297" t="s">
        <v>287</v>
      </c>
      <c r="B9" s="130" t="s">
        <v>14</v>
      </c>
      <c r="C9" s="148">
        <v>36</v>
      </c>
      <c r="D9" s="148">
        <v>3140</v>
      </c>
      <c r="E9" s="148">
        <v>0.37990000000000002</v>
      </c>
      <c r="F9" s="148"/>
      <c r="G9" s="425">
        <v>1868</v>
      </c>
      <c r="H9" s="151">
        <f t="shared" ref="H9:H12" si="0">+G9/$G$48</f>
        <v>3.7437822361044456E-5</v>
      </c>
      <c r="I9" s="22"/>
      <c r="J9" s="22"/>
      <c r="K9" s="22"/>
      <c r="L9" s="22"/>
      <c r="M9" s="22"/>
      <c r="N9" s="22"/>
      <c r="O9" s="22"/>
      <c r="P9" s="22"/>
      <c r="Q9" s="22"/>
      <c r="R9" s="22"/>
      <c r="S9" s="22"/>
      <c r="T9" s="22"/>
      <c r="U9" s="22"/>
    </row>
    <row r="10" spans="1:26" ht="12.9" customHeight="1">
      <c r="A10" s="295" t="s">
        <v>286</v>
      </c>
      <c r="B10" s="130" t="s">
        <v>14</v>
      </c>
      <c r="C10" s="148">
        <v>386</v>
      </c>
      <c r="D10" s="148">
        <v>41761</v>
      </c>
      <c r="E10" s="148">
        <v>4.9931000000000001</v>
      </c>
      <c r="F10" s="148"/>
      <c r="G10" s="425">
        <v>12261</v>
      </c>
      <c r="H10" s="151">
        <f t="shared" si="0"/>
        <v>2.4573080298113817E-4</v>
      </c>
      <c r="I10" s="22"/>
      <c r="J10" s="22"/>
      <c r="K10" s="22"/>
      <c r="L10" s="22"/>
      <c r="M10" s="22"/>
      <c r="N10" s="22"/>
      <c r="O10" s="22"/>
      <c r="P10" s="22"/>
      <c r="Q10" s="22"/>
      <c r="R10" s="22"/>
      <c r="S10" s="22"/>
      <c r="T10" s="22"/>
      <c r="U10" s="22"/>
    </row>
    <row r="11" spans="1:26" ht="12.9" customHeight="1">
      <c r="A11" s="295" t="s">
        <v>285</v>
      </c>
      <c r="B11" s="130" t="s">
        <v>14</v>
      </c>
      <c r="C11" s="148">
        <v>97</v>
      </c>
      <c r="D11" s="148">
        <v>8284</v>
      </c>
      <c r="E11" s="148">
        <v>0.97709999999999997</v>
      </c>
      <c r="F11" s="148"/>
      <c r="G11" s="425">
        <v>1908.25</v>
      </c>
      <c r="H11" s="151">
        <f t="shared" si="0"/>
        <v>3.8244499207956685E-5</v>
      </c>
      <c r="I11" s="22"/>
      <c r="J11" s="22"/>
      <c r="K11" s="22"/>
      <c r="L11" s="22"/>
      <c r="M11" s="22"/>
      <c r="N11" s="22"/>
      <c r="O11" s="22"/>
      <c r="P11" s="22"/>
      <c r="Q11" s="22"/>
      <c r="R11" s="22"/>
      <c r="S11" s="22"/>
      <c r="T11" s="22"/>
      <c r="U11" s="22"/>
    </row>
    <row r="12" spans="1:26" ht="12.9" customHeight="1">
      <c r="A12" s="295" t="s">
        <v>284</v>
      </c>
      <c r="B12" s="130" t="s">
        <v>14</v>
      </c>
      <c r="C12" s="148">
        <v>363</v>
      </c>
      <c r="D12" s="148">
        <v>58705</v>
      </c>
      <c r="E12" s="148">
        <v>7.0613999999999999</v>
      </c>
      <c r="F12" s="148"/>
      <c r="G12" s="906">
        <v>4522</v>
      </c>
      <c r="H12" s="151">
        <f t="shared" si="0"/>
        <v>9.0628390105269296E-5</v>
      </c>
      <c r="I12" s="22"/>
      <c r="J12" s="22"/>
      <c r="K12" s="22"/>
      <c r="L12" s="22"/>
      <c r="M12" s="22"/>
      <c r="N12" s="22"/>
      <c r="O12" s="22"/>
      <c r="P12" s="22"/>
      <c r="Q12" s="22"/>
      <c r="R12" s="22"/>
      <c r="S12" s="22"/>
      <c r="T12" s="22"/>
      <c r="U12" s="22"/>
    </row>
    <row r="13" spans="1:26" ht="12.9" customHeight="1">
      <c r="A13" s="295" t="s">
        <v>283</v>
      </c>
      <c r="B13" s="130" t="s">
        <v>13</v>
      </c>
      <c r="C13" s="148"/>
      <c r="D13" s="148"/>
      <c r="E13" s="148"/>
      <c r="F13" s="148"/>
      <c r="G13" s="425"/>
      <c r="H13" s="151"/>
      <c r="I13" s="22"/>
      <c r="J13" s="22"/>
      <c r="K13" s="22"/>
      <c r="L13" s="22"/>
      <c r="M13" s="22"/>
      <c r="N13" s="22"/>
      <c r="O13" s="22"/>
      <c r="P13" s="22"/>
      <c r="Q13" s="22"/>
      <c r="R13" s="22"/>
      <c r="S13" s="22"/>
      <c r="T13" s="22"/>
      <c r="U13" s="22"/>
    </row>
    <row r="14" spans="1:26">
      <c r="A14" s="295" t="s">
        <v>99</v>
      </c>
      <c r="B14" s="130" t="s">
        <v>13</v>
      </c>
      <c r="C14" s="148"/>
      <c r="D14" s="148"/>
      <c r="E14" s="148"/>
      <c r="F14" s="148"/>
      <c r="G14" s="425"/>
      <c r="H14" s="151"/>
      <c r="I14" s="22"/>
      <c r="J14" s="22"/>
      <c r="K14" s="22"/>
      <c r="L14" s="22"/>
      <c r="M14" s="22"/>
      <c r="N14" s="22"/>
      <c r="O14" s="22"/>
      <c r="P14" s="22"/>
      <c r="Q14" s="22"/>
      <c r="R14" s="22"/>
      <c r="S14" s="22"/>
      <c r="T14" s="22"/>
      <c r="U14" s="22"/>
    </row>
    <row r="15" spans="1:26">
      <c r="A15" s="293" t="s">
        <v>282</v>
      </c>
      <c r="B15" s="294"/>
      <c r="C15" s="293"/>
      <c r="D15" s="442"/>
      <c r="E15" s="442"/>
      <c r="F15" s="293"/>
      <c r="G15" s="776"/>
      <c r="H15" s="293"/>
      <c r="I15" s="22"/>
      <c r="J15" s="22"/>
      <c r="K15" s="22"/>
      <c r="L15" s="22"/>
      <c r="M15" s="22"/>
      <c r="N15" s="22"/>
      <c r="O15" s="22"/>
      <c r="P15" s="22"/>
      <c r="Q15" s="22"/>
      <c r="R15" s="22"/>
      <c r="S15" s="22"/>
      <c r="T15" s="22"/>
      <c r="U15" s="22"/>
    </row>
    <row r="16" spans="1:26" ht="15" customHeight="1">
      <c r="A16" s="295" t="s">
        <v>454</v>
      </c>
      <c r="B16" s="130" t="s">
        <v>14</v>
      </c>
      <c r="C16" s="148">
        <v>675</v>
      </c>
      <c r="D16" s="443">
        <v>51510.89</v>
      </c>
      <c r="E16" s="148">
        <v>16.55</v>
      </c>
      <c r="F16" s="148"/>
      <c r="G16" s="425">
        <f>69009-864</f>
        <v>68145</v>
      </c>
      <c r="H16" s="151">
        <f t="shared" ref="H16:H17" si="1">+G16/$G$48</f>
        <v>1.3657389747287873E-3</v>
      </c>
      <c r="I16" s="22"/>
      <c r="J16" s="22"/>
      <c r="K16" s="22"/>
      <c r="L16" s="22"/>
      <c r="M16" s="22"/>
      <c r="N16" s="22"/>
      <c r="O16" s="22"/>
      <c r="P16" s="22"/>
      <c r="Q16" s="22"/>
      <c r="R16" s="22"/>
      <c r="S16" s="22"/>
      <c r="T16" s="22"/>
      <c r="U16" s="22"/>
    </row>
    <row r="17" spans="1:21" ht="12.9" customHeight="1">
      <c r="A17" s="295" t="s">
        <v>88</v>
      </c>
      <c r="B17" s="130" t="s">
        <v>14</v>
      </c>
      <c r="C17" s="148">
        <v>1</v>
      </c>
      <c r="D17" s="148">
        <v>0</v>
      </c>
      <c r="E17" s="148">
        <v>0</v>
      </c>
      <c r="F17" s="148"/>
      <c r="G17" s="425">
        <v>864</v>
      </c>
      <c r="H17" s="151">
        <f t="shared" si="1"/>
        <v>1.7315994925022705E-5</v>
      </c>
      <c r="I17" s="22"/>
      <c r="J17" s="22"/>
      <c r="K17" s="22"/>
      <c r="L17" s="22"/>
      <c r="M17" s="22"/>
      <c r="N17" s="22"/>
      <c r="O17" s="22"/>
      <c r="P17" s="22"/>
      <c r="Q17" s="22"/>
      <c r="R17" s="22"/>
      <c r="S17" s="22"/>
      <c r="T17" s="22"/>
      <c r="U17" s="22"/>
    </row>
    <row r="18" spans="1:21" ht="12.9" customHeight="1">
      <c r="A18" s="293" t="s">
        <v>280</v>
      </c>
      <c r="B18" s="294"/>
      <c r="C18" s="293"/>
      <c r="D18" s="442"/>
      <c r="E18" s="442"/>
      <c r="F18" s="293"/>
      <c r="G18" s="776"/>
      <c r="H18" s="293"/>
      <c r="I18" s="22"/>
      <c r="J18" s="22"/>
      <c r="K18" s="22"/>
      <c r="L18" s="22"/>
      <c r="M18" s="22"/>
      <c r="N18" s="22"/>
      <c r="O18" s="22"/>
      <c r="P18" s="22"/>
      <c r="Q18" s="22"/>
      <c r="R18" s="22"/>
      <c r="S18" s="22"/>
      <c r="T18" s="22"/>
      <c r="U18" s="22"/>
    </row>
    <row r="19" spans="1:21" ht="12.9" customHeight="1">
      <c r="A19" s="295" t="s">
        <v>279</v>
      </c>
      <c r="B19" s="130" t="s">
        <v>13</v>
      </c>
      <c r="C19" s="148"/>
      <c r="D19" s="148"/>
      <c r="E19" s="148"/>
      <c r="F19" s="148"/>
      <c r="G19" s="425"/>
      <c r="H19" s="151"/>
      <c r="I19" s="22"/>
      <c r="J19" s="22"/>
      <c r="K19" s="22"/>
      <c r="L19" s="22"/>
      <c r="M19" s="22"/>
      <c r="N19" s="22"/>
      <c r="O19" s="22"/>
      <c r="P19" s="22"/>
      <c r="Q19" s="22"/>
      <c r="R19" s="22"/>
      <c r="S19" s="22"/>
      <c r="T19" s="22"/>
      <c r="U19" s="22"/>
    </row>
    <row r="20" spans="1:21" ht="12.9" customHeight="1">
      <c r="A20" s="295" t="s">
        <v>278</v>
      </c>
      <c r="B20" s="130" t="s">
        <v>13</v>
      </c>
      <c r="C20" s="148">
        <v>0</v>
      </c>
      <c r="D20" s="148">
        <v>0</v>
      </c>
      <c r="E20" s="148">
        <v>0</v>
      </c>
      <c r="F20" s="148"/>
      <c r="G20" s="425"/>
      <c r="H20" s="151">
        <f t="shared" ref="H20:H26" si="2">+G20/$G$48</f>
        <v>0</v>
      </c>
      <c r="I20" s="22"/>
      <c r="J20" s="22"/>
      <c r="K20" s="22"/>
      <c r="L20" s="22"/>
      <c r="M20" s="22"/>
      <c r="N20" s="22"/>
      <c r="O20" s="22"/>
      <c r="P20" s="22"/>
      <c r="Q20" s="22"/>
      <c r="R20" s="22"/>
      <c r="S20" s="22"/>
      <c r="T20" s="22"/>
      <c r="U20" s="22"/>
    </row>
    <row r="21" spans="1:21" ht="12.9" customHeight="1">
      <c r="A21" s="295" t="s">
        <v>277</v>
      </c>
      <c r="B21" s="130" t="s">
        <v>13</v>
      </c>
      <c r="C21" s="148">
        <v>962</v>
      </c>
      <c r="D21" s="148">
        <v>95254.589999999909</v>
      </c>
      <c r="E21" s="148">
        <v>15</v>
      </c>
      <c r="F21" s="148"/>
      <c r="G21" s="425">
        <v>768783.16</v>
      </c>
      <c r="H21" s="151">
        <f t="shared" si="2"/>
        <v>1.5407691315975599E-2</v>
      </c>
      <c r="I21" s="22"/>
      <c r="J21" s="22"/>
      <c r="K21" s="22"/>
      <c r="L21" s="22"/>
      <c r="M21" s="22"/>
      <c r="N21" s="22"/>
      <c r="O21" s="22"/>
      <c r="P21" s="22"/>
      <c r="Q21" s="22"/>
      <c r="R21" s="22"/>
      <c r="S21" s="22"/>
      <c r="T21" s="22"/>
      <c r="U21" s="22"/>
    </row>
    <row r="22" spans="1:21" ht="12.9" customHeight="1">
      <c r="A22" s="295" t="s">
        <v>276</v>
      </c>
      <c r="B22" s="130" t="s">
        <v>13</v>
      </c>
      <c r="C22" s="148">
        <v>2933</v>
      </c>
      <c r="D22" s="148">
        <v>542177</v>
      </c>
      <c r="E22" s="148">
        <v>83.588099999999997</v>
      </c>
      <c r="F22" s="148"/>
      <c r="G22" s="425">
        <v>10862129.543799827</v>
      </c>
      <c r="H22" s="151">
        <f t="shared" si="2"/>
        <v>0.21769511580483447</v>
      </c>
      <c r="I22" s="22"/>
      <c r="J22" s="22"/>
      <c r="K22" s="22"/>
      <c r="L22" s="22"/>
      <c r="M22" s="22"/>
      <c r="N22" s="22"/>
      <c r="O22" s="22"/>
      <c r="P22" s="22"/>
      <c r="Q22" s="22"/>
      <c r="R22" s="22"/>
      <c r="S22" s="22"/>
      <c r="T22" s="22"/>
      <c r="U22" s="22"/>
    </row>
    <row r="23" spans="1:21" ht="12.9" customHeight="1">
      <c r="A23" s="295" t="s">
        <v>275</v>
      </c>
      <c r="B23" s="130" t="s">
        <v>13</v>
      </c>
      <c r="C23" s="148">
        <v>136</v>
      </c>
      <c r="D23" s="443">
        <v>88315</v>
      </c>
      <c r="E23" s="148">
        <v>40.153300000000002</v>
      </c>
      <c r="F23" s="148"/>
      <c r="G23" s="425">
        <v>566820.52000000025</v>
      </c>
      <c r="H23" s="151">
        <f t="shared" si="2"/>
        <v>1.1360024592267055E-2</v>
      </c>
      <c r="I23" s="22"/>
      <c r="J23" s="22"/>
      <c r="K23" s="22"/>
      <c r="L23" s="22"/>
      <c r="M23" s="22"/>
      <c r="N23" s="22"/>
      <c r="O23" s="22"/>
      <c r="P23" s="22"/>
      <c r="Q23" s="22"/>
      <c r="R23" s="22"/>
      <c r="S23" s="22"/>
      <c r="T23" s="22"/>
      <c r="U23" s="22"/>
    </row>
    <row r="24" spans="1:21" ht="12.9" customHeight="1">
      <c r="A24" s="295" t="s">
        <v>274</v>
      </c>
      <c r="B24" s="130" t="s">
        <v>13</v>
      </c>
      <c r="C24" s="148"/>
      <c r="D24" s="148"/>
      <c r="E24" s="148"/>
      <c r="F24" s="148"/>
      <c r="G24" s="425"/>
      <c r="H24" s="151">
        <f t="shared" si="2"/>
        <v>0</v>
      </c>
      <c r="I24" s="22"/>
      <c r="J24" s="22"/>
      <c r="K24" s="44"/>
      <c r="L24" s="22"/>
      <c r="M24" s="22"/>
      <c r="N24" s="22"/>
      <c r="O24" s="22"/>
      <c r="P24" s="22"/>
      <c r="Q24" s="22"/>
      <c r="R24" s="22"/>
      <c r="S24" s="22"/>
      <c r="T24" s="22"/>
      <c r="U24" s="22"/>
    </row>
    <row r="25" spans="1:21" ht="12.9" customHeight="1">
      <c r="A25" s="272" t="s">
        <v>273</v>
      </c>
      <c r="B25" s="130" t="s">
        <v>13</v>
      </c>
      <c r="C25" s="148">
        <v>10220</v>
      </c>
      <c r="D25" s="148">
        <v>4900252</v>
      </c>
      <c r="E25" s="897">
        <v>756.49080000000004</v>
      </c>
      <c r="F25" s="148"/>
      <c r="G25" s="906">
        <v>9890411.7800002433</v>
      </c>
      <c r="H25" s="151">
        <f t="shared" si="2"/>
        <v>0.19822027799637615</v>
      </c>
      <c r="I25" s="22"/>
      <c r="J25" s="22"/>
      <c r="K25" s="22"/>
      <c r="L25" s="22"/>
      <c r="M25" s="22"/>
      <c r="N25" s="22"/>
      <c r="O25" s="22"/>
      <c r="P25" s="22"/>
      <c r="Q25" s="22"/>
      <c r="R25" s="22"/>
      <c r="S25" s="22"/>
      <c r="T25" s="22"/>
      <c r="U25" s="22"/>
    </row>
    <row r="26" spans="1:21" ht="12.9" customHeight="1">
      <c r="A26" s="272" t="s">
        <v>272</v>
      </c>
      <c r="B26" s="130" t="s">
        <v>14</v>
      </c>
      <c r="C26" s="148">
        <v>2864</v>
      </c>
      <c r="D26" s="443">
        <v>74857</v>
      </c>
      <c r="E26" s="897">
        <v>12.127800000000001</v>
      </c>
      <c r="F26" s="148"/>
      <c r="G26" s="906">
        <v>615950.08360000001</v>
      </c>
      <c r="H26" s="151">
        <f t="shared" si="2"/>
        <v>1.2344662640839017E-2</v>
      </c>
      <c r="I26" s="22"/>
      <c r="J26" s="22"/>
      <c r="K26" s="22"/>
      <c r="L26" s="22"/>
      <c r="M26" s="22"/>
      <c r="N26" s="22"/>
      <c r="O26" s="22"/>
      <c r="P26" s="22"/>
      <c r="Q26" s="22"/>
      <c r="R26" s="22"/>
      <c r="S26" s="22"/>
      <c r="T26" s="22"/>
      <c r="U26" s="22"/>
    </row>
    <row r="27" spans="1:21" ht="12.9" customHeight="1">
      <c r="A27" s="293" t="s">
        <v>239</v>
      </c>
      <c r="B27" s="293"/>
      <c r="C27" s="293"/>
      <c r="D27" s="442"/>
      <c r="E27" s="442"/>
      <c r="F27" s="293"/>
      <c r="G27" s="776"/>
      <c r="H27" s="293"/>
      <c r="I27" s="22"/>
      <c r="J27" s="22"/>
      <c r="K27" s="22"/>
      <c r="L27" s="22"/>
      <c r="M27" s="22"/>
      <c r="N27" s="22"/>
      <c r="O27" s="22"/>
      <c r="P27" s="22"/>
      <c r="Q27" s="22"/>
      <c r="R27" s="22"/>
      <c r="S27" s="22"/>
      <c r="T27" s="22"/>
      <c r="U27" s="22"/>
    </row>
    <row r="28" spans="1:21" ht="12.9" customHeight="1">
      <c r="A28" s="295" t="s">
        <v>93</v>
      </c>
      <c r="B28" s="130" t="s">
        <v>14</v>
      </c>
      <c r="C28" s="148"/>
      <c r="D28" s="148"/>
      <c r="E28" s="148"/>
      <c r="F28" s="148"/>
      <c r="G28" s="425"/>
      <c r="H28" s="151"/>
      <c r="I28" s="22"/>
      <c r="J28" s="22"/>
      <c r="K28" s="22"/>
      <c r="L28" s="22"/>
      <c r="M28" s="22"/>
      <c r="N28" s="22"/>
      <c r="O28" s="22"/>
      <c r="P28" s="22"/>
      <c r="Q28" s="22"/>
      <c r="R28" s="22"/>
      <c r="S28" s="22"/>
      <c r="T28" s="22"/>
      <c r="U28" s="22"/>
    </row>
    <row r="29" spans="1:21" ht="12.9" customHeight="1">
      <c r="A29" s="295" t="s">
        <v>271</v>
      </c>
      <c r="B29" s="130" t="s">
        <v>14</v>
      </c>
      <c r="C29" s="148">
        <v>3</v>
      </c>
      <c r="D29" s="148">
        <v>612</v>
      </c>
      <c r="E29" s="148">
        <v>0</v>
      </c>
      <c r="F29" s="148"/>
      <c r="G29" s="425">
        <v>390</v>
      </c>
      <c r="H29" s="151">
        <f>+G29/$G$48</f>
        <v>7.8162477092116371E-6</v>
      </c>
      <c r="I29" s="22"/>
      <c r="J29" s="22"/>
      <c r="K29" s="22"/>
      <c r="L29" s="22"/>
      <c r="M29" s="22"/>
      <c r="N29" s="22"/>
      <c r="O29" s="22"/>
      <c r="P29" s="22"/>
      <c r="Q29" s="22"/>
      <c r="R29" s="22"/>
      <c r="S29" s="22"/>
      <c r="T29" s="22"/>
      <c r="U29" s="22"/>
    </row>
    <row r="30" spans="1:21" ht="12.9" customHeight="1">
      <c r="A30" s="295" t="s">
        <v>87</v>
      </c>
      <c r="B30" s="130" t="s">
        <v>14</v>
      </c>
      <c r="C30" s="148"/>
      <c r="D30" s="148"/>
      <c r="E30" s="148"/>
      <c r="F30" s="148"/>
      <c r="G30" s="425"/>
      <c r="H30" s="151"/>
      <c r="I30" s="22"/>
      <c r="J30" s="22"/>
      <c r="K30" s="22"/>
      <c r="L30" s="22"/>
      <c r="M30" s="22"/>
      <c r="N30" s="22"/>
      <c r="O30" s="22"/>
      <c r="P30" s="22"/>
      <c r="Q30" s="22"/>
      <c r="R30" s="22"/>
      <c r="S30" s="22"/>
      <c r="T30" s="22"/>
      <c r="U30" s="22"/>
    </row>
    <row r="31" spans="1:21" ht="12.9" customHeight="1">
      <c r="A31" s="293" t="s">
        <v>86</v>
      </c>
      <c r="B31" s="294"/>
      <c r="C31" s="293"/>
      <c r="D31" s="442"/>
      <c r="E31" s="442"/>
      <c r="F31" s="293"/>
      <c r="G31" s="776"/>
      <c r="H31" s="293"/>
      <c r="I31" s="22"/>
      <c r="J31" s="22"/>
      <c r="K31" s="22"/>
      <c r="L31" s="22"/>
      <c r="M31" s="22"/>
      <c r="N31" s="22"/>
      <c r="O31" s="22"/>
      <c r="P31" s="22"/>
      <c r="Q31" s="22"/>
      <c r="R31" s="22"/>
      <c r="S31" s="22"/>
      <c r="T31" s="22"/>
      <c r="U31" s="22"/>
    </row>
    <row r="32" spans="1:21" ht="12.9" customHeight="1">
      <c r="A32" s="295" t="s">
        <v>270</v>
      </c>
      <c r="B32" s="130" t="s">
        <v>13</v>
      </c>
      <c r="C32" s="148">
        <v>287981</v>
      </c>
      <c r="D32" s="148">
        <v>4790106</v>
      </c>
      <c r="E32" s="148">
        <v>609.12509999999997</v>
      </c>
      <c r="F32" s="148"/>
      <c r="G32" s="425">
        <v>2052786.614399994</v>
      </c>
      <c r="H32" s="151">
        <f t="shared" ref="H32:H35" si="3">+G32/$G$48</f>
        <v>4.1141253005908374E-2</v>
      </c>
      <c r="I32" s="22"/>
      <c r="J32" s="22"/>
      <c r="K32" s="22"/>
      <c r="L32" s="22"/>
      <c r="M32" s="22"/>
      <c r="N32" s="22"/>
      <c r="O32" s="22"/>
      <c r="P32" s="22"/>
      <c r="Q32" s="22"/>
      <c r="R32" s="22"/>
      <c r="S32" s="22"/>
      <c r="T32" s="22"/>
      <c r="U32" s="22"/>
    </row>
    <row r="33" spans="1:21" ht="12.9" customHeight="1">
      <c r="A33" s="295" t="s">
        <v>89</v>
      </c>
      <c r="B33" s="130" t="s">
        <v>13</v>
      </c>
      <c r="C33" s="148"/>
      <c r="D33" s="148"/>
      <c r="E33" s="148"/>
      <c r="F33" s="148"/>
      <c r="G33" s="425"/>
      <c r="H33" s="151"/>
      <c r="I33" s="22"/>
      <c r="J33" s="22"/>
      <c r="K33" s="22"/>
      <c r="L33" s="22"/>
      <c r="M33" s="22"/>
      <c r="N33" s="22"/>
      <c r="O33" s="22"/>
      <c r="P33" s="22"/>
      <c r="Q33" s="22"/>
      <c r="R33" s="22"/>
      <c r="S33" s="22"/>
      <c r="T33" s="22"/>
      <c r="U33" s="22"/>
    </row>
    <row r="34" spans="1:21" ht="12.9" customHeight="1">
      <c r="A34" s="295" t="s">
        <v>90</v>
      </c>
      <c r="B34" s="130" t="s">
        <v>13</v>
      </c>
      <c r="C34" s="148">
        <v>2537</v>
      </c>
      <c r="D34" s="148">
        <v>88795</v>
      </c>
      <c r="E34" s="148">
        <v>11.416499999999999</v>
      </c>
      <c r="F34" s="148"/>
      <c r="G34" s="425">
        <v>219680</v>
      </c>
      <c r="H34" s="151">
        <f t="shared" si="3"/>
        <v>4.4027520429733655E-3</v>
      </c>
      <c r="I34" s="22"/>
      <c r="J34" s="22"/>
      <c r="K34" s="22"/>
      <c r="L34" s="22"/>
      <c r="M34" s="22"/>
      <c r="N34" s="22"/>
      <c r="O34" s="22"/>
      <c r="P34" s="22"/>
      <c r="Q34" s="22"/>
      <c r="R34" s="22"/>
      <c r="S34" s="22"/>
      <c r="T34" s="22"/>
      <c r="U34" s="22"/>
    </row>
    <row r="35" spans="1:21" ht="12.9" customHeight="1">
      <c r="A35" s="295" t="s">
        <v>91</v>
      </c>
      <c r="B35" s="130" t="s">
        <v>13</v>
      </c>
      <c r="C35" s="148">
        <v>10135</v>
      </c>
      <c r="D35" s="148">
        <v>913893</v>
      </c>
      <c r="E35" s="148">
        <v>117.3236</v>
      </c>
      <c r="F35" s="148"/>
      <c r="G35" s="425">
        <v>596437.93750000023</v>
      </c>
      <c r="H35" s="151">
        <f t="shared" si="3"/>
        <v>1.1953606827362283E-2</v>
      </c>
      <c r="I35" s="22"/>
      <c r="J35" s="22"/>
      <c r="K35" s="22"/>
      <c r="L35" s="22"/>
      <c r="M35" s="22"/>
      <c r="N35" s="22"/>
      <c r="O35" s="22"/>
      <c r="P35" s="22"/>
      <c r="Q35" s="22"/>
      <c r="R35" s="22"/>
      <c r="S35" s="22"/>
      <c r="T35" s="22"/>
      <c r="U35" s="22"/>
    </row>
    <row r="36" spans="1:21" ht="12.9" customHeight="1">
      <c r="A36" s="295" t="s">
        <v>100</v>
      </c>
      <c r="B36" s="130" t="s">
        <v>13</v>
      </c>
      <c r="C36" s="148"/>
      <c r="D36" s="148"/>
      <c r="E36" s="148"/>
      <c r="F36" s="148"/>
      <c r="G36" s="425"/>
      <c r="H36" s="148"/>
      <c r="I36" s="22"/>
      <c r="J36" s="22"/>
      <c r="K36" s="22"/>
      <c r="L36" s="22"/>
      <c r="M36" s="22"/>
      <c r="N36" s="22"/>
      <c r="O36" s="22"/>
      <c r="P36" s="22"/>
      <c r="Q36" s="22"/>
      <c r="R36" s="22"/>
      <c r="S36" s="22"/>
      <c r="T36" s="22"/>
      <c r="U36" s="22"/>
    </row>
    <row r="37" spans="1:21" ht="12.9" customHeight="1">
      <c r="A37" s="295" t="s">
        <v>94</v>
      </c>
      <c r="B37" s="130" t="s">
        <v>13</v>
      </c>
      <c r="C37" s="148"/>
      <c r="D37" s="148"/>
      <c r="E37" s="148"/>
      <c r="F37" s="148"/>
      <c r="G37" s="425"/>
      <c r="H37" s="148"/>
      <c r="I37" s="22"/>
      <c r="J37" s="22"/>
      <c r="K37" s="22"/>
      <c r="L37" s="22"/>
      <c r="M37" s="22"/>
      <c r="N37" s="22"/>
      <c r="O37" s="22"/>
      <c r="P37" s="22"/>
      <c r="Q37" s="22"/>
      <c r="R37" s="22"/>
      <c r="S37" s="22"/>
      <c r="T37" s="22"/>
      <c r="U37" s="22"/>
    </row>
    <row r="38" spans="1:21" ht="12.9" customHeight="1">
      <c r="A38" s="293" t="s">
        <v>269</v>
      </c>
      <c r="B38" s="294"/>
      <c r="C38" s="293"/>
      <c r="D38" s="442"/>
      <c r="E38" s="442"/>
      <c r="F38" s="293"/>
      <c r="G38" s="776"/>
      <c r="H38" s="293"/>
      <c r="I38" s="22"/>
      <c r="J38" s="22"/>
      <c r="K38" s="22"/>
      <c r="L38" s="22"/>
      <c r="M38" s="22"/>
      <c r="N38" s="22"/>
      <c r="O38" s="22"/>
      <c r="P38" s="22"/>
      <c r="Q38" s="22"/>
      <c r="R38" s="22"/>
      <c r="S38" s="22"/>
      <c r="T38" s="22"/>
      <c r="U38" s="22"/>
    </row>
    <row r="39" spans="1:21" ht="12.9" customHeight="1">
      <c r="A39" s="136" t="s">
        <v>92</v>
      </c>
      <c r="B39" s="130" t="s">
        <v>13</v>
      </c>
      <c r="C39" s="148">
        <v>2426</v>
      </c>
      <c r="D39" s="148">
        <v>4228705</v>
      </c>
      <c r="E39" s="148">
        <v>1329.4480000000001</v>
      </c>
      <c r="F39" s="148"/>
      <c r="G39" s="425">
        <v>2980037.7142999927</v>
      </c>
      <c r="H39" s="151">
        <f t="shared" ref="H39:H40" si="4">+G39/$G$48</f>
        <v>5.972490501990154E-2</v>
      </c>
      <c r="I39" s="22"/>
      <c r="J39" s="22"/>
      <c r="K39" s="22"/>
      <c r="L39" s="22"/>
      <c r="M39" s="22"/>
      <c r="N39" s="22"/>
      <c r="O39" s="22"/>
      <c r="P39" s="22"/>
      <c r="Q39" s="22"/>
      <c r="R39" s="22"/>
      <c r="S39" s="22"/>
      <c r="T39" s="22"/>
      <c r="U39" s="22"/>
    </row>
    <row r="40" spans="1:21" ht="12.9" customHeight="1">
      <c r="A40" s="136" t="s">
        <v>268</v>
      </c>
      <c r="B40" s="130" t="s">
        <v>13</v>
      </c>
      <c r="C40" s="148">
        <v>39510</v>
      </c>
      <c r="D40" s="148">
        <v>960005</v>
      </c>
      <c r="E40" s="148">
        <v>130.35892000000001</v>
      </c>
      <c r="F40" s="148"/>
      <c r="G40" s="425">
        <v>1583771.5760000404</v>
      </c>
      <c r="H40" s="151">
        <f t="shared" si="4"/>
        <v>3.1741412699550824E-2</v>
      </c>
      <c r="I40" s="22"/>
      <c r="J40" s="22"/>
      <c r="K40" s="22"/>
      <c r="L40" s="22"/>
      <c r="M40" s="22"/>
      <c r="N40" s="22"/>
      <c r="O40" s="22"/>
      <c r="P40" s="22"/>
      <c r="Q40" s="22"/>
      <c r="R40" s="22"/>
      <c r="S40" s="22"/>
      <c r="T40" s="22"/>
      <c r="U40" s="22"/>
    </row>
    <row r="41" spans="1:21" ht="12.9" customHeight="1">
      <c r="A41" s="293" t="s">
        <v>31</v>
      </c>
      <c r="B41" s="293"/>
      <c r="C41" s="293"/>
      <c r="D41" s="442"/>
      <c r="E41" s="442"/>
      <c r="F41" s="293"/>
      <c r="G41" s="776"/>
      <c r="H41" s="293"/>
      <c r="I41" s="22"/>
      <c r="J41" s="22"/>
      <c r="K41" s="22"/>
      <c r="L41" s="22"/>
      <c r="M41" s="22"/>
      <c r="N41" s="22"/>
      <c r="O41" s="22"/>
      <c r="P41" s="22"/>
      <c r="Q41" s="22"/>
      <c r="R41" s="22"/>
      <c r="S41" s="22"/>
      <c r="T41" s="22"/>
      <c r="U41" s="22"/>
    </row>
    <row r="42" spans="1:21" ht="12.9" customHeight="1">
      <c r="A42" s="295"/>
      <c r="B42" s="130" t="s">
        <v>13</v>
      </c>
      <c r="C42" s="148"/>
      <c r="D42" s="148"/>
      <c r="E42" s="148"/>
      <c r="F42" s="148"/>
      <c r="G42" s="425"/>
      <c r="H42" s="148"/>
      <c r="I42" s="22"/>
      <c r="J42" s="22"/>
      <c r="K42" s="22"/>
      <c r="L42" s="22"/>
      <c r="M42" s="22"/>
      <c r="N42" s="22"/>
      <c r="O42" s="22"/>
      <c r="P42" s="22"/>
      <c r="Q42" s="22"/>
      <c r="R42" s="22"/>
      <c r="S42" s="22"/>
      <c r="T42" s="22"/>
      <c r="U42" s="22"/>
    </row>
    <row r="43" spans="1:21" ht="12.9" customHeight="1">
      <c r="A43" s="295"/>
      <c r="B43" s="130" t="s">
        <v>13</v>
      </c>
      <c r="C43" s="148"/>
      <c r="D43" s="148"/>
      <c r="E43" s="148"/>
      <c r="F43" s="148"/>
      <c r="G43" s="425"/>
      <c r="H43" s="148"/>
      <c r="I43" s="22"/>
      <c r="J43" s="22"/>
      <c r="K43" s="22"/>
      <c r="L43" s="22"/>
      <c r="M43" s="22"/>
      <c r="N43" s="22"/>
      <c r="O43" s="22"/>
      <c r="P43" s="22"/>
      <c r="Q43" s="22"/>
      <c r="R43" s="22"/>
      <c r="S43" s="22"/>
      <c r="T43" s="22"/>
      <c r="U43" s="22"/>
    </row>
    <row r="44" spans="1:21" ht="12.9" customHeight="1">
      <c r="A44" s="293" t="s">
        <v>95</v>
      </c>
      <c r="B44" s="294"/>
      <c r="C44" s="293"/>
      <c r="D44" s="442"/>
      <c r="E44" s="442"/>
      <c r="F44" s="293"/>
      <c r="G44" s="776"/>
      <c r="H44" s="293"/>
      <c r="I44" s="22"/>
      <c r="J44" s="22"/>
      <c r="K44" s="22"/>
      <c r="L44" s="22"/>
      <c r="M44" s="22"/>
      <c r="N44" s="22"/>
      <c r="O44" s="22"/>
      <c r="P44" s="22"/>
      <c r="Q44" s="22"/>
      <c r="R44" s="22"/>
      <c r="S44" s="22"/>
      <c r="T44" s="22"/>
      <c r="U44" s="22"/>
    </row>
    <row r="45" spans="1:21" ht="12.9" customHeight="1">
      <c r="A45" s="298" t="s">
        <v>96</v>
      </c>
      <c r="B45" s="130" t="s">
        <v>14</v>
      </c>
      <c r="C45" s="148">
        <v>74026</v>
      </c>
      <c r="D45" s="442"/>
      <c r="E45" s="442"/>
      <c r="F45" s="293"/>
      <c r="G45" s="425">
        <v>5131479.25</v>
      </c>
      <c r="H45" s="151">
        <f t="shared" ref="H45:H46" si="5">+G45/$G$48</f>
        <v>0.10284336649405013</v>
      </c>
      <c r="I45" s="22"/>
      <c r="J45" s="22"/>
      <c r="K45" s="22"/>
      <c r="L45" s="22"/>
      <c r="M45" s="22"/>
      <c r="N45" s="22"/>
      <c r="O45" s="22"/>
      <c r="P45" s="22"/>
      <c r="Q45" s="22"/>
      <c r="R45" s="22"/>
      <c r="S45" s="22"/>
      <c r="T45" s="22"/>
      <c r="U45" s="22"/>
    </row>
    <row r="46" spans="1:21" ht="12.9" customHeight="1">
      <c r="A46" s="295" t="s">
        <v>97</v>
      </c>
      <c r="B46" s="130" t="s">
        <v>14</v>
      </c>
      <c r="C46" s="148">
        <v>53520</v>
      </c>
      <c r="D46" s="442"/>
      <c r="E46" s="442"/>
      <c r="F46" s="293"/>
      <c r="G46" s="425">
        <v>802387.5</v>
      </c>
      <c r="H46" s="151">
        <f t="shared" si="5"/>
        <v>1.6081178099423211E-2</v>
      </c>
      <c r="I46" s="22"/>
      <c r="J46" s="22"/>
      <c r="K46" s="22"/>
      <c r="L46" s="22"/>
      <c r="M46" s="22"/>
      <c r="N46" s="22"/>
      <c r="O46" s="22"/>
      <c r="P46" s="22"/>
      <c r="Q46" s="22"/>
      <c r="R46" s="22"/>
      <c r="S46" s="22"/>
      <c r="T46" s="22"/>
      <c r="U46" s="22"/>
    </row>
    <row r="47" spans="1:21" ht="12.9" customHeight="1">
      <c r="A47" s="299"/>
      <c r="B47" s="299"/>
      <c r="C47" s="293"/>
      <c r="D47" s="442"/>
      <c r="E47" s="442"/>
      <c r="F47" s="293"/>
      <c r="G47" s="776"/>
      <c r="H47" s="293"/>
      <c r="I47" s="22"/>
      <c r="J47" s="22"/>
      <c r="K47" s="22"/>
      <c r="L47" s="22"/>
      <c r="M47" s="22"/>
      <c r="N47" s="22"/>
      <c r="O47" s="22"/>
      <c r="P47" s="22"/>
      <c r="Q47" s="22"/>
      <c r="R47" s="22"/>
      <c r="S47" s="22"/>
      <c r="T47" s="22"/>
      <c r="U47" s="22"/>
    </row>
    <row r="48" spans="1:21" ht="14.25" customHeight="1">
      <c r="A48" s="300" t="s">
        <v>16</v>
      </c>
      <c r="B48" s="148"/>
      <c r="C48" s="153"/>
      <c r="D48" s="153">
        <f>SUM(D6:D47)</f>
        <v>27408976.48</v>
      </c>
      <c r="E48" s="153">
        <f>SUM(E6:E47)</f>
        <v>4408.4075199999997</v>
      </c>
      <c r="F48" s="153"/>
      <c r="G48" s="777">
        <f>SUM(G6:G47)</f>
        <v>49896064.519600056</v>
      </c>
      <c r="H48" s="293"/>
      <c r="I48" s="22"/>
      <c r="J48" s="22"/>
      <c r="K48" s="22"/>
      <c r="L48" s="22"/>
      <c r="M48" s="22"/>
      <c r="N48" s="22"/>
      <c r="O48" s="22"/>
      <c r="P48" s="22"/>
      <c r="Q48" s="22"/>
      <c r="R48" s="22"/>
      <c r="S48" s="22"/>
      <c r="T48" s="22"/>
      <c r="U48" s="22"/>
    </row>
    <row r="49" spans="1:21" ht="14.25" customHeight="1">
      <c r="A49" s="152"/>
      <c r="B49" s="154"/>
      <c r="C49" s="152"/>
      <c r="D49" s="444"/>
      <c r="E49" s="444"/>
      <c r="F49" s="155"/>
      <c r="G49" s="778"/>
      <c r="H49" s="155"/>
      <c r="I49" s="22"/>
      <c r="J49" s="22"/>
      <c r="K49" s="22"/>
      <c r="L49" s="22"/>
      <c r="M49" s="22"/>
      <c r="N49" s="22"/>
      <c r="O49" s="22"/>
      <c r="P49" s="22"/>
      <c r="Q49" s="22"/>
      <c r="R49" s="22"/>
      <c r="S49" s="22"/>
      <c r="T49" s="22"/>
      <c r="U49" s="22"/>
    </row>
    <row r="50" spans="1:21" ht="14.25" customHeight="1">
      <c r="A50" s="67" t="s">
        <v>455</v>
      </c>
      <c r="B50" s="156" t="s">
        <v>14</v>
      </c>
      <c r="C50" s="301">
        <v>747</v>
      </c>
      <c r="D50" s="445"/>
      <c r="E50" s="445"/>
      <c r="F50" s="158"/>
      <c r="G50" s="779"/>
      <c r="H50" s="158"/>
      <c r="I50" s="22"/>
      <c r="J50" s="22"/>
      <c r="K50" s="22"/>
      <c r="L50" s="22"/>
      <c r="M50" s="22"/>
      <c r="N50" s="22"/>
      <c r="O50" s="22"/>
      <c r="P50" s="22"/>
      <c r="Q50" s="22"/>
      <c r="R50" s="22"/>
      <c r="S50" s="22"/>
      <c r="T50" s="22"/>
      <c r="U50" s="22"/>
    </row>
    <row r="51" spans="1:21" ht="14.25" customHeight="1">
      <c r="A51" s="299"/>
      <c r="B51" s="154"/>
      <c r="C51" s="159"/>
      <c r="D51" s="445"/>
      <c r="E51" s="445"/>
      <c r="F51" s="158"/>
      <c r="G51" s="779"/>
      <c r="H51" s="158"/>
      <c r="I51" s="22"/>
      <c r="J51" s="22"/>
      <c r="K51" s="22"/>
      <c r="L51" s="22"/>
      <c r="M51" s="22"/>
      <c r="N51" s="22"/>
      <c r="O51" s="22"/>
      <c r="P51" s="22"/>
      <c r="Q51" s="22"/>
      <c r="R51" s="22"/>
      <c r="S51" s="22"/>
      <c r="T51" s="22"/>
      <c r="U51" s="22"/>
    </row>
    <row r="52" spans="1:21" ht="14.25" customHeight="1">
      <c r="A52" s="154" t="s">
        <v>23</v>
      </c>
      <c r="B52" s="154"/>
      <c r="C52" s="159"/>
      <c r="D52" s="446"/>
      <c r="E52" s="446"/>
      <c r="F52" s="160"/>
      <c r="G52" s="780"/>
      <c r="H52" s="160"/>
      <c r="I52" s="22"/>
      <c r="J52" s="22"/>
      <c r="K52" s="22"/>
      <c r="L52" s="22"/>
      <c r="M52" s="22"/>
      <c r="N52" s="22"/>
      <c r="O52" s="22"/>
      <c r="P52" s="22"/>
      <c r="Q52" s="4"/>
      <c r="R52" s="4"/>
    </row>
    <row r="53" spans="1:21" ht="12.9" customHeight="1">
      <c r="A53" s="161" t="s">
        <v>32</v>
      </c>
      <c r="B53" s="162" t="s">
        <v>14</v>
      </c>
      <c r="C53" s="157">
        <v>30968</v>
      </c>
      <c r="D53" s="446"/>
      <c r="E53" s="446"/>
      <c r="F53" s="160"/>
      <c r="G53" s="168"/>
      <c r="H53" s="160"/>
      <c r="I53" s="22"/>
      <c r="J53" s="22"/>
      <c r="K53" s="22"/>
      <c r="L53" s="22"/>
      <c r="M53" s="22"/>
      <c r="N53" s="22"/>
      <c r="O53" s="22"/>
      <c r="P53" s="22"/>
      <c r="Q53" s="4"/>
      <c r="R53" s="4"/>
    </row>
    <row r="54" spans="1:21" ht="12.9" customHeight="1">
      <c r="A54" s="161" t="s">
        <v>629</v>
      </c>
      <c r="B54" s="162" t="s">
        <v>14</v>
      </c>
      <c r="C54" s="157">
        <v>6895</v>
      </c>
      <c r="D54" s="66"/>
      <c r="E54" s="66"/>
      <c r="F54" s="163"/>
      <c r="G54" s="168"/>
      <c r="H54" s="163"/>
      <c r="I54" s="22"/>
      <c r="J54" s="22"/>
      <c r="K54" s="22"/>
      <c r="L54" s="22"/>
      <c r="M54" s="22"/>
      <c r="N54" s="22"/>
      <c r="O54" s="22"/>
      <c r="P54" s="22"/>
      <c r="Q54" s="4"/>
      <c r="R54" s="4"/>
    </row>
    <row r="55" spans="1:21" ht="12.9" customHeight="1">
      <c r="A55" s="161" t="s">
        <v>48</v>
      </c>
      <c r="B55" s="162" t="s">
        <v>14</v>
      </c>
      <c r="C55" s="157">
        <v>3207</v>
      </c>
      <c r="D55" s="66"/>
      <c r="E55" s="66"/>
      <c r="F55" s="163"/>
      <c r="G55" s="781"/>
      <c r="H55" s="163"/>
      <c r="I55" s="22"/>
      <c r="J55" s="22"/>
      <c r="K55" s="22"/>
      <c r="L55" s="22"/>
      <c r="M55" s="22"/>
      <c r="N55" s="22"/>
      <c r="O55" s="22"/>
      <c r="P55" s="22"/>
      <c r="Q55" s="4"/>
      <c r="R55" s="4"/>
    </row>
    <row r="56" spans="1:21" ht="12.9" customHeight="1">
      <c r="A56" s="164" t="s">
        <v>456</v>
      </c>
      <c r="B56" s="162" t="s">
        <v>14</v>
      </c>
      <c r="C56" s="165">
        <v>41070</v>
      </c>
      <c r="D56" s="66"/>
      <c r="E56" s="66"/>
      <c r="F56" s="163"/>
      <c r="G56" s="781"/>
      <c r="H56" s="163"/>
      <c r="I56" s="22"/>
      <c r="J56" s="22"/>
      <c r="K56" s="22"/>
      <c r="L56" s="22"/>
      <c r="M56" s="22"/>
      <c r="N56" s="22"/>
      <c r="O56" s="22"/>
      <c r="P56" s="22"/>
      <c r="Q56" s="4"/>
      <c r="R56" s="4"/>
    </row>
    <row r="57" spans="1:21" s="3" customFormat="1" ht="15" customHeight="1">
      <c r="A57" s="164" t="s">
        <v>628</v>
      </c>
      <c r="B57" s="162" t="s">
        <v>14</v>
      </c>
      <c r="C57" s="157">
        <v>87389</v>
      </c>
      <c r="D57" s="447"/>
      <c r="E57" s="447"/>
      <c r="F57" s="62"/>
      <c r="G57" s="782"/>
      <c r="H57" s="62"/>
      <c r="I57" s="6"/>
      <c r="J57" s="6"/>
    </row>
    <row r="58" spans="1:21" ht="16.5" customHeight="1">
      <c r="A58" s="164" t="s">
        <v>583</v>
      </c>
      <c r="B58" s="166" t="s">
        <v>42</v>
      </c>
      <c r="C58" s="167">
        <f>C56/C57</f>
        <v>0.46996761606151805</v>
      </c>
      <c r="D58" s="446"/>
      <c r="E58" s="446"/>
      <c r="F58" s="160"/>
      <c r="G58" s="168"/>
      <c r="H58" s="168"/>
      <c r="I58" s="22"/>
      <c r="J58" s="22"/>
      <c r="K58" s="22"/>
      <c r="L58" s="22"/>
      <c r="M58" s="22"/>
      <c r="N58" s="22"/>
      <c r="O58" s="22"/>
      <c r="P58" s="22"/>
      <c r="Q58" s="22"/>
      <c r="R58" s="22"/>
      <c r="S58" s="22"/>
      <c r="T58" s="22"/>
      <c r="U58" s="22"/>
    </row>
    <row r="59" spans="1:21" ht="17.25" customHeight="1">
      <c r="A59" s="161" t="s">
        <v>49</v>
      </c>
      <c r="B59" s="162" t="s">
        <v>14</v>
      </c>
      <c r="C59" s="157">
        <v>3764</v>
      </c>
      <c r="D59" s="66"/>
      <c r="E59" s="66"/>
      <c r="F59" s="64"/>
      <c r="G59" s="65"/>
      <c r="H59" s="64"/>
      <c r="I59" s="22"/>
      <c r="J59" s="22"/>
      <c r="K59" s="22"/>
      <c r="L59" s="22"/>
      <c r="M59" s="22"/>
      <c r="N59" s="22"/>
      <c r="O59" s="22"/>
      <c r="P59" s="22"/>
      <c r="Q59" s="22"/>
      <c r="R59" s="22"/>
      <c r="S59" s="22"/>
      <c r="T59" s="22"/>
      <c r="U59" s="22"/>
    </row>
    <row r="60" spans="1:21" ht="14.25" customHeight="1">
      <c r="A60" s="961" t="s">
        <v>457</v>
      </c>
      <c r="B60" s="961"/>
      <c r="C60" s="961"/>
      <c r="D60" s="961"/>
      <c r="E60" s="961"/>
      <c r="F60" s="961"/>
      <c r="G60" s="961"/>
      <c r="H60" s="961"/>
    </row>
    <row r="61" spans="1:21" ht="14.25" customHeight="1">
      <c r="A61" s="966" t="s">
        <v>458</v>
      </c>
      <c r="B61" s="966"/>
      <c r="C61" s="966"/>
      <c r="D61" s="966"/>
      <c r="E61" s="966"/>
      <c r="F61" s="966"/>
      <c r="G61" s="966"/>
      <c r="H61" s="966"/>
    </row>
    <row r="62" spans="1:21" ht="146.25" customHeight="1">
      <c r="A62" s="967" t="s">
        <v>463</v>
      </c>
      <c r="B62" s="966"/>
      <c r="C62" s="966"/>
      <c r="D62" s="966"/>
      <c r="E62" s="966"/>
      <c r="F62" s="966"/>
      <c r="G62" s="966"/>
      <c r="H62" s="966"/>
    </row>
    <row r="63" spans="1:21" ht="15.6">
      <c r="A63" s="966" t="s">
        <v>464</v>
      </c>
      <c r="B63" s="966"/>
      <c r="C63" s="966"/>
      <c r="D63" s="966"/>
      <c r="E63" s="966"/>
      <c r="F63" s="966"/>
      <c r="G63" s="966"/>
      <c r="H63" s="966"/>
      <c r="K63" s="830"/>
    </row>
    <row r="64" spans="1:21" ht="42.75" customHeight="1">
      <c r="A64" s="967" t="s">
        <v>703</v>
      </c>
      <c r="B64" s="968"/>
      <c r="C64" s="968"/>
      <c r="D64" s="968"/>
      <c r="E64" s="968"/>
      <c r="F64" s="968"/>
      <c r="G64" s="968"/>
      <c r="H64" s="968"/>
    </row>
    <row r="65" spans="1:18" ht="15.6">
      <c r="A65" s="966" t="s">
        <v>459</v>
      </c>
      <c r="B65" s="966"/>
      <c r="C65" s="966"/>
      <c r="D65" s="966"/>
      <c r="E65" s="966"/>
      <c r="F65" s="966"/>
      <c r="G65" s="966"/>
      <c r="H65" s="966"/>
      <c r="I65" s="4"/>
      <c r="J65" s="4"/>
      <c r="K65" s="4"/>
      <c r="L65" s="4"/>
      <c r="M65" s="4"/>
      <c r="N65" s="4"/>
      <c r="O65" s="4"/>
      <c r="P65" s="4"/>
      <c r="Q65" s="4"/>
      <c r="R65" s="4"/>
    </row>
    <row r="66" spans="1:18">
      <c r="B66" s="4"/>
      <c r="I66" s="4"/>
      <c r="J66" s="4"/>
      <c r="K66" s="4"/>
      <c r="L66" s="4"/>
      <c r="M66" s="4"/>
      <c r="N66" s="4"/>
      <c r="O66" s="4"/>
      <c r="P66" s="4"/>
      <c r="Q66" s="4"/>
      <c r="R66" s="4"/>
    </row>
    <row r="67" spans="1:18">
      <c r="B67" s="4"/>
      <c r="I67" s="4"/>
      <c r="J67" s="4"/>
      <c r="K67" s="4"/>
      <c r="L67" s="4"/>
      <c r="M67" s="4"/>
      <c r="N67" s="4"/>
      <c r="O67" s="4"/>
      <c r="P67" s="4"/>
      <c r="Q67" s="4"/>
      <c r="R67" s="4"/>
    </row>
    <row r="68" spans="1:18">
      <c r="A68" s="4"/>
      <c r="B68" s="4"/>
      <c r="I68" s="4"/>
      <c r="J68" s="4"/>
      <c r="K68" s="4"/>
      <c r="L68" s="4"/>
      <c r="M68" s="4"/>
      <c r="N68" s="4"/>
      <c r="O68" s="4"/>
      <c r="P68" s="4"/>
      <c r="Q68" s="4"/>
      <c r="R68" s="4"/>
    </row>
    <row r="69" spans="1:18">
      <c r="A69" s="4"/>
      <c r="B69" s="4"/>
      <c r="I69" s="4"/>
      <c r="J69" s="4"/>
      <c r="K69" s="4"/>
      <c r="L69" s="4"/>
      <c r="M69" s="4"/>
      <c r="N69" s="4"/>
      <c r="O69" s="4"/>
      <c r="P69" s="4"/>
      <c r="Q69" s="4"/>
      <c r="R69" s="4"/>
    </row>
    <row r="70" spans="1:18">
      <c r="B70" s="4"/>
      <c r="I70" s="4"/>
      <c r="J70" s="4"/>
      <c r="K70" s="829"/>
      <c r="L70" s="4"/>
      <c r="M70" s="4"/>
      <c r="N70" s="4"/>
      <c r="O70" s="4"/>
      <c r="P70" s="4"/>
      <c r="Q70" s="4"/>
      <c r="R70" s="4"/>
    </row>
    <row r="71" spans="1:18">
      <c r="B71" s="4"/>
      <c r="I71" s="4"/>
      <c r="J71" s="4"/>
      <c r="K71" s="4"/>
      <c r="L71" s="4"/>
      <c r="M71" s="4"/>
      <c r="N71" s="4"/>
      <c r="O71" s="4"/>
      <c r="P71" s="4"/>
      <c r="Q71" s="4"/>
      <c r="R71" s="4"/>
    </row>
    <row r="72" spans="1:18">
      <c r="B72" s="4"/>
      <c r="I72" s="4"/>
      <c r="J72" s="4"/>
      <c r="K72" s="4"/>
      <c r="L72" s="4"/>
      <c r="M72" s="4"/>
      <c r="N72" s="4"/>
      <c r="O72" s="4"/>
      <c r="P72" s="4"/>
      <c r="Q72" s="4"/>
      <c r="R72" s="4"/>
    </row>
    <row r="73" spans="1:18">
      <c r="B73" s="4"/>
      <c r="C73" s="4"/>
      <c r="I73" s="4"/>
      <c r="J73" s="4"/>
      <c r="K73" s="4"/>
      <c r="L73" s="4"/>
      <c r="M73" s="4"/>
      <c r="N73" s="4"/>
      <c r="O73" s="4"/>
      <c r="P73" s="4"/>
      <c r="Q73" s="4"/>
      <c r="R73" s="4"/>
    </row>
    <row r="74" spans="1:18">
      <c r="B74" s="4"/>
      <c r="I74" s="4"/>
      <c r="J74" s="4"/>
      <c r="K74" s="4"/>
      <c r="L74" s="4"/>
      <c r="M74" s="4"/>
      <c r="N74" s="4"/>
      <c r="O74" s="4"/>
      <c r="P74" s="4"/>
      <c r="Q74" s="4"/>
      <c r="R74" s="4"/>
    </row>
    <row r="75" spans="1:18">
      <c r="B75" s="4"/>
      <c r="I75" s="4"/>
      <c r="J75" s="4"/>
      <c r="K75" s="4"/>
      <c r="L75" s="4"/>
      <c r="M75" s="4"/>
      <c r="N75" s="4"/>
      <c r="O75" s="4"/>
      <c r="P75" s="4"/>
      <c r="Q75" s="4"/>
      <c r="R75" s="4"/>
    </row>
    <row r="76" spans="1:18">
      <c r="B76" s="4"/>
      <c r="I76" s="4"/>
      <c r="J76" s="4"/>
      <c r="K76" s="4"/>
      <c r="L76" s="4"/>
      <c r="M76" s="4"/>
      <c r="N76" s="4"/>
      <c r="O76" s="4"/>
      <c r="P76" s="4"/>
      <c r="Q76" s="4"/>
      <c r="R76" s="4"/>
    </row>
  </sheetData>
  <mergeCells count="12">
    <mergeCell ref="A63:H63"/>
    <mergeCell ref="A64:H64"/>
    <mergeCell ref="A65:H65"/>
    <mergeCell ref="A62:H62"/>
    <mergeCell ref="A61:H61"/>
    <mergeCell ref="A2:A3"/>
    <mergeCell ref="B2:B3"/>
    <mergeCell ref="A60:H60"/>
    <mergeCell ref="O1:R1"/>
    <mergeCell ref="K1:N1"/>
    <mergeCell ref="A1:H1"/>
    <mergeCell ref="C2:H2"/>
  </mergeCells>
  <phoneticPr fontId="10" type="noConversion"/>
  <printOptions horizontalCentered="1" headings="1"/>
  <pageMargins left="0" right="0" top="1" bottom="1" header="0.5" footer="0.5"/>
  <pageSetup scale="56" firstPageNumber="64" orientation="portrait" useFirstPageNumber="1" r:id="rId1"/>
  <headerFooter scaleWithDoc="0" alignWithMargins="0"/>
  <colBreaks count="2" manualBreakCount="2">
    <brk id="10" max="69" man="1"/>
    <brk id="14" max="69" man="1"/>
  </col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Q13"/>
  <sheetViews>
    <sheetView zoomScaleNormal="100" workbookViewId="0">
      <selection sqref="A1:G1"/>
    </sheetView>
  </sheetViews>
  <sheetFormatPr defaultColWidth="9.109375" defaultRowHeight="13.2"/>
  <cols>
    <col min="1" max="1" width="13.5546875" style="607" customWidth="1"/>
    <col min="2" max="4" width="15.5546875" style="607" customWidth="1"/>
    <col min="5" max="5" width="13.5546875" style="607" customWidth="1"/>
    <col min="6" max="7" width="15.5546875" style="607" customWidth="1"/>
    <col min="8" max="16384" width="9.109375" style="607"/>
  </cols>
  <sheetData>
    <row r="1" spans="1:17" s="640" customFormat="1" ht="70.5" customHeight="1">
      <c r="A1" s="1142" t="s">
        <v>770</v>
      </c>
      <c r="B1" s="1143"/>
      <c r="C1" s="1143"/>
      <c r="D1" s="1143"/>
      <c r="E1" s="1143"/>
      <c r="F1" s="1143"/>
      <c r="G1" s="1143"/>
      <c r="H1" s="642"/>
      <c r="I1" s="642"/>
      <c r="J1" s="641"/>
      <c r="K1" s="641"/>
      <c r="L1" s="641"/>
      <c r="M1" s="641"/>
      <c r="N1" s="641"/>
      <c r="O1" s="641"/>
      <c r="P1" s="641"/>
      <c r="Q1" s="641"/>
    </row>
    <row r="2" spans="1:17" s="460" customFormat="1" ht="35.1" customHeight="1">
      <c r="A2" s="639">
        <v>2016</v>
      </c>
      <c r="B2" s="638" t="s">
        <v>554</v>
      </c>
      <c r="C2" s="638" t="s">
        <v>141</v>
      </c>
      <c r="D2" s="638" t="s">
        <v>140</v>
      </c>
      <c r="E2" s="638" t="s">
        <v>555</v>
      </c>
      <c r="F2" s="638" t="s">
        <v>556</v>
      </c>
      <c r="G2" s="637" t="s">
        <v>137</v>
      </c>
      <c r="Q2" s="576"/>
    </row>
    <row r="3" spans="1:17" s="459" customFormat="1" ht="15.6">
      <c r="A3" s="635" t="s">
        <v>557</v>
      </c>
      <c r="B3" s="636">
        <v>1269345.8000000003</v>
      </c>
      <c r="C3" s="636">
        <v>1063524</v>
      </c>
      <c r="D3" s="636">
        <v>623855</v>
      </c>
      <c r="E3" s="636">
        <v>99514</v>
      </c>
      <c r="F3" s="636">
        <v>205821.80000000028</v>
      </c>
      <c r="G3" s="636">
        <v>340155</v>
      </c>
      <c r="Q3" s="572"/>
    </row>
    <row r="4" spans="1:17" s="459" customFormat="1" ht="15.6">
      <c r="A4" s="635" t="s">
        <v>558</v>
      </c>
      <c r="B4" s="634" t="s">
        <v>371</v>
      </c>
      <c r="C4" s="632">
        <v>1</v>
      </c>
      <c r="D4" s="632">
        <f>+D3/C3</f>
        <v>0.58659231009361334</v>
      </c>
      <c r="E4" s="632">
        <f>+E3/C3</f>
        <v>9.3570055776832486E-2</v>
      </c>
      <c r="F4" s="633">
        <f>+F3/C3</f>
        <v>0.19352811972273337</v>
      </c>
      <c r="G4" s="632">
        <f>+G3/C3</f>
        <v>0.31983763412955418</v>
      </c>
      <c r="Q4" s="572"/>
    </row>
    <row r="5" spans="1:17" s="459" customFormat="1" ht="13.8">
      <c r="A5" s="631"/>
      <c r="B5" s="461"/>
      <c r="C5" s="461"/>
      <c r="D5" s="461"/>
      <c r="E5" s="461"/>
      <c r="F5" s="461"/>
      <c r="G5" s="461"/>
      <c r="Q5" s="572"/>
    </row>
    <row r="6" spans="1:17" s="459" customFormat="1" ht="16.5" customHeight="1">
      <c r="A6" s="1147" t="s">
        <v>559</v>
      </c>
      <c r="B6" s="1148"/>
      <c r="C6" s="1148"/>
      <c r="D6" s="1148"/>
      <c r="E6" s="1148"/>
      <c r="F6" s="1148"/>
      <c r="G6" s="1149"/>
      <c r="Q6" s="572"/>
    </row>
    <row r="7" spans="1:17" s="459" customFormat="1" ht="26.25" customHeight="1">
      <c r="A7" s="1144" t="s">
        <v>560</v>
      </c>
      <c r="B7" s="1145"/>
      <c r="C7" s="1145"/>
      <c r="D7" s="1145"/>
      <c r="E7" s="1145"/>
      <c r="F7" s="1145"/>
      <c r="G7" s="1146"/>
      <c r="Q7" s="572"/>
    </row>
    <row r="8" spans="1:17" s="459" customFormat="1" ht="18.75" customHeight="1">
      <c r="A8" s="1139" t="s">
        <v>561</v>
      </c>
      <c r="B8" s="1140"/>
      <c r="C8" s="1140"/>
      <c r="D8" s="1140"/>
      <c r="E8" s="1140"/>
      <c r="F8" s="1140"/>
      <c r="G8" s="1141"/>
      <c r="Q8" s="572"/>
    </row>
    <row r="9" spans="1:17" s="459" customFormat="1" ht="17.100000000000001" customHeight="1">
      <c r="A9" s="1139" t="s">
        <v>562</v>
      </c>
      <c r="B9" s="1140"/>
      <c r="C9" s="1140"/>
      <c r="D9" s="1140"/>
      <c r="E9" s="1140"/>
      <c r="F9" s="1140"/>
      <c r="G9" s="1141"/>
      <c r="Q9" s="572"/>
    </row>
    <row r="10" spans="1:17" ht="15.6">
      <c r="A10" s="1139" t="s">
        <v>563</v>
      </c>
      <c r="B10" s="1140"/>
      <c r="C10" s="1140"/>
      <c r="D10" s="1140"/>
      <c r="E10" s="1140"/>
      <c r="F10" s="1140"/>
      <c r="G10" s="1141"/>
      <c r="H10" s="630"/>
      <c r="I10" s="630"/>
      <c r="J10" s="630"/>
      <c r="K10" s="630"/>
      <c r="L10" s="630"/>
      <c r="M10" s="630"/>
      <c r="N10" s="630"/>
      <c r="O10" s="630"/>
      <c r="P10" s="630"/>
      <c r="Q10" s="630"/>
    </row>
    <row r="11" spans="1:17" ht="13.8">
      <c r="B11" s="630"/>
      <c r="C11" s="630"/>
      <c r="D11" s="630"/>
      <c r="E11" s="630"/>
      <c r="F11" s="630"/>
      <c r="G11" s="630"/>
      <c r="H11" s="630"/>
      <c r="I11" s="630"/>
      <c r="J11" s="630"/>
      <c r="K11" s="630"/>
      <c r="L11" s="630"/>
      <c r="M11" s="630"/>
      <c r="N11" s="630"/>
      <c r="O11" s="630"/>
      <c r="P11" s="630"/>
      <c r="Q11" s="630"/>
    </row>
    <row r="12" spans="1:17">
      <c r="A12" s="629"/>
    </row>
    <row r="13" spans="1:17">
      <c r="A13" s="629"/>
    </row>
  </sheetData>
  <mergeCells count="6">
    <mergeCell ref="A10:G10"/>
    <mergeCell ref="A9:G9"/>
    <mergeCell ref="A1:G1"/>
    <mergeCell ref="A7:G7"/>
    <mergeCell ref="A8:G8"/>
    <mergeCell ref="A6:G6"/>
  </mergeCells>
  <printOptions horizontalCentered="1" headings="1"/>
  <pageMargins left="0.75" right="0.5" top="1" bottom="1" header="0.5" footer="0.5"/>
  <pageSetup firstPageNumber="100" orientation="landscape" useFirstPageNumber="1" r:id="rId1"/>
  <headerFooter scaleWithDoc="0" alignWithMargins="0">
    <oddFooter xml:space="preserve">&amp;C&amp;12
</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J23"/>
  <sheetViews>
    <sheetView zoomScaleNormal="100" workbookViewId="0">
      <selection sqref="A1:J1"/>
    </sheetView>
  </sheetViews>
  <sheetFormatPr defaultColWidth="9.109375" defaultRowHeight="13.2"/>
  <cols>
    <col min="1" max="1" width="18.5546875" style="643" customWidth="1"/>
    <col min="2" max="10" width="10.5546875" style="643" customWidth="1"/>
    <col min="11" max="11" width="9.109375" style="643"/>
    <col min="12" max="12" width="17.88671875" style="643" bestFit="1" customWidth="1"/>
    <col min="13" max="16384" width="9.109375" style="643"/>
  </cols>
  <sheetData>
    <row r="1" spans="1:10" ht="66" customHeight="1">
      <c r="A1" s="1142" t="s">
        <v>771</v>
      </c>
      <c r="B1" s="1142"/>
      <c r="C1" s="1142"/>
      <c r="D1" s="1151"/>
      <c r="E1" s="1151"/>
      <c r="F1" s="1151"/>
      <c r="G1" s="1151"/>
      <c r="H1" s="1151"/>
      <c r="I1" s="1151"/>
      <c r="J1" s="1151"/>
    </row>
    <row r="2" spans="1:10" ht="14.25" customHeight="1">
      <c r="A2" s="1152" t="s">
        <v>82</v>
      </c>
      <c r="B2" s="1153" t="s">
        <v>144</v>
      </c>
      <c r="C2" s="1153"/>
      <c r="D2" s="1153"/>
      <c r="E2" s="1153" t="s">
        <v>143</v>
      </c>
      <c r="F2" s="1153"/>
      <c r="G2" s="1153"/>
      <c r="H2" s="1153" t="s">
        <v>83</v>
      </c>
      <c r="I2" s="1153"/>
      <c r="J2" s="1153"/>
    </row>
    <row r="3" spans="1:10" ht="20.25" customHeight="1">
      <c r="A3" s="1152"/>
      <c r="B3" s="652" t="s">
        <v>142</v>
      </c>
      <c r="C3" s="652" t="s">
        <v>526</v>
      </c>
      <c r="D3" s="652" t="s">
        <v>50</v>
      </c>
      <c r="E3" s="653" t="s">
        <v>142</v>
      </c>
      <c r="F3" s="652" t="s">
        <v>526</v>
      </c>
      <c r="G3" s="652" t="s">
        <v>50</v>
      </c>
      <c r="H3" s="652" t="s">
        <v>142</v>
      </c>
      <c r="I3" s="652" t="s">
        <v>526</v>
      </c>
      <c r="J3" s="652" t="s">
        <v>50</v>
      </c>
    </row>
    <row r="4" spans="1:10">
      <c r="A4" s="651" t="s">
        <v>373</v>
      </c>
      <c r="B4" s="650">
        <v>505</v>
      </c>
      <c r="C4" s="650">
        <v>0</v>
      </c>
      <c r="D4" s="649">
        <f t="shared" ref="D4:D18" si="0">SUM(B4:C4)</f>
        <v>505</v>
      </c>
      <c r="E4" s="650">
        <v>50</v>
      </c>
      <c r="F4" s="650">
        <v>0</v>
      </c>
      <c r="G4" s="649">
        <f t="shared" ref="G4:G18" si="1">SUM(E4:F4)</f>
        <v>50</v>
      </c>
      <c r="H4" s="648">
        <f t="shared" ref="H4:H19" si="2">IFERROR(E4/B4,0)</f>
        <v>9.9009900990099015E-2</v>
      </c>
      <c r="I4" s="648">
        <f t="shared" ref="I4:I19" si="3">IFERROR(F4/C4,0)</f>
        <v>0</v>
      </c>
      <c r="J4" s="647">
        <f t="shared" ref="J4:J19" si="4">IFERROR(G4/D4,0)</f>
        <v>9.9009900990099015E-2</v>
      </c>
    </row>
    <row r="5" spans="1:10">
      <c r="A5" s="651" t="s">
        <v>340</v>
      </c>
      <c r="B5" s="650">
        <v>0</v>
      </c>
      <c r="C5" s="650">
        <v>114</v>
      </c>
      <c r="D5" s="649">
        <f t="shared" si="0"/>
        <v>114</v>
      </c>
      <c r="E5" s="650">
        <v>0</v>
      </c>
      <c r="F5" s="650">
        <v>59</v>
      </c>
      <c r="G5" s="649">
        <f t="shared" si="1"/>
        <v>59</v>
      </c>
      <c r="H5" s="648">
        <f t="shared" si="2"/>
        <v>0</v>
      </c>
      <c r="I5" s="648">
        <f t="shared" si="3"/>
        <v>0.51754385964912286</v>
      </c>
      <c r="J5" s="647">
        <f t="shared" si="4"/>
        <v>0.51754385964912286</v>
      </c>
    </row>
    <row r="6" spans="1:10">
      <c r="A6" s="651" t="s">
        <v>341</v>
      </c>
      <c r="B6" s="650">
        <v>8</v>
      </c>
      <c r="C6" s="650">
        <v>1608</v>
      </c>
      <c r="D6" s="649">
        <f t="shared" si="0"/>
        <v>1616</v>
      </c>
      <c r="E6" s="650">
        <v>0</v>
      </c>
      <c r="F6" s="650">
        <v>1108</v>
      </c>
      <c r="G6" s="649">
        <f t="shared" si="1"/>
        <v>1108</v>
      </c>
      <c r="H6" s="648">
        <f t="shared" si="2"/>
        <v>0</v>
      </c>
      <c r="I6" s="648">
        <f t="shared" si="3"/>
        <v>0.68905472636815923</v>
      </c>
      <c r="J6" s="647">
        <f t="shared" si="4"/>
        <v>0.6856435643564357</v>
      </c>
    </row>
    <row r="7" spans="1:10">
      <c r="A7" s="651" t="s">
        <v>342</v>
      </c>
      <c r="B7" s="650">
        <v>13020</v>
      </c>
      <c r="C7" s="650">
        <v>19013</v>
      </c>
      <c r="D7" s="649">
        <f t="shared" si="0"/>
        <v>32033</v>
      </c>
      <c r="E7" s="650">
        <v>9102</v>
      </c>
      <c r="F7" s="650">
        <v>13680</v>
      </c>
      <c r="G7" s="649">
        <f t="shared" si="1"/>
        <v>22782</v>
      </c>
      <c r="H7" s="648">
        <f t="shared" si="2"/>
        <v>0.69907834101382493</v>
      </c>
      <c r="I7" s="648">
        <f t="shared" si="3"/>
        <v>0.71950770525429963</v>
      </c>
      <c r="J7" s="647">
        <f t="shared" si="4"/>
        <v>0.71120407080198544</v>
      </c>
    </row>
    <row r="8" spans="1:10">
      <c r="A8" s="651" t="s">
        <v>343</v>
      </c>
      <c r="B8" s="650">
        <v>0</v>
      </c>
      <c r="C8" s="650">
        <v>9778</v>
      </c>
      <c r="D8" s="649">
        <f t="shared" si="0"/>
        <v>9778</v>
      </c>
      <c r="E8" s="650">
        <v>0</v>
      </c>
      <c r="F8" s="650">
        <v>9064</v>
      </c>
      <c r="G8" s="649">
        <f t="shared" si="1"/>
        <v>9064</v>
      </c>
      <c r="H8" s="648">
        <f t="shared" si="2"/>
        <v>0</v>
      </c>
      <c r="I8" s="648">
        <f t="shared" si="3"/>
        <v>0.92697893229699324</v>
      </c>
      <c r="J8" s="647">
        <f t="shared" si="4"/>
        <v>0.92697893229699324</v>
      </c>
    </row>
    <row r="9" spans="1:10">
      <c r="A9" s="651" t="s">
        <v>344</v>
      </c>
      <c r="B9" s="650">
        <v>620350</v>
      </c>
      <c r="C9" s="650">
        <v>3307</v>
      </c>
      <c r="D9" s="649">
        <f t="shared" si="0"/>
        <v>623657</v>
      </c>
      <c r="E9" s="650">
        <v>527469</v>
      </c>
      <c r="F9" s="650">
        <v>1515</v>
      </c>
      <c r="G9" s="649">
        <f t="shared" si="1"/>
        <v>528984</v>
      </c>
      <c r="H9" s="648">
        <f t="shared" si="2"/>
        <v>0.85027645683888131</v>
      </c>
      <c r="I9" s="648">
        <f t="shared" si="3"/>
        <v>0.45811914121560326</v>
      </c>
      <c r="J9" s="647">
        <f t="shared" si="4"/>
        <v>0.84819700572590384</v>
      </c>
    </row>
    <row r="10" spans="1:10">
      <c r="A10" s="651" t="s">
        <v>345</v>
      </c>
      <c r="B10" s="650">
        <v>3</v>
      </c>
      <c r="C10" s="650">
        <v>0</v>
      </c>
      <c r="D10" s="649">
        <f t="shared" si="0"/>
        <v>3</v>
      </c>
      <c r="E10" s="650">
        <v>0</v>
      </c>
      <c r="F10" s="650">
        <v>0</v>
      </c>
      <c r="G10" s="649">
        <f t="shared" si="1"/>
        <v>0</v>
      </c>
      <c r="H10" s="648">
        <f t="shared" si="2"/>
        <v>0</v>
      </c>
      <c r="I10" s="648">
        <f t="shared" si="3"/>
        <v>0</v>
      </c>
      <c r="J10" s="647">
        <f t="shared" si="4"/>
        <v>0</v>
      </c>
    </row>
    <row r="11" spans="1:10">
      <c r="A11" s="651" t="s">
        <v>346</v>
      </c>
      <c r="B11" s="650">
        <v>1</v>
      </c>
      <c r="C11" s="650">
        <v>2823</v>
      </c>
      <c r="D11" s="649">
        <f t="shared" si="0"/>
        <v>2824</v>
      </c>
      <c r="E11" s="650">
        <v>0</v>
      </c>
      <c r="F11" s="650">
        <v>744</v>
      </c>
      <c r="G11" s="649">
        <f t="shared" si="1"/>
        <v>744</v>
      </c>
      <c r="H11" s="648">
        <f t="shared" si="2"/>
        <v>0</v>
      </c>
      <c r="I11" s="648">
        <f t="shared" si="3"/>
        <v>0.26354941551540911</v>
      </c>
      <c r="J11" s="647">
        <f t="shared" si="4"/>
        <v>0.26345609065155806</v>
      </c>
    </row>
    <row r="12" spans="1:10">
      <c r="A12" s="651" t="s">
        <v>347</v>
      </c>
      <c r="B12" s="650">
        <v>221161</v>
      </c>
      <c r="C12" s="650">
        <v>0</v>
      </c>
      <c r="D12" s="649">
        <f t="shared" si="0"/>
        <v>221161</v>
      </c>
      <c r="E12" s="650">
        <v>157028</v>
      </c>
      <c r="F12" s="650">
        <v>0</v>
      </c>
      <c r="G12" s="649">
        <f t="shared" si="1"/>
        <v>157028</v>
      </c>
      <c r="H12" s="648">
        <f t="shared" si="2"/>
        <v>0.7100166846776782</v>
      </c>
      <c r="I12" s="648">
        <f t="shared" si="3"/>
        <v>0</v>
      </c>
      <c r="J12" s="647">
        <f t="shared" si="4"/>
        <v>0.7100166846776782</v>
      </c>
    </row>
    <row r="13" spans="1:10">
      <c r="A13" s="651" t="s">
        <v>348</v>
      </c>
      <c r="B13" s="650">
        <v>106461</v>
      </c>
      <c r="C13" s="650">
        <v>103257</v>
      </c>
      <c r="D13" s="649">
        <f t="shared" si="0"/>
        <v>209718</v>
      </c>
      <c r="E13" s="650">
        <v>80699</v>
      </c>
      <c r="F13" s="650">
        <v>92090</v>
      </c>
      <c r="G13" s="649">
        <f t="shared" si="1"/>
        <v>172789</v>
      </c>
      <c r="H13" s="648">
        <f t="shared" si="2"/>
        <v>0.75801467203952622</v>
      </c>
      <c r="I13" s="648">
        <f t="shared" si="3"/>
        <v>0.89185236836243542</v>
      </c>
      <c r="J13" s="647">
        <f t="shared" si="4"/>
        <v>0.82391115688686711</v>
      </c>
    </row>
    <row r="14" spans="1:10">
      <c r="A14" s="651" t="s">
        <v>349</v>
      </c>
      <c r="B14" s="650">
        <v>220045</v>
      </c>
      <c r="C14" s="650">
        <v>43213</v>
      </c>
      <c r="D14" s="649">
        <f t="shared" si="0"/>
        <v>263258</v>
      </c>
      <c r="E14" s="650">
        <v>188321</v>
      </c>
      <c r="F14" s="650">
        <v>37177</v>
      </c>
      <c r="G14" s="649">
        <f t="shared" si="1"/>
        <v>225498</v>
      </c>
      <c r="H14" s="648">
        <f t="shared" si="2"/>
        <v>0.85582948942261805</v>
      </c>
      <c r="I14" s="648">
        <f t="shared" si="3"/>
        <v>0.86031981116793554</v>
      </c>
      <c r="J14" s="647">
        <f t="shared" si="4"/>
        <v>0.85656656207978488</v>
      </c>
    </row>
    <row r="15" spans="1:10">
      <c r="A15" s="651" t="s">
        <v>350</v>
      </c>
      <c r="B15" s="650">
        <v>0</v>
      </c>
      <c r="C15" s="650">
        <v>3</v>
      </c>
      <c r="D15" s="649">
        <f t="shared" si="0"/>
        <v>3</v>
      </c>
      <c r="E15" s="650">
        <v>0</v>
      </c>
      <c r="F15" s="650">
        <v>1</v>
      </c>
      <c r="G15" s="649">
        <f t="shared" si="1"/>
        <v>1</v>
      </c>
      <c r="H15" s="648">
        <f t="shared" si="2"/>
        <v>0</v>
      </c>
      <c r="I15" s="648">
        <f t="shared" si="3"/>
        <v>0.33333333333333331</v>
      </c>
      <c r="J15" s="647">
        <f t="shared" si="4"/>
        <v>0.33333333333333331</v>
      </c>
    </row>
    <row r="16" spans="1:10">
      <c r="A16" s="651" t="s">
        <v>351</v>
      </c>
      <c r="B16" s="650">
        <v>22487</v>
      </c>
      <c r="C16" s="650">
        <v>0</v>
      </c>
      <c r="D16" s="649">
        <f t="shared" si="0"/>
        <v>22487</v>
      </c>
      <c r="E16" s="650">
        <v>9422</v>
      </c>
      <c r="F16" s="650">
        <v>0</v>
      </c>
      <c r="G16" s="649">
        <f t="shared" si="1"/>
        <v>9422</v>
      </c>
      <c r="H16" s="648">
        <f t="shared" si="2"/>
        <v>0.41899764308267001</v>
      </c>
      <c r="I16" s="648">
        <f t="shared" si="3"/>
        <v>0</v>
      </c>
      <c r="J16" s="647">
        <f t="shared" si="4"/>
        <v>0.41899764308267001</v>
      </c>
    </row>
    <row r="17" spans="1:10">
      <c r="A17" s="651" t="s">
        <v>352</v>
      </c>
      <c r="B17" s="650">
        <v>14614</v>
      </c>
      <c r="C17" s="650">
        <v>48423</v>
      </c>
      <c r="D17" s="649">
        <f t="shared" si="0"/>
        <v>63037</v>
      </c>
      <c r="E17" s="650">
        <v>11972</v>
      </c>
      <c r="F17" s="650">
        <v>42615</v>
      </c>
      <c r="G17" s="649">
        <f t="shared" si="1"/>
        <v>54587</v>
      </c>
      <c r="H17" s="648">
        <f t="shared" si="2"/>
        <v>0.81921445189544273</v>
      </c>
      <c r="I17" s="648">
        <f t="shared" si="3"/>
        <v>0.88005699770770085</v>
      </c>
      <c r="J17" s="647">
        <f t="shared" si="4"/>
        <v>0.86595174262734587</v>
      </c>
    </row>
    <row r="18" spans="1:10">
      <c r="A18" s="651" t="s">
        <v>353</v>
      </c>
      <c r="B18" s="650">
        <v>67292</v>
      </c>
      <c r="C18" s="650">
        <v>2572</v>
      </c>
      <c r="D18" s="649">
        <f t="shared" si="0"/>
        <v>69864</v>
      </c>
      <c r="E18" s="650">
        <v>51936</v>
      </c>
      <c r="F18" s="650">
        <v>1703</v>
      </c>
      <c r="G18" s="649">
        <f t="shared" si="1"/>
        <v>53639</v>
      </c>
      <c r="H18" s="648">
        <f t="shared" si="2"/>
        <v>0.77180051120489801</v>
      </c>
      <c r="I18" s="648">
        <f t="shared" si="3"/>
        <v>0.66213063763608082</v>
      </c>
      <c r="J18" s="647">
        <f t="shared" si="4"/>
        <v>0.76776308256040304</v>
      </c>
    </row>
    <row r="19" spans="1:10">
      <c r="A19" s="646" t="s">
        <v>50</v>
      </c>
      <c r="B19" s="645">
        <f t="shared" ref="B19:G19" si="5">SUM(B4:B18)</f>
        <v>1285947</v>
      </c>
      <c r="C19" s="645">
        <f t="shared" si="5"/>
        <v>234111</v>
      </c>
      <c r="D19" s="645">
        <f t="shared" si="5"/>
        <v>1520058</v>
      </c>
      <c r="E19" s="645">
        <f t="shared" si="5"/>
        <v>1035999</v>
      </c>
      <c r="F19" s="645">
        <f t="shared" si="5"/>
        <v>199756</v>
      </c>
      <c r="G19" s="645">
        <f t="shared" si="5"/>
        <v>1235755</v>
      </c>
      <c r="H19" s="644">
        <f t="shared" si="2"/>
        <v>0.80563118075628315</v>
      </c>
      <c r="I19" s="644">
        <f t="shared" si="3"/>
        <v>0.85325337126405854</v>
      </c>
      <c r="J19" s="644">
        <f t="shared" si="4"/>
        <v>0.81296568946711245</v>
      </c>
    </row>
    <row r="21" spans="1:10">
      <c r="A21" s="475"/>
      <c r="B21" s="475"/>
      <c r="C21" s="475"/>
      <c r="D21" s="475"/>
      <c r="E21" s="475"/>
      <c r="F21" s="475"/>
      <c r="G21" s="475"/>
      <c r="H21" s="475"/>
      <c r="I21" s="475"/>
      <c r="J21" s="475"/>
    </row>
    <row r="22" spans="1:10" ht="31.5" customHeight="1">
      <c r="A22" s="1150" t="s">
        <v>525</v>
      </c>
      <c r="B22" s="1150"/>
      <c r="C22" s="1150"/>
      <c r="D22" s="1150"/>
      <c r="E22" s="1150"/>
      <c r="F22" s="1150"/>
      <c r="G22" s="1150"/>
      <c r="H22" s="1150"/>
      <c r="I22" s="1150"/>
      <c r="J22" s="1150"/>
    </row>
    <row r="23" spans="1:10">
      <c r="A23" s="475"/>
      <c r="B23" s="475"/>
      <c r="C23" s="475"/>
      <c r="D23" s="475"/>
      <c r="E23" s="475"/>
      <c r="F23" s="475"/>
      <c r="G23" s="475"/>
      <c r="H23" s="475"/>
      <c r="I23" s="475"/>
      <c r="J23" s="475"/>
    </row>
  </sheetData>
  <mergeCells count="6">
    <mergeCell ref="A22:J22"/>
    <mergeCell ref="A1:J1"/>
    <mergeCell ref="A2:A3"/>
    <mergeCell ref="B2:D2"/>
    <mergeCell ref="E2:G2"/>
    <mergeCell ref="H2:J2"/>
  </mergeCells>
  <printOptions horizontalCentered="1" headings="1"/>
  <pageMargins left="0" right="0" top="1" bottom="1" header="0.5" footer="0.5"/>
  <pageSetup firstPageNumber="101" orientation="landscape" useFirstPageNumber="1" r:id="rId1"/>
  <headerFooter scaleWithDoc="0" alignWithMargins="0">
    <oddFooter xml:space="preserve">&amp;R&amp;12 </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I18"/>
  <sheetViews>
    <sheetView zoomScaleNormal="100" workbookViewId="0">
      <selection sqref="A1:H1"/>
    </sheetView>
  </sheetViews>
  <sheetFormatPr defaultColWidth="9.109375" defaultRowHeight="13.8"/>
  <cols>
    <col min="1" max="1" width="13.88671875" style="655" customWidth="1"/>
    <col min="2" max="3" width="14.5546875" style="654" customWidth="1"/>
    <col min="4" max="4" width="11.5546875" style="630" customWidth="1"/>
    <col min="5" max="6" width="14.5546875" style="654" customWidth="1"/>
    <col min="7" max="8" width="14.88671875" style="630" customWidth="1"/>
    <col min="9" max="16384" width="9.109375" style="630"/>
  </cols>
  <sheetData>
    <row r="1" spans="1:8" s="655" customFormat="1" ht="65.25" customHeight="1" thickBot="1">
      <c r="A1" s="1154" t="s">
        <v>772</v>
      </c>
      <c r="B1" s="1155"/>
      <c r="C1" s="1155"/>
      <c r="D1" s="1155"/>
      <c r="E1" s="1155"/>
      <c r="F1" s="1155"/>
      <c r="G1" s="1155"/>
      <c r="H1" s="1155"/>
    </row>
    <row r="2" spans="1:8" s="673" customFormat="1" ht="54.9" customHeight="1" thickBot="1">
      <c r="A2" s="900">
        <v>2016</v>
      </c>
      <c r="B2" s="675" t="s">
        <v>136</v>
      </c>
      <c r="C2" s="675" t="s">
        <v>191</v>
      </c>
      <c r="D2" s="675" t="s">
        <v>135</v>
      </c>
      <c r="E2" s="675" t="s">
        <v>192</v>
      </c>
      <c r="F2" s="675" t="s">
        <v>565</v>
      </c>
      <c r="G2" s="675" t="s">
        <v>146</v>
      </c>
      <c r="H2" s="674" t="s">
        <v>145</v>
      </c>
    </row>
    <row r="3" spans="1:8">
      <c r="A3" s="532" t="s">
        <v>131</v>
      </c>
      <c r="B3" s="671">
        <v>1277380</v>
      </c>
      <c r="C3" s="672">
        <v>29258</v>
      </c>
      <c r="D3" s="670">
        <f>+C3/B3</f>
        <v>2.2904695548701247E-2</v>
      </c>
      <c r="E3" s="671">
        <v>17018</v>
      </c>
      <c r="F3" s="671">
        <v>9002</v>
      </c>
      <c r="G3" s="670">
        <f t="shared" ref="G3:G15" si="0">+E3/C3</f>
        <v>0.58165288126324421</v>
      </c>
      <c r="H3" s="669">
        <f t="shared" ref="H3:H15" si="1">+F3/B3</f>
        <v>7.0472373138768417E-3</v>
      </c>
    </row>
    <row r="4" spans="1:8">
      <c r="A4" s="533" t="s">
        <v>130</v>
      </c>
      <c r="B4" s="147">
        <v>1271845</v>
      </c>
      <c r="C4" s="147">
        <v>25550</v>
      </c>
      <c r="D4" s="668">
        <f t="shared" ref="D4:D15" si="2">+C4/B4</f>
        <v>2.0088925930439636E-2</v>
      </c>
      <c r="E4" s="147">
        <v>16521</v>
      </c>
      <c r="F4" s="147">
        <v>9189</v>
      </c>
      <c r="G4" s="668">
        <f t="shared" si="0"/>
        <v>0.64661448140900191</v>
      </c>
      <c r="H4" s="667">
        <f t="shared" si="1"/>
        <v>7.2249370009710304E-3</v>
      </c>
    </row>
    <row r="5" spans="1:8">
      <c r="A5" s="533" t="s">
        <v>129</v>
      </c>
      <c r="B5" s="147">
        <v>1262687</v>
      </c>
      <c r="C5" s="147">
        <v>28353</v>
      </c>
      <c r="D5" s="668">
        <f t="shared" si="2"/>
        <v>2.2454495848931683E-2</v>
      </c>
      <c r="E5" s="147">
        <v>26751</v>
      </c>
      <c r="F5" s="147">
        <v>15950</v>
      </c>
      <c r="G5" s="668">
        <f t="shared" si="0"/>
        <v>0.94349804253518144</v>
      </c>
      <c r="H5" s="667">
        <f t="shared" si="1"/>
        <v>1.2631792360260302E-2</v>
      </c>
    </row>
    <row r="6" spans="1:8">
      <c r="A6" s="533" t="s">
        <v>128</v>
      </c>
      <c r="B6" s="147">
        <v>1264951</v>
      </c>
      <c r="C6" s="147">
        <v>27911</v>
      </c>
      <c r="D6" s="668">
        <f t="shared" si="2"/>
        <v>2.2064886307849078E-2</v>
      </c>
      <c r="E6" s="147">
        <v>17282</v>
      </c>
      <c r="F6" s="147">
        <v>9328</v>
      </c>
      <c r="G6" s="668">
        <f t="shared" si="0"/>
        <v>0.61918240120382639</v>
      </c>
      <c r="H6" s="667">
        <f t="shared" si="1"/>
        <v>7.3741986843759164E-3</v>
      </c>
    </row>
    <row r="7" spans="1:8">
      <c r="A7" s="533" t="s">
        <v>127</v>
      </c>
      <c r="B7" s="147">
        <v>1266254</v>
      </c>
      <c r="C7" s="147">
        <v>26824</v>
      </c>
      <c r="D7" s="668">
        <f t="shared" si="2"/>
        <v>2.1183743545923645E-2</v>
      </c>
      <c r="E7" s="147">
        <v>19783</v>
      </c>
      <c r="F7" s="147">
        <v>11107</v>
      </c>
      <c r="G7" s="668">
        <f t="shared" si="0"/>
        <v>0.73751118401431559</v>
      </c>
      <c r="H7" s="667">
        <f t="shared" si="1"/>
        <v>8.7715418865409317E-3</v>
      </c>
    </row>
    <row r="8" spans="1:8">
      <c r="A8" s="533" t="s">
        <v>126</v>
      </c>
      <c r="B8" s="666">
        <v>1266096</v>
      </c>
      <c r="C8" s="666">
        <v>31700</v>
      </c>
      <c r="D8" s="665">
        <f t="shared" si="2"/>
        <v>2.5037595885304118E-2</v>
      </c>
      <c r="E8" s="666">
        <v>22845</v>
      </c>
      <c r="F8" s="147">
        <v>13353</v>
      </c>
      <c r="G8" s="665">
        <f t="shared" si="0"/>
        <v>0.72066246056782335</v>
      </c>
      <c r="H8" s="664">
        <f t="shared" si="1"/>
        <v>1.0546593623232361E-2</v>
      </c>
    </row>
    <row r="9" spans="1:8">
      <c r="A9" s="533" t="s">
        <v>125</v>
      </c>
      <c r="B9" s="666">
        <v>1267287</v>
      </c>
      <c r="C9" s="666">
        <v>31470</v>
      </c>
      <c r="D9" s="665">
        <f t="shared" si="2"/>
        <v>2.4832575415040161E-2</v>
      </c>
      <c r="E9" s="666">
        <v>19717</v>
      </c>
      <c r="F9" s="147">
        <v>13121</v>
      </c>
      <c r="G9" s="665">
        <f t="shared" si="0"/>
        <v>0.62653320622815378</v>
      </c>
      <c r="H9" s="664">
        <f t="shared" si="1"/>
        <v>1.0353613664465902E-2</v>
      </c>
    </row>
    <row r="10" spans="1:8">
      <c r="A10" s="533" t="s">
        <v>124</v>
      </c>
      <c r="B10" s="666">
        <v>1266399</v>
      </c>
      <c r="C10" s="666">
        <v>27771</v>
      </c>
      <c r="D10" s="665">
        <f t="shared" si="2"/>
        <v>2.1929107650906231E-2</v>
      </c>
      <c r="E10" s="666">
        <v>22385</v>
      </c>
      <c r="F10" s="147">
        <v>15893</v>
      </c>
      <c r="G10" s="665">
        <f t="shared" si="0"/>
        <v>0.80605667782939039</v>
      </c>
      <c r="H10" s="664">
        <f t="shared" si="1"/>
        <v>1.2549757225013601E-2</v>
      </c>
    </row>
    <row r="11" spans="1:8">
      <c r="A11" s="533" t="s">
        <v>123</v>
      </c>
      <c r="B11" s="462">
        <v>1253686</v>
      </c>
      <c r="C11" s="666">
        <v>25180</v>
      </c>
      <c r="D11" s="665">
        <f t="shared" si="2"/>
        <v>2.0084774018374617E-2</v>
      </c>
      <c r="E11" s="666">
        <v>27463</v>
      </c>
      <c r="F11" s="147">
        <v>17283</v>
      </c>
      <c r="G11" s="665">
        <f t="shared" si="0"/>
        <v>1.0906671961874503</v>
      </c>
      <c r="H11" s="664">
        <f t="shared" si="1"/>
        <v>1.3785748584573808E-2</v>
      </c>
    </row>
    <row r="12" spans="1:8">
      <c r="A12" s="533" t="s">
        <v>122</v>
      </c>
      <c r="B12" s="666">
        <v>1245085</v>
      </c>
      <c r="C12" s="666">
        <v>30312</v>
      </c>
      <c r="D12" s="665">
        <f t="shared" si="2"/>
        <v>2.4345325821128676E-2</v>
      </c>
      <c r="E12" s="666">
        <v>16184</v>
      </c>
      <c r="F12" s="147">
        <v>10555</v>
      </c>
      <c r="G12" s="665">
        <f t="shared" si="0"/>
        <v>0.53391396146740566</v>
      </c>
      <c r="H12" s="664">
        <f t="shared" si="1"/>
        <v>8.4773328728560693E-3</v>
      </c>
    </row>
    <row r="13" spans="1:8">
      <c r="A13" s="533" t="s">
        <v>121</v>
      </c>
      <c r="B13" s="666">
        <v>1235455</v>
      </c>
      <c r="C13" s="666">
        <v>23738</v>
      </c>
      <c r="D13" s="665">
        <f t="shared" si="2"/>
        <v>1.9213973799126639E-2</v>
      </c>
      <c r="E13" s="666">
        <v>17854</v>
      </c>
      <c r="F13" s="147">
        <v>9885</v>
      </c>
      <c r="G13" s="665">
        <f t="shared" si="0"/>
        <v>0.7521273906816075</v>
      </c>
      <c r="H13" s="664">
        <f t="shared" si="1"/>
        <v>8.001100809013683E-3</v>
      </c>
    </row>
    <row r="14" spans="1:8" ht="14.4" thickBot="1">
      <c r="A14" s="534" t="s">
        <v>120</v>
      </c>
      <c r="B14" s="663">
        <v>1235755</v>
      </c>
      <c r="C14" s="663">
        <v>28287</v>
      </c>
      <c r="D14" s="661">
        <f t="shared" si="2"/>
        <v>2.2890459678496143E-2</v>
      </c>
      <c r="E14" s="663">
        <v>15807</v>
      </c>
      <c r="F14" s="662">
        <v>1887</v>
      </c>
      <c r="G14" s="661">
        <f t="shared" si="0"/>
        <v>0.55880793297274367</v>
      </c>
      <c r="H14" s="660">
        <f t="shared" si="1"/>
        <v>1.527001711504303E-3</v>
      </c>
    </row>
    <row r="15" spans="1:8" s="655" customFormat="1" ht="14.4" thickBot="1">
      <c r="A15" s="535" t="s">
        <v>119</v>
      </c>
      <c r="B15" s="536">
        <f>B14</f>
        <v>1235755</v>
      </c>
      <c r="C15" s="659">
        <f>SUM(C3:C14)</f>
        <v>336354</v>
      </c>
      <c r="D15" s="658">
        <f t="shared" si="2"/>
        <v>0.27218502049354443</v>
      </c>
      <c r="E15" s="659">
        <f>SUM(E3:E14)</f>
        <v>239610</v>
      </c>
      <c r="F15" s="659">
        <f>SUM(F3:F14)</f>
        <v>136553</v>
      </c>
      <c r="G15" s="658">
        <f t="shared" si="0"/>
        <v>0.71237446261973991</v>
      </c>
      <c r="H15" s="657">
        <f t="shared" si="1"/>
        <v>0.1105016771123726</v>
      </c>
    </row>
    <row r="17" spans="1:9" s="459" customFormat="1" ht="34.5" customHeight="1">
      <c r="A17" s="1132" t="s">
        <v>564</v>
      </c>
      <c r="B17" s="1132"/>
      <c r="C17" s="1132"/>
      <c r="D17" s="1132"/>
      <c r="E17" s="1132"/>
      <c r="F17" s="1132"/>
      <c r="G17" s="1132"/>
      <c r="H17" s="1132"/>
      <c r="I17" s="656"/>
    </row>
    <row r="18" spans="1:9" s="463" customFormat="1" ht="15.75" customHeight="1">
      <c r="A18" s="1156"/>
      <c r="B18" s="1157"/>
      <c r="C18" s="1157"/>
      <c r="D18" s="1157"/>
      <c r="E18" s="1157"/>
      <c r="F18" s="1157"/>
      <c r="G18" s="1157"/>
      <c r="H18" s="1157"/>
      <c r="I18" s="583"/>
    </row>
  </sheetData>
  <mergeCells count="3">
    <mergeCell ref="A1:H1"/>
    <mergeCell ref="A17:H17"/>
    <mergeCell ref="A18:H18"/>
  </mergeCells>
  <printOptions horizontalCentered="1" headings="1"/>
  <pageMargins left="0.75" right="0.5" top="1" bottom="1" header="0.5" footer="0.5"/>
  <pageSetup firstPageNumber="102" orientation="landscape" useFirstPageNumber="1" r:id="rId1"/>
  <headerFooter scaleWithDoc="0"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J98"/>
  <sheetViews>
    <sheetView zoomScaleNormal="100" workbookViewId="0">
      <selection sqref="A1:H1"/>
    </sheetView>
  </sheetViews>
  <sheetFormatPr defaultColWidth="40.5546875" defaultRowHeight="13.2"/>
  <cols>
    <col min="1" max="1" width="56.44140625" style="512" customWidth="1"/>
    <col min="2" max="2" width="8.5546875" style="510" customWidth="1"/>
    <col min="3" max="3" width="6.5546875" style="510" customWidth="1"/>
    <col min="4" max="4" width="12.44140625" style="510" customWidth="1"/>
    <col min="5" max="5" width="8.44140625" style="510" customWidth="1"/>
    <col min="6" max="6" width="6.5546875" style="511" customWidth="1"/>
    <col min="7" max="7" width="11" style="511" customWidth="1"/>
    <col min="8" max="8" width="10.5546875" style="511" customWidth="1"/>
    <col min="9" max="16384" width="40.5546875" style="512"/>
  </cols>
  <sheetData>
    <row r="1" spans="1:8" ht="68.25" customHeight="1" thickBot="1">
      <c r="A1" s="1162" t="s">
        <v>773</v>
      </c>
      <c r="B1" s="1163"/>
      <c r="C1" s="1163"/>
      <c r="D1" s="1163"/>
      <c r="E1" s="1163"/>
      <c r="F1" s="1163"/>
      <c r="G1" s="1163"/>
      <c r="H1" s="1164"/>
    </row>
    <row r="2" spans="1:8" ht="27" customHeight="1">
      <c r="A2" s="1165" t="s">
        <v>566</v>
      </c>
      <c r="B2" s="1167" t="s">
        <v>148</v>
      </c>
      <c r="C2" s="1168"/>
      <c r="D2" s="1168"/>
      <c r="E2" s="1169"/>
      <c r="F2" s="1170" t="s">
        <v>568</v>
      </c>
      <c r="G2" s="1171"/>
      <c r="H2" s="1172"/>
    </row>
    <row r="3" spans="1:8" ht="17.25" customHeight="1" thickBot="1">
      <c r="A3" s="1166"/>
      <c r="B3" s="513" t="s">
        <v>27</v>
      </c>
      <c r="C3" s="513" t="s">
        <v>28</v>
      </c>
      <c r="D3" s="513" t="s">
        <v>567</v>
      </c>
      <c r="E3" s="513" t="s">
        <v>30</v>
      </c>
      <c r="F3" s="514" t="s">
        <v>147</v>
      </c>
      <c r="G3" s="514" t="s">
        <v>142</v>
      </c>
      <c r="H3" s="515" t="s">
        <v>50</v>
      </c>
    </row>
    <row r="4" spans="1:8" ht="12.75" customHeight="1">
      <c r="A4" s="516" t="s">
        <v>656</v>
      </c>
      <c r="B4" s="517" t="s">
        <v>704</v>
      </c>
      <c r="C4" s="517" t="s">
        <v>306</v>
      </c>
      <c r="D4" s="517" t="s">
        <v>704</v>
      </c>
      <c r="E4" s="517" t="s">
        <v>704</v>
      </c>
      <c r="F4" s="518">
        <v>0</v>
      </c>
      <c r="G4" s="518">
        <v>1</v>
      </c>
      <c r="H4" s="519">
        <f>+G4+F4</f>
        <v>1</v>
      </c>
    </row>
    <row r="5" spans="1:8" ht="12.75" customHeight="1">
      <c r="A5" s="520" t="s">
        <v>599</v>
      </c>
      <c r="B5" s="517" t="s">
        <v>306</v>
      </c>
      <c r="C5" s="517" t="s">
        <v>704</v>
      </c>
      <c r="D5" s="517" t="s">
        <v>306</v>
      </c>
      <c r="E5" s="517" t="s">
        <v>704</v>
      </c>
      <c r="F5" s="518">
        <v>0</v>
      </c>
      <c r="G5" s="518">
        <v>0</v>
      </c>
      <c r="H5" s="519">
        <f t="shared" ref="H5:H68" si="0">+G5+F5</f>
        <v>0</v>
      </c>
    </row>
    <row r="6" spans="1:8" ht="12.75" customHeight="1">
      <c r="A6" s="521" t="s">
        <v>378</v>
      </c>
      <c r="B6" s="522" t="s">
        <v>306</v>
      </c>
      <c r="C6" s="522" t="s">
        <v>704</v>
      </c>
      <c r="D6" s="523" t="s">
        <v>704</v>
      </c>
      <c r="E6" s="523" t="s">
        <v>704</v>
      </c>
      <c r="F6" s="518">
        <v>0</v>
      </c>
      <c r="G6" s="518">
        <v>22</v>
      </c>
      <c r="H6" s="519">
        <f t="shared" si="0"/>
        <v>22</v>
      </c>
    </row>
    <row r="7" spans="1:8" ht="12.75" customHeight="1">
      <c r="A7" s="521" t="s">
        <v>705</v>
      </c>
      <c r="B7" s="522" t="s">
        <v>306</v>
      </c>
      <c r="C7" s="522" t="s">
        <v>704</v>
      </c>
      <c r="D7" s="523" t="s">
        <v>704</v>
      </c>
      <c r="E7" s="523" t="s">
        <v>704</v>
      </c>
      <c r="F7" s="518">
        <v>0</v>
      </c>
      <c r="G7" s="518">
        <v>0</v>
      </c>
      <c r="H7" s="519">
        <f t="shared" si="0"/>
        <v>0</v>
      </c>
    </row>
    <row r="8" spans="1:8" ht="12.75" customHeight="1">
      <c r="A8" s="521" t="s">
        <v>379</v>
      </c>
      <c r="B8" s="522" t="s">
        <v>306</v>
      </c>
      <c r="C8" s="522" t="s">
        <v>704</v>
      </c>
      <c r="D8" s="523" t="s">
        <v>704</v>
      </c>
      <c r="E8" s="523" t="s">
        <v>704</v>
      </c>
      <c r="F8" s="518">
        <v>0</v>
      </c>
      <c r="G8" s="518">
        <v>6</v>
      </c>
      <c r="H8" s="519">
        <f t="shared" si="0"/>
        <v>6</v>
      </c>
    </row>
    <row r="9" spans="1:8" ht="12.75" customHeight="1">
      <c r="A9" s="521" t="s">
        <v>380</v>
      </c>
      <c r="B9" s="522" t="s">
        <v>306</v>
      </c>
      <c r="C9" s="522" t="s">
        <v>704</v>
      </c>
      <c r="D9" s="523" t="s">
        <v>306</v>
      </c>
      <c r="E9" s="523" t="s">
        <v>704</v>
      </c>
      <c r="F9" s="518">
        <v>0</v>
      </c>
      <c r="G9" s="518">
        <v>2</v>
      </c>
      <c r="H9" s="519">
        <f t="shared" si="0"/>
        <v>2</v>
      </c>
    </row>
    <row r="10" spans="1:8" ht="12.75" customHeight="1">
      <c r="A10" s="521" t="s">
        <v>381</v>
      </c>
      <c r="B10" s="522" t="s">
        <v>306</v>
      </c>
      <c r="C10" s="522" t="s">
        <v>704</v>
      </c>
      <c r="D10" s="523" t="s">
        <v>704</v>
      </c>
      <c r="E10" s="523" t="s">
        <v>704</v>
      </c>
      <c r="F10" s="518">
        <v>0</v>
      </c>
      <c r="G10" s="518">
        <v>0</v>
      </c>
      <c r="H10" s="519">
        <f t="shared" si="0"/>
        <v>0</v>
      </c>
    </row>
    <row r="11" spans="1:8" ht="12.75" customHeight="1">
      <c r="A11" s="521" t="s">
        <v>382</v>
      </c>
      <c r="B11" s="522" t="s">
        <v>306</v>
      </c>
      <c r="C11" s="522" t="s">
        <v>704</v>
      </c>
      <c r="D11" s="523" t="s">
        <v>704</v>
      </c>
      <c r="E11" s="523" t="s">
        <v>704</v>
      </c>
      <c r="F11" s="518">
        <v>0</v>
      </c>
      <c r="G11" s="518">
        <v>282</v>
      </c>
      <c r="H11" s="519">
        <f t="shared" si="0"/>
        <v>282</v>
      </c>
    </row>
    <row r="12" spans="1:8" ht="12.75" customHeight="1">
      <c r="A12" s="521" t="s">
        <v>657</v>
      </c>
      <c r="B12" s="522" t="s">
        <v>306</v>
      </c>
      <c r="C12" s="522" t="s">
        <v>704</v>
      </c>
      <c r="D12" s="523" t="s">
        <v>704</v>
      </c>
      <c r="E12" s="523" t="s">
        <v>704</v>
      </c>
      <c r="F12" s="518">
        <v>0</v>
      </c>
      <c r="G12" s="518">
        <v>0</v>
      </c>
      <c r="H12" s="519">
        <f t="shared" si="0"/>
        <v>0</v>
      </c>
    </row>
    <row r="13" spans="1:8" ht="12.75" customHeight="1">
      <c r="A13" s="521" t="s">
        <v>383</v>
      </c>
      <c r="B13" s="522" t="s">
        <v>306</v>
      </c>
      <c r="C13" s="522" t="s">
        <v>704</v>
      </c>
      <c r="D13" s="523" t="s">
        <v>704</v>
      </c>
      <c r="E13" s="523" t="s">
        <v>704</v>
      </c>
      <c r="F13" s="518">
        <v>0</v>
      </c>
      <c r="G13" s="518">
        <v>0</v>
      </c>
      <c r="H13" s="519">
        <f t="shared" si="0"/>
        <v>0</v>
      </c>
    </row>
    <row r="14" spans="1:8" ht="12.75" customHeight="1">
      <c r="A14" s="521" t="s">
        <v>706</v>
      </c>
      <c r="B14" s="522" t="s">
        <v>306</v>
      </c>
      <c r="C14" s="522" t="s">
        <v>704</v>
      </c>
      <c r="D14" s="523" t="s">
        <v>704</v>
      </c>
      <c r="E14" s="523" t="s">
        <v>704</v>
      </c>
      <c r="F14" s="518">
        <v>0</v>
      </c>
      <c r="G14" s="518">
        <v>0</v>
      </c>
      <c r="H14" s="519">
        <f t="shared" si="0"/>
        <v>0</v>
      </c>
    </row>
    <row r="15" spans="1:8" ht="12.75" customHeight="1">
      <c r="A15" s="521" t="s">
        <v>707</v>
      </c>
      <c r="B15" s="522" t="s">
        <v>306</v>
      </c>
      <c r="C15" s="522" t="s">
        <v>704</v>
      </c>
      <c r="D15" s="523" t="s">
        <v>704</v>
      </c>
      <c r="E15" s="523" t="s">
        <v>704</v>
      </c>
      <c r="F15" s="518">
        <v>0</v>
      </c>
      <c r="G15" s="518">
        <v>0</v>
      </c>
      <c r="H15" s="519">
        <f t="shared" si="0"/>
        <v>0</v>
      </c>
    </row>
    <row r="16" spans="1:8" ht="12.75" customHeight="1">
      <c r="A16" s="521" t="s">
        <v>658</v>
      </c>
      <c r="B16" s="522" t="s">
        <v>704</v>
      </c>
      <c r="C16" s="522" t="s">
        <v>306</v>
      </c>
      <c r="D16" s="523" t="s">
        <v>704</v>
      </c>
      <c r="E16" s="523" t="s">
        <v>704</v>
      </c>
      <c r="F16" s="518">
        <v>0</v>
      </c>
      <c r="G16" s="518">
        <v>0</v>
      </c>
      <c r="H16" s="519">
        <f t="shared" si="0"/>
        <v>0</v>
      </c>
    </row>
    <row r="17" spans="1:8" ht="12.75" customHeight="1">
      <c r="A17" s="521" t="s">
        <v>384</v>
      </c>
      <c r="B17" s="523" t="s">
        <v>306</v>
      </c>
      <c r="C17" s="522" t="s">
        <v>704</v>
      </c>
      <c r="D17" s="523" t="s">
        <v>704</v>
      </c>
      <c r="E17" s="523" t="s">
        <v>704</v>
      </c>
      <c r="F17" s="518">
        <v>0</v>
      </c>
      <c r="G17" s="518">
        <v>1</v>
      </c>
      <c r="H17" s="519">
        <f t="shared" si="0"/>
        <v>1</v>
      </c>
    </row>
    <row r="18" spans="1:8" ht="12.75" customHeight="1">
      <c r="A18" s="521" t="s">
        <v>598</v>
      </c>
      <c r="B18" s="523" t="s">
        <v>704</v>
      </c>
      <c r="C18" s="522" t="s">
        <v>306</v>
      </c>
      <c r="D18" s="523" t="s">
        <v>704</v>
      </c>
      <c r="E18" s="523" t="s">
        <v>704</v>
      </c>
      <c r="F18" s="518">
        <v>0</v>
      </c>
      <c r="G18" s="518">
        <v>0</v>
      </c>
      <c r="H18" s="519">
        <f t="shared" si="0"/>
        <v>0</v>
      </c>
    </row>
    <row r="19" spans="1:8" ht="12.75" customHeight="1">
      <c r="A19" s="521" t="s">
        <v>597</v>
      </c>
      <c r="B19" s="523" t="s">
        <v>306</v>
      </c>
      <c r="C19" s="522" t="s">
        <v>704</v>
      </c>
      <c r="D19" s="523" t="s">
        <v>704</v>
      </c>
      <c r="E19" s="523" t="s">
        <v>704</v>
      </c>
      <c r="F19" s="518">
        <v>0</v>
      </c>
      <c r="G19" s="518">
        <v>0</v>
      </c>
      <c r="H19" s="519">
        <f t="shared" si="0"/>
        <v>0</v>
      </c>
    </row>
    <row r="20" spans="1:8" ht="12.75" customHeight="1">
      <c r="A20" s="521" t="s">
        <v>708</v>
      </c>
      <c r="B20" s="523" t="s">
        <v>704</v>
      </c>
      <c r="C20" s="522" t="s">
        <v>306</v>
      </c>
      <c r="D20" s="523" t="s">
        <v>704</v>
      </c>
      <c r="E20" s="523" t="s">
        <v>704</v>
      </c>
      <c r="F20" s="518">
        <v>0</v>
      </c>
      <c r="G20" s="518">
        <v>0</v>
      </c>
      <c r="H20" s="519">
        <f t="shared" si="0"/>
        <v>0</v>
      </c>
    </row>
    <row r="21" spans="1:8" ht="12.75" customHeight="1">
      <c r="A21" s="521" t="s">
        <v>659</v>
      </c>
      <c r="B21" s="523" t="s">
        <v>306</v>
      </c>
      <c r="C21" s="522" t="s">
        <v>704</v>
      </c>
      <c r="D21" s="523" t="s">
        <v>704</v>
      </c>
      <c r="E21" s="523" t="s">
        <v>704</v>
      </c>
      <c r="F21" s="518">
        <v>0</v>
      </c>
      <c r="G21" s="518">
        <v>0</v>
      </c>
      <c r="H21" s="519">
        <f t="shared" si="0"/>
        <v>0</v>
      </c>
    </row>
    <row r="22" spans="1:8" ht="12.75" customHeight="1">
      <c r="A22" s="521" t="s">
        <v>709</v>
      </c>
      <c r="B22" s="523" t="s">
        <v>306</v>
      </c>
      <c r="C22" s="522" t="s">
        <v>704</v>
      </c>
      <c r="D22" s="523" t="s">
        <v>704</v>
      </c>
      <c r="E22" s="523" t="s">
        <v>704</v>
      </c>
      <c r="F22" s="518">
        <v>0</v>
      </c>
      <c r="G22" s="518">
        <v>0</v>
      </c>
      <c r="H22" s="519">
        <f t="shared" si="0"/>
        <v>0</v>
      </c>
    </row>
    <row r="23" spans="1:8" ht="12.75" customHeight="1">
      <c r="A23" s="521" t="s">
        <v>385</v>
      </c>
      <c r="B23" s="523" t="s">
        <v>704</v>
      </c>
      <c r="C23" s="522" t="s">
        <v>306</v>
      </c>
      <c r="D23" s="523" t="s">
        <v>306</v>
      </c>
      <c r="E23" s="523" t="s">
        <v>704</v>
      </c>
      <c r="F23" s="518">
        <v>0</v>
      </c>
      <c r="G23" s="518">
        <v>0</v>
      </c>
      <c r="H23" s="519">
        <f t="shared" si="0"/>
        <v>0</v>
      </c>
    </row>
    <row r="24" spans="1:8" ht="12.75" customHeight="1">
      <c r="A24" s="521" t="s">
        <v>660</v>
      </c>
      <c r="B24" s="522" t="s">
        <v>306</v>
      </c>
      <c r="C24" s="522" t="s">
        <v>704</v>
      </c>
      <c r="D24" s="523" t="s">
        <v>704</v>
      </c>
      <c r="E24" s="523" t="s">
        <v>704</v>
      </c>
      <c r="F24" s="518">
        <v>0</v>
      </c>
      <c r="G24" s="518">
        <v>0</v>
      </c>
      <c r="H24" s="519">
        <f t="shared" si="0"/>
        <v>0</v>
      </c>
    </row>
    <row r="25" spans="1:8" ht="12.75" customHeight="1">
      <c r="A25" s="521" t="s">
        <v>386</v>
      </c>
      <c r="B25" s="522" t="s">
        <v>306</v>
      </c>
      <c r="C25" s="522" t="s">
        <v>704</v>
      </c>
      <c r="D25" s="523" t="s">
        <v>704</v>
      </c>
      <c r="E25" s="523" t="s">
        <v>704</v>
      </c>
      <c r="F25" s="518">
        <v>0</v>
      </c>
      <c r="G25" s="518">
        <v>0</v>
      </c>
      <c r="H25" s="519">
        <f t="shared" si="0"/>
        <v>0</v>
      </c>
    </row>
    <row r="26" spans="1:8" ht="12.75" customHeight="1">
      <c r="A26" s="521" t="s">
        <v>387</v>
      </c>
      <c r="B26" s="522" t="s">
        <v>306</v>
      </c>
      <c r="C26" s="522" t="s">
        <v>704</v>
      </c>
      <c r="D26" s="523" t="s">
        <v>704</v>
      </c>
      <c r="E26" s="523" t="s">
        <v>704</v>
      </c>
      <c r="F26" s="518">
        <v>0</v>
      </c>
      <c r="G26" s="518">
        <v>1</v>
      </c>
      <c r="H26" s="519">
        <f t="shared" si="0"/>
        <v>1</v>
      </c>
    </row>
    <row r="27" spans="1:8" ht="12.75" customHeight="1">
      <c r="A27" s="521" t="s">
        <v>388</v>
      </c>
      <c r="B27" s="522" t="s">
        <v>306</v>
      </c>
      <c r="C27" s="522" t="s">
        <v>704</v>
      </c>
      <c r="D27" s="523" t="s">
        <v>704</v>
      </c>
      <c r="E27" s="523" t="s">
        <v>704</v>
      </c>
      <c r="F27" s="518">
        <v>0</v>
      </c>
      <c r="G27" s="518">
        <v>0</v>
      </c>
      <c r="H27" s="519">
        <f t="shared" si="0"/>
        <v>0</v>
      </c>
    </row>
    <row r="28" spans="1:8" ht="12.75" customHeight="1">
      <c r="A28" s="521" t="s">
        <v>710</v>
      </c>
      <c r="B28" s="522" t="s">
        <v>306</v>
      </c>
      <c r="C28" s="522" t="s">
        <v>704</v>
      </c>
      <c r="D28" s="523" t="s">
        <v>704</v>
      </c>
      <c r="E28" s="523" t="s">
        <v>704</v>
      </c>
      <c r="F28" s="518">
        <v>0</v>
      </c>
      <c r="G28" s="518">
        <v>0</v>
      </c>
      <c r="H28" s="519">
        <f t="shared" si="0"/>
        <v>0</v>
      </c>
    </row>
    <row r="29" spans="1:8" ht="12.75" customHeight="1">
      <c r="A29" s="521" t="s">
        <v>389</v>
      </c>
      <c r="B29" s="522" t="s">
        <v>306</v>
      </c>
      <c r="C29" s="522" t="s">
        <v>704</v>
      </c>
      <c r="D29" s="523" t="s">
        <v>704</v>
      </c>
      <c r="E29" s="523" t="s">
        <v>704</v>
      </c>
      <c r="F29" s="518">
        <v>0</v>
      </c>
      <c r="G29" s="518">
        <v>0</v>
      </c>
      <c r="H29" s="519">
        <f t="shared" si="0"/>
        <v>0</v>
      </c>
    </row>
    <row r="30" spans="1:8" ht="12.75" customHeight="1">
      <c r="A30" s="521" t="s">
        <v>390</v>
      </c>
      <c r="B30" s="522" t="s">
        <v>306</v>
      </c>
      <c r="C30" s="522" t="s">
        <v>704</v>
      </c>
      <c r="D30" s="523" t="s">
        <v>704</v>
      </c>
      <c r="E30" s="523" t="s">
        <v>704</v>
      </c>
      <c r="F30" s="518">
        <v>0</v>
      </c>
      <c r="G30" s="518">
        <v>2</v>
      </c>
      <c r="H30" s="519">
        <f t="shared" si="0"/>
        <v>2</v>
      </c>
    </row>
    <row r="31" spans="1:8" ht="12.75" customHeight="1">
      <c r="A31" s="521" t="s">
        <v>596</v>
      </c>
      <c r="B31" s="522" t="s">
        <v>704</v>
      </c>
      <c r="C31" s="522" t="s">
        <v>306</v>
      </c>
      <c r="D31" s="523" t="s">
        <v>306</v>
      </c>
      <c r="E31" s="523" t="s">
        <v>704</v>
      </c>
      <c r="F31" s="518">
        <v>0</v>
      </c>
      <c r="G31" s="518">
        <v>9</v>
      </c>
      <c r="H31" s="519">
        <f t="shared" si="0"/>
        <v>9</v>
      </c>
    </row>
    <row r="32" spans="1:8" ht="12.75" customHeight="1">
      <c r="A32" s="524" t="s">
        <v>391</v>
      </c>
      <c r="B32" s="522" t="s">
        <v>306</v>
      </c>
      <c r="C32" s="522" t="s">
        <v>704</v>
      </c>
      <c r="D32" s="523" t="s">
        <v>306</v>
      </c>
      <c r="E32" s="523" t="s">
        <v>704</v>
      </c>
      <c r="F32" s="518">
        <v>0</v>
      </c>
      <c r="G32" s="518">
        <v>0</v>
      </c>
      <c r="H32" s="519">
        <f t="shared" si="0"/>
        <v>0</v>
      </c>
    </row>
    <row r="33" spans="1:8" ht="12.75" customHeight="1">
      <c r="A33" s="521" t="s">
        <v>661</v>
      </c>
      <c r="B33" s="522" t="s">
        <v>306</v>
      </c>
      <c r="C33" s="522" t="s">
        <v>704</v>
      </c>
      <c r="D33" s="523" t="s">
        <v>704</v>
      </c>
      <c r="E33" s="523" t="s">
        <v>704</v>
      </c>
      <c r="F33" s="518">
        <v>0</v>
      </c>
      <c r="G33" s="518">
        <v>0</v>
      </c>
      <c r="H33" s="519">
        <f t="shared" si="0"/>
        <v>0</v>
      </c>
    </row>
    <row r="34" spans="1:8" ht="12.75" customHeight="1">
      <c r="A34" s="521" t="s">
        <v>711</v>
      </c>
      <c r="B34" s="522" t="s">
        <v>306</v>
      </c>
      <c r="C34" s="522" t="s">
        <v>704</v>
      </c>
      <c r="D34" s="523" t="s">
        <v>704</v>
      </c>
      <c r="E34" s="523" t="s">
        <v>704</v>
      </c>
      <c r="F34" s="518">
        <v>0</v>
      </c>
      <c r="G34" s="518">
        <v>0</v>
      </c>
      <c r="H34" s="519">
        <f t="shared" si="0"/>
        <v>0</v>
      </c>
    </row>
    <row r="35" spans="1:8" ht="12.75" customHeight="1">
      <c r="A35" s="521" t="s">
        <v>662</v>
      </c>
      <c r="B35" s="522" t="s">
        <v>306</v>
      </c>
      <c r="C35" s="522" t="s">
        <v>704</v>
      </c>
      <c r="D35" s="523" t="s">
        <v>704</v>
      </c>
      <c r="E35" s="523" t="s">
        <v>704</v>
      </c>
      <c r="F35" s="518">
        <v>0</v>
      </c>
      <c r="G35" s="518">
        <v>0</v>
      </c>
      <c r="H35" s="519">
        <f t="shared" si="0"/>
        <v>0</v>
      </c>
    </row>
    <row r="36" spans="1:8" ht="12.75" customHeight="1">
      <c r="A36" s="521" t="s">
        <v>392</v>
      </c>
      <c r="B36" s="522" t="s">
        <v>306</v>
      </c>
      <c r="C36" s="522" t="s">
        <v>704</v>
      </c>
      <c r="D36" s="523" t="s">
        <v>704</v>
      </c>
      <c r="E36" s="523" t="s">
        <v>704</v>
      </c>
      <c r="F36" s="518">
        <v>0</v>
      </c>
      <c r="G36" s="518">
        <v>0</v>
      </c>
      <c r="H36" s="519">
        <f t="shared" si="0"/>
        <v>0</v>
      </c>
    </row>
    <row r="37" spans="1:8" ht="12.75" customHeight="1">
      <c r="A37" s="521" t="s">
        <v>393</v>
      </c>
      <c r="B37" s="522" t="s">
        <v>306</v>
      </c>
      <c r="C37" s="522" t="s">
        <v>704</v>
      </c>
      <c r="D37" s="523" t="s">
        <v>704</v>
      </c>
      <c r="E37" s="523" t="s">
        <v>704</v>
      </c>
      <c r="F37" s="518">
        <v>0</v>
      </c>
      <c r="G37" s="518">
        <v>3</v>
      </c>
      <c r="H37" s="519">
        <f t="shared" si="0"/>
        <v>3</v>
      </c>
    </row>
    <row r="38" spans="1:8" ht="12.75" customHeight="1">
      <c r="A38" s="521" t="s">
        <v>394</v>
      </c>
      <c r="B38" s="522" t="s">
        <v>704</v>
      </c>
      <c r="C38" s="522" t="s">
        <v>306</v>
      </c>
      <c r="D38" s="522" t="s">
        <v>704</v>
      </c>
      <c r="E38" s="522" t="s">
        <v>704</v>
      </c>
      <c r="F38" s="518">
        <v>0</v>
      </c>
      <c r="G38" s="518">
        <v>2192</v>
      </c>
      <c r="H38" s="519">
        <f t="shared" si="0"/>
        <v>2192</v>
      </c>
    </row>
    <row r="39" spans="1:8" ht="12.75" customHeight="1">
      <c r="A39" s="521" t="s">
        <v>663</v>
      </c>
      <c r="B39" s="522" t="s">
        <v>306</v>
      </c>
      <c r="C39" s="522" t="s">
        <v>704</v>
      </c>
      <c r="D39" s="523" t="s">
        <v>704</v>
      </c>
      <c r="E39" s="523" t="s">
        <v>704</v>
      </c>
      <c r="F39" s="518">
        <v>0</v>
      </c>
      <c r="G39" s="518">
        <v>0</v>
      </c>
      <c r="H39" s="519">
        <f t="shared" si="0"/>
        <v>0</v>
      </c>
    </row>
    <row r="40" spans="1:8" ht="12.75" customHeight="1">
      <c r="A40" s="521" t="s">
        <v>395</v>
      </c>
      <c r="B40" s="522" t="s">
        <v>306</v>
      </c>
      <c r="C40" s="522" t="s">
        <v>704</v>
      </c>
      <c r="D40" s="523" t="s">
        <v>704</v>
      </c>
      <c r="E40" s="523" t="s">
        <v>704</v>
      </c>
      <c r="F40" s="518">
        <v>0</v>
      </c>
      <c r="G40" s="518">
        <v>1</v>
      </c>
      <c r="H40" s="519">
        <f t="shared" si="0"/>
        <v>1</v>
      </c>
    </row>
    <row r="41" spans="1:8" ht="12.75" customHeight="1">
      <c r="A41" s="521" t="s">
        <v>712</v>
      </c>
      <c r="B41" s="522" t="s">
        <v>306</v>
      </c>
      <c r="C41" s="522" t="s">
        <v>704</v>
      </c>
      <c r="D41" s="523" t="s">
        <v>704</v>
      </c>
      <c r="E41" s="523" t="s">
        <v>704</v>
      </c>
      <c r="F41" s="518">
        <v>0</v>
      </c>
      <c r="G41" s="518">
        <v>0</v>
      </c>
      <c r="H41" s="519">
        <f t="shared" si="0"/>
        <v>0</v>
      </c>
    </row>
    <row r="42" spans="1:8" ht="12.75" customHeight="1">
      <c r="A42" s="521" t="s">
        <v>713</v>
      </c>
      <c r="B42" s="522" t="s">
        <v>704</v>
      </c>
      <c r="C42" s="522" t="s">
        <v>306</v>
      </c>
      <c r="D42" s="523" t="s">
        <v>704</v>
      </c>
      <c r="E42" s="523" t="s">
        <v>704</v>
      </c>
      <c r="F42" s="518">
        <v>0</v>
      </c>
      <c r="G42" s="518">
        <v>0</v>
      </c>
      <c r="H42" s="519">
        <f t="shared" si="0"/>
        <v>0</v>
      </c>
    </row>
    <row r="43" spans="1:8" ht="12.75" customHeight="1">
      <c r="A43" s="521" t="s">
        <v>714</v>
      </c>
      <c r="B43" s="522" t="s">
        <v>306</v>
      </c>
      <c r="C43" s="522" t="s">
        <v>704</v>
      </c>
      <c r="D43" s="523" t="s">
        <v>306</v>
      </c>
      <c r="E43" s="523" t="s">
        <v>704</v>
      </c>
      <c r="F43" s="518">
        <v>0</v>
      </c>
      <c r="G43" s="518">
        <v>0</v>
      </c>
      <c r="H43" s="519">
        <f t="shared" si="0"/>
        <v>0</v>
      </c>
    </row>
    <row r="44" spans="1:8" ht="12.75" customHeight="1">
      <c r="A44" s="521" t="s">
        <v>715</v>
      </c>
      <c r="B44" s="522" t="s">
        <v>704</v>
      </c>
      <c r="C44" s="522" t="s">
        <v>306</v>
      </c>
      <c r="D44" s="523" t="s">
        <v>704</v>
      </c>
      <c r="E44" s="523" t="s">
        <v>704</v>
      </c>
      <c r="F44" s="518">
        <v>0</v>
      </c>
      <c r="G44" s="518">
        <v>0</v>
      </c>
      <c r="H44" s="519">
        <f t="shared" si="0"/>
        <v>0</v>
      </c>
    </row>
    <row r="45" spans="1:8" ht="12.75" customHeight="1">
      <c r="A45" s="521" t="s">
        <v>396</v>
      </c>
      <c r="B45" s="522" t="s">
        <v>306</v>
      </c>
      <c r="C45" s="522" t="s">
        <v>704</v>
      </c>
      <c r="D45" s="523" t="s">
        <v>306</v>
      </c>
      <c r="E45" s="523" t="s">
        <v>704</v>
      </c>
      <c r="F45" s="518">
        <v>0</v>
      </c>
      <c r="G45" s="518">
        <v>0</v>
      </c>
      <c r="H45" s="519">
        <f t="shared" si="0"/>
        <v>0</v>
      </c>
    </row>
    <row r="46" spans="1:8" ht="12.75" customHeight="1">
      <c r="A46" s="521" t="s">
        <v>397</v>
      </c>
      <c r="B46" s="522" t="s">
        <v>306</v>
      </c>
      <c r="C46" s="522" t="s">
        <v>704</v>
      </c>
      <c r="D46" s="523" t="s">
        <v>704</v>
      </c>
      <c r="E46" s="523" t="s">
        <v>704</v>
      </c>
      <c r="F46" s="518">
        <v>0</v>
      </c>
      <c r="G46" s="518">
        <v>0</v>
      </c>
      <c r="H46" s="519">
        <f t="shared" si="0"/>
        <v>0</v>
      </c>
    </row>
    <row r="47" spans="1:8" ht="12.75" customHeight="1">
      <c r="A47" s="521" t="s">
        <v>716</v>
      </c>
      <c r="B47" s="522" t="s">
        <v>306</v>
      </c>
      <c r="C47" s="522" t="s">
        <v>704</v>
      </c>
      <c r="D47" s="523" t="s">
        <v>704</v>
      </c>
      <c r="E47" s="523" t="s">
        <v>704</v>
      </c>
      <c r="F47" s="518">
        <v>0</v>
      </c>
      <c r="G47" s="518">
        <v>0</v>
      </c>
      <c r="H47" s="519">
        <f t="shared" si="0"/>
        <v>0</v>
      </c>
    </row>
    <row r="48" spans="1:8" ht="12.75" customHeight="1">
      <c r="A48" s="521" t="s">
        <v>398</v>
      </c>
      <c r="B48" s="522" t="s">
        <v>306</v>
      </c>
      <c r="C48" s="522" t="s">
        <v>704</v>
      </c>
      <c r="D48" s="523" t="s">
        <v>704</v>
      </c>
      <c r="E48" s="523" t="s">
        <v>704</v>
      </c>
      <c r="F48" s="518">
        <v>0</v>
      </c>
      <c r="G48" s="518">
        <v>0</v>
      </c>
      <c r="H48" s="519">
        <f t="shared" si="0"/>
        <v>0</v>
      </c>
    </row>
    <row r="49" spans="1:8" ht="12.75" customHeight="1">
      <c r="A49" s="521" t="s">
        <v>664</v>
      </c>
      <c r="B49" s="522" t="s">
        <v>306</v>
      </c>
      <c r="C49" s="522" t="s">
        <v>704</v>
      </c>
      <c r="D49" s="523" t="s">
        <v>704</v>
      </c>
      <c r="E49" s="523" t="s">
        <v>704</v>
      </c>
      <c r="F49" s="518">
        <v>0</v>
      </c>
      <c r="G49" s="518">
        <v>0</v>
      </c>
      <c r="H49" s="519">
        <f t="shared" si="0"/>
        <v>0</v>
      </c>
    </row>
    <row r="50" spans="1:8" ht="12.75" customHeight="1">
      <c r="A50" s="521" t="s">
        <v>717</v>
      </c>
      <c r="B50" s="522" t="s">
        <v>306</v>
      </c>
      <c r="C50" s="522" t="s">
        <v>704</v>
      </c>
      <c r="D50" s="523" t="s">
        <v>306</v>
      </c>
      <c r="E50" s="523" t="s">
        <v>704</v>
      </c>
      <c r="F50" s="518">
        <v>0</v>
      </c>
      <c r="G50" s="518">
        <v>0</v>
      </c>
      <c r="H50" s="519">
        <f t="shared" si="0"/>
        <v>0</v>
      </c>
    </row>
    <row r="51" spans="1:8" ht="12.75" customHeight="1">
      <c r="A51" s="521" t="s">
        <v>718</v>
      </c>
      <c r="B51" s="522" t="s">
        <v>306</v>
      </c>
      <c r="C51" s="522" t="s">
        <v>704</v>
      </c>
      <c r="D51" s="523" t="s">
        <v>704</v>
      </c>
      <c r="E51" s="523" t="s">
        <v>704</v>
      </c>
      <c r="F51" s="518">
        <v>0</v>
      </c>
      <c r="G51" s="518">
        <v>0</v>
      </c>
      <c r="H51" s="519">
        <f t="shared" si="0"/>
        <v>0</v>
      </c>
    </row>
    <row r="52" spans="1:8" ht="12.75" customHeight="1">
      <c r="A52" s="521" t="s">
        <v>719</v>
      </c>
      <c r="B52" s="522" t="s">
        <v>704</v>
      </c>
      <c r="C52" s="522" t="s">
        <v>306</v>
      </c>
      <c r="D52" s="523" t="s">
        <v>704</v>
      </c>
      <c r="E52" s="523" t="s">
        <v>704</v>
      </c>
      <c r="F52" s="518">
        <v>0</v>
      </c>
      <c r="G52" s="518">
        <v>0</v>
      </c>
      <c r="H52" s="519">
        <f t="shared" si="0"/>
        <v>0</v>
      </c>
    </row>
    <row r="53" spans="1:8" ht="12.75" customHeight="1">
      <c r="A53" s="521" t="s">
        <v>720</v>
      </c>
      <c r="B53" s="522" t="s">
        <v>306</v>
      </c>
      <c r="C53" s="522" t="s">
        <v>704</v>
      </c>
      <c r="D53" s="523" t="s">
        <v>704</v>
      </c>
      <c r="E53" s="523" t="s">
        <v>704</v>
      </c>
      <c r="F53" s="518">
        <v>0</v>
      </c>
      <c r="G53" s="518">
        <v>0</v>
      </c>
      <c r="H53" s="519">
        <f t="shared" si="0"/>
        <v>0</v>
      </c>
    </row>
    <row r="54" spans="1:8" ht="12.75" customHeight="1">
      <c r="A54" s="521" t="s">
        <v>665</v>
      </c>
      <c r="B54" s="522" t="s">
        <v>306</v>
      </c>
      <c r="C54" s="522" t="s">
        <v>704</v>
      </c>
      <c r="D54" s="523" t="s">
        <v>704</v>
      </c>
      <c r="E54" s="523" t="s">
        <v>704</v>
      </c>
      <c r="F54" s="518">
        <v>0</v>
      </c>
      <c r="G54" s="518">
        <v>0</v>
      </c>
      <c r="H54" s="519">
        <f t="shared" si="0"/>
        <v>0</v>
      </c>
    </row>
    <row r="55" spans="1:8" ht="12.75" customHeight="1">
      <c r="A55" s="521" t="s">
        <v>399</v>
      </c>
      <c r="B55" s="522" t="s">
        <v>306</v>
      </c>
      <c r="C55" s="522" t="s">
        <v>704</v>
      </c>
      <c r="D55" s="523" t="s">
        <v>704</v>
      </c>
      <c r="E55" s="523" t="s">
        <v>704</v>
      </c>
      <c r="F55" s="518">
        <v>0</v>
      </c>
      <c r="G55" s="518">
        <v>6</v>
      </c>
      <c r="H55" s="519">
        <f t="shared" si="0"/>
        <v>6</v>
      </c>
    </row>
    <row r="56" spans="1:8" ht="12.75" customHeight="1">
      <c r="A56" s="521" t="s">
        <v>666</v>
      </c>
      <c r="B56" s="522" t="s">
        <v>306</v>
      </c>
      <c r="C56" s="522" t="s">
        <v>704</v>
      </c>
      <c r="D56" s="523" t="s">
        <v>704</v>
      </c>
      <c r="E56" s="523" t="s">
        <v>704</v>
      </c>
      <c r="F56" s="518">
        <v>0</v>
      </c>
      <c r="G56" s="518">
        <v>0</v>
      </c>
      <c r="H56" s="519">
        <f t="shared" si="0"/>
        <v>0</v>
      </c>
    </row>
    <row r="57" spans="1:8" ht="12.75" customHeight="1">
      <c r="A57" s="521" t="s">
        <v>721</v>
      </c>
      <c r="B57" s="522" t="s">
        <v>704</v>
      </c>
      <c r="C57" s="522" t="s">
        <v>306</v>
      </c>
      <c r="D57" s="523" t="s">
        <v>704</v>
      </c>
      <c r="E57" s="523" t="s">
        <v>704</v>
      </c>
      <c r="F57" s="518">
        <v>0</v>
      </c>
      <c r="G57" s="518">
        <v>0</v>
      </c>
      <c r="H57" s="519">
        <f t="shared" si="0"/>
        <v>0</v>
      </c>
    </row>
    <row r="58" spans="1:8" ht="12.75" customHeight="1">
      <c r="A58" s="521" t="s">
        <v>667</v>
      </c>
      <c r="B58" s="522" t="s">
        <v>704</v>
      </c>
      <c r="C58" s="522" t="s">
        <v>306</v>
      </c>
      <c r="D58" s="523" t="s">
        <v>704</v>
      </c>
      <c r="E58" s="523" t="s">
        <v>704</v>
      </c>
      <c r="F58" s="518">
        <v>0</v>
      </c>
      <c r="G58" s="518">
        <v>0</v>
      </c>
      <c r="H58" s="519">
        <f t="shared" si="0"/>
        <v>0</v>
      </c>
    </row>
    <row r="59" spans="1:8" ht="12.75" customHeight="1">
      <c r="A59" s="521" t="s">
        <v>400</v>
      </c>
      <c r="B59" s="522" t="s">
        <v>704</v>
      </c>
      <c r="C59" s="522" t="s">
        <v>306</v>
      </c>
      <c r="D59" s="523" t="s">
        <v>306</v>
      </c>
      <c r="E59" s="523" t="s">
        <v>704</v>
      </c>
      <c r="F59" s="518">
        <v>0</v>
      </c>
      <c r="G59" s="518">
        <v>0</v>
      </c>
      <c r="H59" s="519">
        <f t="shared" si="0"/>
        <v>0</v>
      </c>
    </row>
    <row r="60" spans="1:8" ht="12.75" customHeight="1">
      <c r="A60" s="521" t="s">
        <v>401</v>
      </c>
      <c r="B60" s="522" t="s">
        <v>306</v>
      </c>
      <c r="C60" s="522" t="s">
        <v>704</v>
      </c>
      <c r="D60" s="523" t="s">
        <v>704</v>
      </c>
      <c r="E60" s="523" t="s">
        <v>704</v>
      </c>
      <c r="F60" s="518">
        <v>0</v>
      </c>
      <c r="G60" s="518">
        <v>2</v>
      </c>
      <c r="H60" s="519">
        <f t="shared" si="0"/>
        <v>2</v>
      </c>
    </row>
    <row r="61" spans="1:8" ht="12.75" customHeight="1">
      <c r="A61" s="521" t="s">
        <v>668</v>
      </c>
      <c r="B61" s="522" t="s">
        <v>306</v>
      </c>
      <c r="C61" s="522" t="s">
        <v>704</v>
      </c>
      <c r="D61" s="523" t="s">
        <v>704</v>
      </c>
      <c r="E61" s="523" t="s">
        <v>704</v>
      </c>
      <c r="F61" s="518">
        <v>0</v>
      </c>
      <c r="G61" s="518">
        <v>0</v>
      </c>
      <c r="H61" s="519">
        <f t="shared" si="0"/>
        <v>0</v>
      </c>
    </row>
    <row r="62" spans="1:8" ht="12.75" customHeight="1">
      <c r="A62" s="521" t="s">
        <v>402</v>
      </c>
      <c r="B62" s="522" t="s">
        <v>306</v>
      </c>
      <c r="C62" s="522" t="s">
        <v>704</v>
      </c>
      <c r="D62" s="523" t="s">
        <v>704</v>
      </c>
      <c r="E62" s="523" t="s">
        <v>704</v>
      </c>
      <c r="F62" s="518">
        <v>0</v>
      </c>
      <c r="G62" s="518">
        <v>0</v>
      </c>
      <c r="H62" s="519">
        <f t="shared" si="0"/>
        <v>0</v>
      </c>
    </row>
    <row r="63" spans="1:8" ht="12.75" customHeight="1">
      <c r="A63" s="521" t="s">
        <v>595</v>
      </c>
      <c r="B63" s="522" t="s">
        <v>704</v>
      </c>
      <c r="C63" s="522" t="s">
        <v>306</v>
      </c>
      <c r="D63" s="523" t="s">
        <v>704</v>
      </c>
      <c r="E63" s="523" t="s">
        <v>704</v>
      </c>
      <c r="F63" s="518">
        <v>0</v>
      </c>
      <c r="G63" s="518">
        <v>3</v>
      </c>
      <c r="H63" s="519">
        <f t="shared" si="0"/>
        <v>3</v>
      </c>
    </row>
    <row r="64" spans="1:8" ht="12.75" customHeight="1">
      <c r="A64" s="521" t="s">
        <v>374</v>
      </c>
      <c r="B64" s="522" t="s">
        <v>306</v>
      </c>
      <c r="C64" s="522" t="s">
        <v>704</v>
      </c>
      <c r="D64" s="523" t="s">
        <v>704</v>
      </c>
      <c r="E64" s="523" t="s">
        <v>704</v>
      </c>
      <c r="F64" s="518">
        <v>0</v>
      </c>
      <c r="G64" s="518">
        <v>2</v>
      </c>
      <c r="H64" s="519">
        <f t="shared" si="0"/>
        <v>2</v>
      </c>
    </row>
    <row r="65" spans="1:10" ht="12.75" customHeight="1">
      <c r="A65" s="521" t="s">
        <v>722</v>
      </c>
      <c r="B65" s="522" t="s">
        <v>704</v>
      </c>
      <c r="C65" s="522" t="s">
        <v>306</v>
      </c>
      <c r="D65" s="523" t="s">
        <v>704</v>
      </c>
      <c r="E65" s="523" t="s">
        <v>704</v>
      </c>
      <c r="F65" s="518">
        <v>0</v>
      </c>
      <c r="G65" s="518">
        <v>0</v>
      </c>
      <c r="H65" s="519">
        <f t="shared" si="0"/>
        <v>0</v>
      </c>
    </row>
    <row r="66" spans="1:10" ht="12.75" customHeight="1">
      <c r="A66" s="521" t="s">
        <v>669</v>
      </c>
      <c r="B66" s="522" t="s">
        <v>306</v>
      </c>
      <c r="C66" s="522" t="s">
        <v>704</v>
      </c>
      <c r="D66" s="523" t="s">
        <v>704</v>
      </c>
      <c r="E66" s="523" t="s">
        <v>704</v>
      </c>
      <c r="F66" s="518">
        <v>0</v>
      </c>
      <c r="G66" s="518">
        <v>8</v>
      </c>
      <c r="H66" s="519">
        <f t="shared" si="0"/>
        <v>8</v>
      </c>
    </row>
    <row r="67" spans="1:10" ht="12.75" customHeight="1">
      <c r="A67" s="521" t="s">
        <v>403</v>
      </c>
      <c r="B67" s="522" t="s">
        <v>306</v>
      </c>
      <c r="C67" s="522" t="s">
        <v>704</v>
      </c>
      <c r="D67" s="523" t="s">
        <v>704</v>
      </c>
      <c r="E67" s="523" t="s">
        <v>704</v>
      </c>
      <c r="F67" s="518">
        <v>0</v>
      </c>
      <c r="G67" s="518">
        <v>0</v>
      </c>
      <c r="H67" s="519">
        <f t="shared" si="0"/>
        <v>0</v>
      </c>
    </row>
    <row r="68" spans="1:10" ht="12.75" customHeight="1">
      <c r="A68" s="521" t="s">
        <v>404</v>
      </c>
      <c r="B68" s="522" t="s">
        <v>306</v>
      </c>
      <c r="C68" s="522" t="s">
        <v>704</v>
      </c>
      <c r="D68" s="523" t="s">
        <v>704</v>
      </c>
      <c r="E68" s="523" t="s">
        <v>704</v>
      </c>
      <c r="F68" s="518">
        <v>0</v>
      </c>
      <c r="G68" s="518">
        <v>4</v>
      </c>
      <c r="H68" s="519">
        <f t="shared" si="0"/>
        <v>4</v>
      </c>
    </row>
    <row r="69" spans="1:10" ht="12.75" customHeight="1">
      <c r="A69" s="521" t="s">
        <v>670</v>
      </c>
      <c r="B69" s="525" t="s">
        <v>306</v>
      </c>
      <c r="C69" s="525" t="s">
        <v>704</v>
      </c>
      <c r="D69" s="526" t="s">
        <v>704</v>
      </c>
      <c r="E69" s="526" t="s">
        <v>704</v>
      </c>
      <c r="F69" s="518">
        <v>0</v>
      </c>
      <c r="G69" s="518">
        <v>0</v>
      </c>
      <c r="H69" s="519">
        <f t="shared" ref="H69:H93" si="1">+G69+F69</f>
        <v>0</v>
      </c>
    </row>
    <row r="70" spans="1:10" ht="12.75" customHeight="1">
      <c r="A70" s="521" t="s">
        <v>405</v>
      </c>
      <c r="B70" s="525" t="s">
        <v>306</v>
      </c>
      <c r="C70" s="525" t="s">
        <v>704</v>
      </c>
      <c r="D70" s="526" t="s">
        <v>704</v>
      </c>
      <c r="E70" s="526" t="s">
        <v>704</v>
      </c>
      <c r="F70" s="518">
        <v>0</v>
      </c>
      <c r="G70" s="518">
        <v>0</v>
      </c>
      <c r="H70" s="519">
        <f t="shared" si="1"/>
        <v>0</v>
      </c>
    </row>
    <row r="71" spans="1:10" ht="12.75" customHeight="1">
      <c r="A71" s="521" t="s">
        <v>671</v>
      </c>
      <c r="B71" s="525" t="s">
        <v>306</v>
      </c>
      <c r="C71" s="525" t="s">
        <v>704</v>
      </c>
      <c r="D71" s="526" t="s">
        <v>704</v>
      </c>
      <c r="E71" s="526" t="s">
        <v>704</v>
      </c>
      <c r="F71" s="518">
        <v>0</v>
      </c>
      <c r="G71" s="518">
        <v>1</v>
      </c>
      <c r="H71" s="519">
        <f t="shared" si="1"/>
        <v>1</v>
      </c>
    </row>
    <row r="72" spans="1:10" ht="12.75" customHeight="1">
      <c r="A72" s="521" t="s">
        <v>672</v>
      </c>
      <c r="B72" s="525" t="s">
        <v>306</v>
      </c>
      <c r="C72" s="525" t="s">
        <v>704</v>
      </c>
      <c r="D72" s="526" t="s">
        <v>704</v>
      </c>
      <c r="E72" s="526" t="s">
        <v>704</v>
      </c>
      <c r="F72" s="518">
        <v>0</v>
      </c>
      <c r="G72" s="518">
        <v>0</v>
      </c>
      <c r="H72" s="519">
        <f t="shared" si="1"/>
        <v>0</v>
      </c>
    </row>
    <row r="73" spans="1:10" ht="12.75" customHeight="1">
      <c r="A73" s="521" t="s">
        <v>673</v>
      </c>
      <c r="B73" s="525" t="s">
        <v>306</v>
      </c>
      <c r="C73" s="525" t="s">
        <v>704</v>
      </c>
      <c r="D73" s="526" t="s">
        <v>704</v>
      </c>
      <c r="E73" s="526" t="s">
        <v>704</v>
      </c>
      <c r="F73" s="518">
        <v>0</v>
      </c>
      <c r="G73" s="518">
        <v>0</v>
      </c>
      <c r="H73" s="519">
        <f t="shared" si="1"/>
        <v>0</v>
      </c>
      <c r="I73" s="527"/>
      <c r="J73" s="527"/>
    </row>
    <row r="74" spans="1:10" ht="12.75" customHeight="1">
      <c r="A74" s="521" t="s">
        <v>406</v>
      </c>
      <c r="B74" s="525" t="s">
        <v>704</v>
      </c>
      <c r="C74" s="525" t="s">
        <v>306</v>
      </c>
      <c r="D74" s="526" t="s">
        <v>306</v>
      </c>
      <c r="E74" s="526" t="s">
        <v>306</v>
      </c>
      <c r="F74" s="518">
        <v>3</v>
      </c>
      <c r="G74" s="518">
        <v>0</v>
      </c>
      <c r="H74" s="519">
        <f t="shared" si="1"/>
        <v>3</v>
      </c>
    </row>
    <row r="75" spans="1:10" ht="12.75" customHeight="1">
      <c r="A75" s="521" t="s">
        <v>674</v>
      </c>
      <c r="B75" s="525" t="s">
        <v>306</v>
      </c>
      <c r="C75" s="525" t="s">
        <v>704</v>
      </c>
      <c r="D75" s="526" t="s">
        <v>704</v>
      </c>
      <c r="E75" s="526" t="s">
        <v>704</v>
      </c>
      <c r="F75" s="518">
        <v>0</v>
      </c>
      <c r="G75" s="518">
        <v>0</v>
      </c>
      <c r="H75" s="519">
        <f t="shared" si="1"/>
        <v>0</v>
      </c>
    </row>
    <row r="76" spans="1:10" ht="12.75" customHeight="1">
      <c r="A76" s="521" t="s">
        <v>723</v>
      </c>
      <c r="B76" s="525" t="s">
        <v>306</v>
      </c>
      <c r="C76" s="525" t="s">
        <v>704</v>
      </c>
      <c r="D76" s="526" t="s">
        <v>704</v>
      </c>
      <c r="E76" s="526" t="s">
        <v>704</v>
      </c>
      <c r="F76" s="518">
        <v>0</v>
      </c>
      <c r="G76" s="518">
        <v>0</v>
      </c>
      <c r="H76" s="519">
        <f t="shared" si="1"/>
        <v>0</v>
      </c>
    </row>
    <row r="77" spans="1:10" ht="12.75" customHeight="1">
      <c r="A77" s="521" t="s">
        <v>407</v>
      </c>
      <c r="B77" s="525" t="s">
        <v>306</v>
      </c>
      <c r="C77" s="525" t="s">
        <v>704</v>
      </c>
      <c r="D77" s="526" t="s">
        <v>704</v>
      </c>
      <c r="E77" s="526" t="s">
        <v>704</v>
      </c>
      <c r="F77" s="518">
        <v>0</v>
      </c>
      <c r="G77" s="518">
        <v>0</v>
      </c>
      <c r="H77" s="519">
        <f t="shared" si="1"/>
        <v>0</v>
      </c>
    </row>
    <row r="78" spans="1:10" ht="12.75" customHeight="1">
      <c r="A78" s="521" t="s">
        <v>675</v>
      </c>
      <c r="B78" s="525" t="s">
        <v>306</v>
      </c>
      <c r="C78" s="525" t="s">
        <v>704</v>
      </c>
      <c r="D78" s="526" t="s">
        <v>704</v>
      </c>
      <c r="E78" s="526" t="s">
        <v>704</v>
      </c>
      <c r="F78" s="518">
        <v>0</v>
      </c>
      <c r="G78" s="518">
        <v>3</v>
      </c>
      <c r="H78" s="519">
        <f t="shared" si="1"/>
        <v>3</v>
      </c>
    </row>
    <row r="79" spans="1:10" ht="12.75" customHeight="1">
      <c r="A79" s="521" t="s">
        <v>724</v>
      </c>
      <c r="B79" s="525" t="s">
        <v>306</v>
      </c>
      <c r="C79" s="525" t="s">
        <v>704</v>
      </c>
      <c r="D79" s="526" t="s">
        <v>704</v>
      </c>
      <c r="E79" s="526" t="s">
        <v>704</v>
      </c>
      <c r="F79" s="518">
        <v>0</v>
      </c>
      <c r="G79" s="518">
        <v>0</v>
      </c>
      <c r="H79" s="519">
        <f t="shared" si="1"/>
        <v>0</v>
      </c>
    </row>
    <row r="80" spans="1:10" ht="12.75" customHeight="1">
      <c r="A80" s="521" t="s">
        <v>408</v>
      </c>
      <c r="B80" s="525" t="s">
        <v>306</v>
      </c>
      <c r="C80" s="525" t="s">
        <v>704</v>
      </c>
      <c r="D80" s="525" t="s">
        <v>704</v>
      </c>
      <c r="E80" s="525" t="s">
        <v>704</v>
      </c>
      <c r="F80" s="518">
        <v>0</v>
      </c>
      <c r="G80" s="518">
        <v>0</v>
      </c>
      <c r="H80" s="519">
        <f t="shared" si="1"/>
        <v>0</v>
      </c>
    </row>
    <row r="81" spans="1:8" ht="12.75" customHeight="1">
      <c r="A81" s="521" t="s">
        <v>676</v>
      </c>
      <c r="B81" s="525" t="s">
        <v>306</v>
      </c>
      <c r="C81" s="525" t="s">
        <v>704</v>
      </c>
      <c r="D81" s="525" t="s">
        <v>704</v>
      </c>
      <c r="E81" s="525" t="s">
        <v>704</v>
      </c>
      <c r="F81" s="518">
        <v>0</v>
      </c>
      <c r="G81" s="518">
        <v>0</v>
      </c>
      <c r="H81" s="519">
        <f t="shared" si="1"/>
        <v>0</v>
      </c>
    </row>
    <row r="82" spans="1:8" ht="12.75" customHeight="1">
      <c r="A82" s="521" t="s">
        <v>594</v>
      </c>
      <c r="B82" s="525" t="s">
        <v>704</v>
      </c>
      <c r="C82" s="525" t="s">
        <v>306</v>
      </c>
      <c r="D82" s="525" t="s">
        <v>704</v>
      </c>
      <c r="E82" s="525" t="s">
        <v>704</v>
      </c>
      <c r="F82" s="518">
        <v>0</v>
      </c>
      <c r="G82" s="518">
        <v>0</v>
      </c>
      <c r="H82" s="519">
        <f t="shared" si="1"/>
        <v>0</v>
      </c>
    </row>
    <row r="83" spans="1:8" ht="12.75" customHeight="1">
      <c r="A83" s="521" t="s">
        <v>677</v>
      </c>
      <c r="B83" s="525" t="s">
        <v>306</v>
      </c>
      <c r="C83" s="525" t="s">
        <v>704</v>
      </c>
      <c r="D83" s="525" t="s">
        <v>704</v>
      </c>
      <c r="E83" s="525" t="s">
        <v>704</v>
      </c>
      <c r="F83" s="518">
        <v>0</v>
      </c>
      <c r="G83" s="518">
        <v>0</v>
      </c>
      <c r="H83" s="519">
        <f t="shared" si="1"/>
        <v>0</v>
      </c>
    </row>
    <row r="84" spans="1:8" ht="12.75" customHeight="1">
      <c r="A84" s="521" t="s">
        <v>678</v>
      </c>
      <c r="B84" s="525" t="s">
        <v>306</v>
      </c>
      <c r="C84" s="525" t="s">
        <v>704</v>
      </c>
      <c r="D84" s="525" t="s">
        <v>704</v>
      </c>
      <c r="E84" s="525" t="s">
        <v>704</v>
      </c>
      <c r="F84" s="518">
        <v>0</v>
      </c>
      <c r="G84" s="518">
        <v>0</v>
      </c>
      <c r="H84" s="519">
        <f t="shared" si="1"/>
        <v>0</v>
      </c>
    </row>
    <row r="85" spans="1:8" ht="12.75" customHeight="1">
      <c r="A85" s="521" t="s">
        <v>725</v>
      </c>
      <c r="B85" s="525" t="s">
        <v>306</v>
      </c>
      <c r="C85" s="525" t="s">
        <v>704</v>
      </c>
      <c r="D85" s="525" t="s">
        <v>704</v>
      </c>
      <c r="E85" s="525" t="s">
        <v>704</v>
      </c>
      <c r="F85" s="518">
        <v>0</v>
      </c>
      <c r="G85" s="518">
        <v>0</v>
      </c>
      <c r="H85" s="519">
        <f t="shared" si="1"/>
        <v>0</v>
      </c>
    </row>
    <row r="86" spans="1:8" ht="12.75" customHeight="1">
      <c r="A86" s="521" t="s">
        <v>726</v>
      </c>
      <c r="B86" s="525" t="s">
        <v>306</v>
      </c>
      <c r="C86" s="525" t="s">
        <v>704</v>
      </c>
      <c r="D86" s="525" t="s">
        <v>704</v>
      </c>
      <c r="E86" s="525" t="s">
        <v>704</v>
      </c>
      <c r="F86" s="518">
        <v>0</v>
      </c>
      <c r="G86" s="518">
        <v>0</v>
      </c>
      <c r="H86" s="519">
        <f t="shared" si="1"/>
        <v>0</v>
      </c>
    </row>
    <row r="87" spans="1:8" ht="12.75" customHeight="1">
      <c r="A87" s="521" t="s">
        <v>727</v>
      </c>
      <c r="B87" s="525" t="s">
        <v>704</v>
      </c>
      <c r="C87" s="525" t="s">
        <v>306</v>
      </c>
      <c r="D87" s="525" t="s">
        <v>704</v>
      </c>
      <c r="E87" s="525" t="s">
        <v>704</v>
      </c>
      <c r="F87" s="518">
        <v>0</v>
      </c>
      <c r="G87" s="518">
        <v>0</v>
      </c>
      <c r="H87" s="519">
        <f t="shared" si="1"/>
        <v>0</v>
      </c>
    </row>
    <row r="88" spans="1:8" ht="12.75" customHeight="1">
      <c r="A88" s="521" t="s">
        <v>728</v>
      </c>
      <c r="B88" s="525" t="s">
        <v>704</v>
      </c>
      <c r="C88" s="525" t="s">
        <v>306</v>
      </c>
      <c r="D88" s="525" t="s">
        <v>704</v>
      </c>
      <c r="E88" s="525" t="s">
        <v>704</v>
      </c>
      <c r="F88" s="518">
        <v>0</v>
      </c>
      <c r="G88" s="518">
        <v>0</v>
      </c>
      <c r="H88" s="519">
        <f t="shared" si="1"/>
        <v>0</v>
      </c>
    </row>
    <row r="89" spans="1:8" ht="12.75" customHeight="1">
      <c r="A89" s="521" t="s">
        <v>679</v>
      </c>
      <c r="B89" s="525" t="s">
        <v>306</v>
      </c>
      <c r="C89" s="525" t="s">
        <v>704</v>
      </c>
      <c r="D89" s="525" t="s">
        <v>704</v>
      </c>
      <c r="E89" s="525" t="s">
        <v>704</v>
      </c>
      <c r="F89" s="518">
        <v>0</v>
      </c>
      <c r="G89" s="518">
        <v>0</v>
      </c>
      <c r="H89" s="519">
        <f t="shared" si="1"/>
        <v>0</v>
      </c>
    </row>
    <row r="90" spans="1:8" ht="12.75" customHeight="1">
      <c r="A90" s="521" t="s">
        <v>680</v>
      </c>
      <c r="B90" s="525" t="s">
        <v>704</v>
      </c>
      <c r="C90" s="525" t="s">
        <v>306</v>
      </c>
      <c r="D90" s="525" t="s">
        <v>704</v>
      </c>
      <c r="E90" s="525" t="s">
        <v>704</v>
      </c>
      <c r="F90" s="518">
        <v>0</v>
      </c>
      <c r="G90" s="518">
        <v>0</v>
      </c>
      <c r="H90" s="519">
        <f t="shared" si="1"/>
        <v>0</v>
      </c>
    </row>
    <row r="91" spans="1:8" ht="12.75" customHeight="1">
      <c r="A91" s="521" t="s">
        <v>681</v>
      </c>
      <c r="B91" s="525" t="s">
        <v>306</v>
      </c>
      <c r="C91" s="525" t="s">
        <v>704</v>
      </c>
      <c r="D91" s="525" t="s">
        <v>704</v>
      </c>
      <c r="E91" s="525" t="s">
        <v>704</v>
      </c>
      <c r="F91" s="518">
        <v>0</v>
      </c>
      <c r="G91" s="518">
        <v>0</v>
      </c>
      <c r="H91" s="519">
        <f t="shared" si="1"/>
        <v>0</v>
      </c>
    </row>
    <row r="92" spans="1:8" ht="12.75" customHeight="1">
      <c r="A92" s="521" t="s">
        <v>682</v>
      </c>
      <c r="B92" s="525" t="s">
        <v>306</v>
      </c>
      <c r="C92" s="525" t="s">
        <v>704</v>
      </c>
      <c r="D92" s="525" t="s">
        <v>704</v>
      </c>
      <c r="E92" s="525" t="s">
        <v>704</v>
      </c>
      <c r="F92" s="518">
        <v>0</v>
      </c>
      <c r="G92" s="518">
        <v>0</v>
      </c>
      <c r="H92" s="519">
        <f t="shared" si="1"/>
        <v>0</v>
      </c>
    </row>
    <row r="93" spans="1:8" ht="12.75" customHeight="1" thickBot="1">
      <c r="A93" s="521" t="s">
        <v>409</v>
      </c>
      <c r="B93" s="525" t="s">
        <v>306</v>
      </c>
      <c r="C93" s="525" t="s">
        <v>704</v>
      </c>
      <c r="D93" s="525" t="s">
        <v>306</v>
      </c>
      <c r="E93" s="525" t="s">
        <v>704</v>
      </c>
      <c r="F93" s="518">
        <v>0</v>
      </c>
      <c r="G93" s="518">
        <v>0</v>
      </c>
      <c r="H93" s="519">
        <f t="shared" si="1"/>
        <v>0</v>
      </c>
    </row>
    <row r="94" spans="1:8" ht="13.8" thickBot="1">
      <c r="A94" s="528" t="s">
        <v>729</v>
      </c>
      <c r="B94" s="529" t="s">
        <v>704</v>
      </c>
      <c r="C94" s="529"/>
      <c r="D94" s="530" t="s">
        <v>704</v>
      </c>
      <c r="E94" s="530" t="s">
        <v>704</v>
      </c>
      <c r="F94" s="531">
        <f>SUM(F4:F93)</f>
        <v>3</v>
      </c>
      <c r="G94" s="531">
        <f>SUM(G4:G93)</f>
        <v>2551</v>
      </c>
      <c r="H94" s="531">
        <f>SUM(H4:H93)</f>
        <v>2554</v>
      </c>
    </row>
    <row r="96" spans="1:8" ht="28.5" customHeight="1">
      <c r="A96" s="1158" t="s">
        <v>569</v>
      </c>
      <c r="B96" s="1159"/>
      <c r="C96" s="1159"/>
      <c r="D96" s="1159"/>
      <c r="E96" s="1159"/>
      <c r="F96" s="1159"/>
      <c r="G96" s="1159"/>
      <c r="H96" s="1159"/>
    </row>
    <row r="97" spans="1:8" ht="20.25" customHeight="1">
      <c r="A97" s="1160" t="s">
        <v>570</v>
      </c>
      <c r="B97" s="1161"/>
      <c r="C97" s="1161"/>
      <c r="D97" s="1161"/>
      <c r="E97" s="1161"/>
      <c r="F97" s="1161"/>
      <c r="G97" s="1161"/>
      <c r="H97" s="1161"/>
    </row>
    <row r="98" spans="1:8" ht="28.5" customHeight="1">
      <c r="A98" s="1160" t="s">
        <v>571</v>
      </c>
      <c r="B98" s="1161"/>
      <c r="C98" s="1161"/>
      <c r="D98" s="1161"/>
      <c r="E98" s="1161"/>
      <c r="F98" s="1161"/>
      <c r="G98" s="1161"/>
      <c r="H98" s="1161"/>
    </row>
  </sheetData>
  <mergeCells count="7">
    <mergeCell ref="A96:H96"/>
    <mergeCell ref="A97:H97"/>
    <mergeCell ref="A98:H98"/>
    <mergeCell ref="A1:H1"/>
    <mergeCell ref="A2:A3"/>
    <mergeCell ref="B2:E2"/>
    <mergeCell ref="F2:H2"/>
  </mergeCells>
  <printOptions horizontalCentered="1" headings="1"/>
  <pageMargins left="0.75" right="0.5" top="1" bottom="1" header="0.5" footer="0.5"/>
  <pageSetup scale="74" firstPageNumber="81" fitToHeight="2" orientation="portrait" useFirstPageNumber="1" r:id="rId1"/>
  <headerFooter scaleWithDoc="0"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J16"/>
  <sheetViews>
    <sheetView zoomScaleNormal="100" workbookViewId="0">
      <selection activeCell="J12" sqref="J12"/>
    </sheetView>
  </sheetViews>
  <sheetFormatPr defaultColWidth="9.109375" defaultRowHeight="13.8"/>
  <cols>
    <col min="1" max="1" width="16.5546875" style="655" customWidth="1"/>
    <col min="2" max="2" width="16.5546875" style="654" customWidth="1"/>
    <col min="3" max="3" width="12.5546875" style="654" customWidth="1"/>
    <col min="4" max="4" width="13.5546875" style="630" customWidth="1"/>
    <col min="5" max="5" width="11" style="630" customWidth="1"/>
    <col min="6" max="6" width="12.5546875" style="630" customWidth="1"/>
    <col min="7" max="7" width="12.109375" style="654" customWidth="1"/>
    <col min="8" max="8" width="12.44140625" style="630" customWidth="1"/>
    <col min="9" max="9" width="9.109375" style="630"/>
    <col min="10" max="10" width="10.109375" style="630" bestFit="1" customWidth="1"/>
    <col min="11" max="16384" width="9.109375" style="630"/>
  </cols>
  <sheetData>
    <row r="1" spans="1:10" s="655" customFormat="1" ht="66" customHeight="1" thickBot="1">
      <c r="A1" s="1173" t="s">
        <v>774</v>
      </c>
      <c r="B1" s="1174"/>
      <c r="C1" s="1174"/>
      <c r="D1" s="1174"/>
      <c r="E1" s="1174"/>
      <c r="F1" s="1174"/>
      <c r="G1" s="1174"/>
      <c r="H1" s="1175"/>
    </row>
    <row r="2" spans="1:10" s="680" customFormat="1" ht="39.75" customHeight="1" thickBot="1">
      <c r="A2" s="684">
        <v>2016</v>
      </c>
      <c r="B2" s="682" t="s">
        <v>152</v>
      </c>
      <c r="C2" s="682" t="s">
        <v>151</v>
      </c>
      <c r="D2" s="683" t="s">
        <v>150</v>
      </c>
      <c r="E2" s="682" t="s">
        <v>50</v>
      </c>
      <c r="F2" s="682" t="s">
        <v>149</v>
      </c>
      <c r="G2" s="682" t="s">
        <v>83</v>
      </c>
      <c r="H2" s="681" t="s">
        <v>572</v>
      </c>
    </row>
    <row r="3" spans="1:10">
      <c r="A3" s="503" t="s">
        <v>131</v>
      </c>
      <c r="B3" s="679">
        <v>0</v>
      </c>
      <c r="C3" s="679">
        <v>0</v>
      </c>
      <c r="D3" s="677">
        <f>+'CARE-Table 2'!W5</f>
        <v>1277380</v>
      </c>
      <c r="E3" s="677">
        <f>+D3</f>
        <v>1277380</v>
      </c>
      <c r="F3" s="677">
        <f>+'CARE-Table 2'!X5</f>
        <v>1520058</v>
      </c>
      <c r="G3" s="888">
        <f t="shared" ref="G3:G14" si="0">IFERROR(E3/F3,"")</f>
        <v>0.84034951297910998</v>
      </c>
      <c r="H3" s="892" t="s">
        <v>694</v>
      </c>
      <c r="J3" s="654"/>
    </row>
    <row r="4" spans="1:10">
      <c r="A4" s="504" t="s">
        <v>130</v>
      </c>
      <c r="B4" s="505">
        <v>0</v>
      </c>
      <c r="C4" s="505">
        <v>0</v>
      </c>
      <c r="D4" s="677">
        <f>+'CARE-Table 2'!W6</f>
        <v>1271845</v>
      </c>
      <c r="E4" s="677">
        <f t="shared" ref="E4:E14" si="1">+D4</f>
        <v>1271845</v>
      </c>
      <c r="F4" s="677">
        <f>+'CARE-Table 2'!X6</f>
        <v>1520058</v>
      </c>
      <c r="G4" s="888">
        <f t="shared" si="0"/>
        <v>0.83670820455535244</v>
      </c>
      <c r="H4" s="890">
        <v>-3.4908646592971548E-3</v>
      </c>
      <c r="J4" s="654"/>
    </row>
    <row r="5" spans="1:10">
      <c r="A5" s="504" t="s">
        <v>129</v>
      </c>
      <c r="B5" s="505">
        <v>0</v>
      </c>
      <c r="C5" s="505">
        <v>0</v>
      </c>
      <c r="D5" s="677">
        <f>+'CARE-Table 2'!W7</f>
        <v>1262687</v>
      </c>
      <c r="E5" s="677">
        <f t="shared" si="1"/>
        <v>1262687</v>
      </c>
      <c r="F5" s="677">
        <f>+'CARE-Table 2'!X7</f>
        <v>1520058</v>
      </c>
      <c r="G5" s="888">
        <f t="shared" si="0"/>
        <v>0.83068343444789605</v>
      </c>
      <c r="H5" s="890">
        <v>-2.1362704439681357E-3</v>
      </c>
      <c r="J5" s="654"/>
    </row>
    <row r="6" spans="1:10">
      <c r="A6" s="504" t="s">
        <v>128</v>
      </c>
      <c r="B6" s="505">
        <v>0</v>
      </c>
      <c r="C6" s="505">
        <v>0</v>
      </c>
      <c r="D6" s="677">
        <f>+'CARE-Table 2'!W8</f>
        <v>1264951</v>
      </c>
      <c r="E6" s="677">
        <f t="shared" si="1"/>
        <v>1264951</v>
      </c>
      <c r="F6" s="677">
        <f>+'CARE-Table 2'!X8</f>
        <v>1520058</v>
      </c>
      <c r="G6" s="888">
        <f t="shared" si="0"/>
        <v>0.83217285129909513</v>
      </c>
      <c r="H6" s="890">
        <v>-3.5615623386792139E-3</v>
      </c>
      <c r="J6" s="654"/>
    </row>
    <row r="7" spans="1:10">
      <c r="A7" s="504" t="s">
        <v>127</v>
      </c>
      <c r="B7" s="505">
        <v>0</v>
      </c>
      <c r="C7" s="505">
        <v>0</v>
      </c>
      <c r="D7" s="677">
        <f>+'CARE-Table 2'!W9</f>
        <v>1266254</v>
      </c>
      <c r="E7" s="677">
        <f t="shared" si="1"/>
        <v>1266254</v>
      </c>
      <c r="F7" s="677">
        <f>+'CARE-Table 2'!X9</f>
        <v>1520058</v>
      </c>
      <c r="G7" s="888">
        <f t="shared" si="0"/>
        <v>0.83303005543209541</v>
      </c>
      <c r="H7" s="890">
        <v>-1.287898291383871E-3</v>
      </c>
      <c r="J7" s="654"/>
    </row>
    <row r="8" spans="1:10">
      <c r="A8" s="504" t="s">
        <v>126</v>
      </c>
      <c r="B8" s="505">
        <v>0</v>
      </c>
      <c r="C8" s="678">
        <v>0</v>
      </c>
      <c r="D8" s="677">
        <f>+'CARE-Table 2'!W10</f>
        <v>1266096</v>
      </c>
      <c r="E8" s="677">
        <f t="shared" si="1"/>
        <v>1266096</v>
      </c>
      <c r="F8" s="677">
        <f>+'CARE-Table 2'!X10</f>
        <v>1520058</v>
      </c>
      <c r="G8" s="888">
        <f t="shared" si="0"/>
        <v>0.83292611202993572</v>
      </c>
      <c r="H8" s="890">
        <v>3.8016676648822134E-5</v>
      </c>
      <c r="J8" s="654"/>
    </row>
    <row r="9" spans="1:10">
      <c r="A9" s="504" t="s">
        <v>125</v>
      </c>
      <c r="B9" s="505">
        <v>0</v>
      </c>
      <c r="C9" s="505">
        <v>0</v>
      </c>
      <c r="D9" s="677">
        <f>+'CARE-Table 2'!W11</f>
        <v>1267287</v>
      </c>
      <c r="E9" s="677">
        <f t="shared" si="1"/>
        <v>1267287</v>
      </c>
      <c r="F9" s="677">
        <f>+'CARE-Table 2'!X11</f>
        <v>1520058</v>
      </c>
      <c r="G9" s="888">
        <f t="shared" si="0"/>
        <v>0.83370963476393667</v>
      </c>
      <c r="H9" s="890">
        <v>2.3523652375508908E-3</v>
      </c>
      <c r="J9" s="654"/>
    </row>
    <row r="10" spans="1:10">
      <c r="A10" s="504" t="s">
        <v>124</v>
      </c>
      <c r="B10" s="505">
        <v>0</v>
      </c>
      <c r="C10" s="505">
        <v>0</v>
      </c>
      <c r="D10" s="677">
        <f>+'CARE-Table 2'!W12</f>
        <v>1266399</v>
      </c>
      <c r="E10" s="677">
        <f t="shared" si="1"/>
        <v>1266399</v>
      </c>
      <c r="F10" s="677">
        <f>+'CARE-Table 2'!X12</f>
        <v>1520058</v>
      </c>
      <c r="G10" s="888">
        <f t="shared" si="0"/>
        <v>0.83312544652901399</v>
      </c>
      <c r="H10" s="890">
        <v>-6.5962268781905031E-4</v>
      </c>
      <c r="J10" s="654"/>
    </row>
    <row r="11" spans="1:10">
      <c r="A11" s="504" t="s">
        <v>123</v>
      </c>
      <c r="B11" s="505">
        <v>0</v>
      </c>
      <c r="C11" s="505">
        <v>0</v>
      </c>
      <c r="D11" s="677">
        <f>+'CARE-Table 2'!W13</f>
        <v>1253686</v>
      </c>
      <c r="E11" s="677">
        <f t="shared" si="1"/>
        <v>1253686</v>
      </c>
      <c r="F11" s="677">
        <f>+'CARE-Table 2'!X13</f>
        <v>1520058</v>
      </c>
      <c r="G11" s="888">
        <f t="shared" si="0"/>
        <v>0.82476194987296536</v>
      </c>
      <c r="H11" s="890">
        <v>4.3285654640502491E-3</v>
      </c>
      <c r="J11" s="654"/>
    </row>
    <row r="12" spans="1:10">
      <c r="A12" s="504" t="s">
        <v>122</v>
      </c>
      <c r="B12" s="505">
        <v>0</v>
      </c>
      <c r="C12" s="505">
        <v>0</v>
      </c>
      <c r="D12" s="677">
        <f>+'CARE-Table 2'!W14</f>
        <v>1245085</v>
      </c>
      <c r="E12" s="677">
        <f t="shared" si="1"/>
        <v>1245085</v>
      </c>
      <c r="F12" s="677">
        <f>+'CARE-Table 2'!X14</f>
        <v>1520058</v>
      </c>
      <c r="G12" s="888">
        <f t="shared" si="0"/>
        <v>0.8191036131516034</v>
      </c>
      <c r="H12" s="890">
        <v>-9.4941647736140888E-3</v>
      </c>
      <c r="J12" s="654"/>
    </row>
    <row r="13" spans="1:10">
      <c r="A13" s="504" t="s">
        <v>121</v>
      </c>
      <c r="B13" s="505">
        <v>0</v>
      </c>
      <c r="C13" s="505">
        <v>0</v>
      </c>
      <c r="D13" s="677">
        <f>+'CARE-Table 2'!W15</f>
        <v>1235455</v>
      </c>
      <c r="E13" s="677">
        <f t="shared" si="1"/>
        <v>1235455</v>
      </c>
      <c r="F13" s="677">
        <f>+'CARE-Table 2'!X15</f>
        <v>1520058</v>
      </c>
      <c r="G13" s="888">
        <f t="shared" si="0"/>
        <v>0.81276832857693593</v>
      </c>
      <c r="H13" s="890">
        <v>2.4950945147939052E-3</v>
      </c>
      <c r="J13" s="654"/>
    </row>
    <row r="14" spans="1:10" ht="14.4" thickBot="1">
      <c r="A14" s="506" t="s">
        <v>120</v>
      </c>
      <c r="B14" s="507">
        <v>0</v>
      </c>
      <c r="C14" s="507">
        <v>0</v>
      </c>
      <c r="D14" s="677">
        <f>+'CARE-Table 2'!W16</f>
        <v>1235755</v>
      </c>
      <c r="E14" s="677">
        <f t="shared" si="1"/>
        <v>1235755</v>
      </c>
      <c r="F14" s="677">
        <f>+'CARE-Table 2'!X16</f>
        <v>1520058</v>
      </c>
      <c r="G14" s="889">
        <f t="shared" si="0"/>
        <v>0.81296568946711245</v>
      </c>
      <c r="H14" s="891">
        <v>-1.8994999139623214E-3</v>
      </c>
      <c r="J14" s="654"/>
    </row>
    <row r="15" spans="1:10">
      <c r="A15" s="508"/>
      <c r="B15" s="509"/>
      <c r="C15" s="509"/>
      <c r="D15" s="509"/>
      <c r="E15" s="509"/>
      <c r="F15" s="509"/>
      <c r="G15" s="676"/>
      <c r="H15" s="676"/>
    </row>
    <row r="16" spans="1:10" ht="16.2">
      <c r="A16" s="1176" t="s">
        <v>806</v>
      </c>
      <c r="B16" s="1176"/>
      <c r="C16" s="1176"/>
      <c r="D16" s="1176"/>
      <c r="E16" s="1176"/>
      <c r="F16" s="1176"/>
      <c r="G16" s="1176"/>
      <c r="H16" s="1176"/>
    </row>
  </sheetData>
  <mergeCells count="2">
    <mergeCell ref="A1:H1"/>
    <mergeCell ref="A16:H16"/>
  </mergeCells>
  <printOptions horizontalCentered="1" headings="1"/>
  <pageMargins left="0.75" right="0.5" top="1" bottom="1" header="0.5" footer="0.5"/>
  <pageSetup firstPageNumber="106" orientation="landscape" useFirstPageNumber="1" r:id="rId1"/>
  <headerFooter scaleWithDoc="0"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D26"/>
  <sheetViews>
    <sheetView zoomScaleNormal="100" workbookViewId="0">
      <selection activeCell="B8" sqref="B8"/>
    </sheetView>
  </sheetViews>
  <sheetFormatPr defaultColWidth="9.109375" defaultRowHeight="13.8"/>
  <cols>
    <col min="1" max="1" width="20" style="655" customWidth="1"/>
    <col min="2" max="2" width="20.44140625" style="654" customWidth="1"/>
    <col min="3" max="3" width="19.88671875" style="654" customWidth="1"/>
    <col min="4" max="4" width="18.44140625" style="630" customWidth="1"/>
    <col min="5" max="16384" width="9.109375" style="630"/>
  </cols>
  <sheetData>
    <row r="1" spans="1:4" s="655" customFormat="1" ht="68.400000000000006" customHeight="1" thickBot="1">
      <c r="A1" s="1187" t="s">
        <v>775</v>
      </c>
      <c r="B1" s="1188"/>
      <c r="C1" s="1188"/>
      <c r="D1" s="1189"/>
    </row>
    <row r="2" spans="1:4" ht="24" customHeight="1">
      <c r="A2" s="1190" t="s">
        <v>522</v>
      </c>
      <c r="B2" s="1191"/>
      <c r="C2" s="1191"/>
      <c r="D2" s="1192"/>
    </row>
    <row r="3" spans="1:4" ht="16.649999999999999" customHeight="1" thickBot="1">
      <c r="A3" s="1193" t="s">
        <v>592</v>
      </c>
      <c r="B3" s="1194"/>
      <c r="C3" s="1194"/>
      <c r="D3" s="1195"/>
    </row>
    <row r="4" spans="1:4">
      <c r="A4" s="693"/>
      <c r="B4" s="692"/>
      <c r="C4" s="692"/>
      <c r="D4" s="691"/>
    </row>
    <row r="5" spans="1:4">
      <c r="A5" s="1200" t="s">
        <v>66</v>
      </c>
      <c r="B5" s="652" t="s">
        <v>160</v>
      </c>
      <c r="C5" s="652" t="s">
        <v>160</v>
      </c>
      <c r="D5" s="1202" t="s">
        <v>50</v>
      </c>
    </row>
    <row r="6" spans="1:4">
      <c r="A6" s="1201"/>
      <c r="B6" s="652" t="s">
        <v>157</v>
      </c>
      <c r="C6" s="652" t="s">
        <v>159</v>
      </c>
      <c r="D6" s="1203" t="s">
        <v>50</v>
      </c>
    </row>
    <row r="7" spans="1:4" s="459" customFormat="1">
      <c r="A7" s="497" t="s">
        <v>154</v>
      </c>
      <c r="B7" s="686">
        <v>70.194605009633904</v>
      </c>
      <c r="C7" s="686">
        <v>3.3686125160565186</v>
      </c>
      <c r="D7" s="685">
        <f>SUM(B7:C7)</f>
        <v>73.563217525690419</v>
      </c>
    </row>
    <row r="8" spans="1:4" s="459" customFormat="1">
      <c r="A8" s="497" t="s">
        <v>153</v>
      </c>
      <c r="B8" s="686">
        <v>12.568468468468467</v>
      </c>
      <c r="C8" s="686">
        <v>0.86216216216216213</v>
      </c>
      <c r="D8" s="685">
        <v>13.165285451197056</v>
      </c>
    </row>
    <row r="9" spans="1:4" s="459" customFormat="1">
      <c r="A9" s="690"/>
      <c r="B9" s="689"/>
      <c r="C9" s="689"/>
      <c r="D9" s="688"/>
    </row>
    <row r="10" spans="1:4" s="459" customFormat="1">
      <c r="A10" s="1196" t="s">
        <v>66</v>
      </c>
      <c r="B10" s="687" t="s">
        <v>158</v>
      </c>
      <c r="C10" s="687" t="s">
        <v>158</v>
      </c>
      <c r="D10" s="1198" t="s">
        <v>50</v>
      </c>
    </row>
    <row r="11" spans="1:4" s="459" customFormat="1">
      <c r="A11" s="1197"/>
      <c r="B11" s="687" t="s">
        <v>157</v>
      </c>
      <c r="C11" s="687" t="s">
        <v>266</v>
      </c>
      <c r="D11" s="1199" t="s">
        <v>50</v>
      </c>
    </row>
    <row r="12" spans="1:4" s="459" customFormat="1">
      <c r="A12" s="497" t="s">
        <v>154</v>
      </c>
      <c r="B12" s="686">
        <v>297.20695509440174</v>
      </c>
      <c r="C12" s="686">
        <v>256.86283811210166</v>
      </c>
      <c r="D12" s="685">
        <f t="shared" ref="D12:D13" si="0">SUM(B12:C12)</f>
        <v>554.06979320650339</v>
      </c>
    </row>
    <row r="13" spans="1:4" s="459" customFormat="1" ht="14.4" thickBot="1">
      <c r="A13" s="473" t="s">
        <v>153</v>
      </c>
      <c r="B13" s="493">
        <v>322.95397088783147</v>
      </c>
      <c r="C13" s="493">
        <v>175.33335921523357</v>
      </c>
      <c r="D13" s="685">
        <f t="shared" si="0"/>
        <v>498.28733010306507</v>
      </c>
    </row>
    <row r="14" spans="1:4" s="459" customFormat="1">
      <c r="A14" s="460"/>
      <c r="B14" s="469"/>
      <c r="C14" s="469"/>
    </row>
    <row r="15" spans="1:4" s="459" customFormat="1" ht="14.4" thickBot="1">
      <c r="A15" s="460"/>
      <c r="B15" s="469"/>
      <c r="C15" s="469"/>
    </row>
    <row r="16" spans="1:4" s="459" customFormat="1">
      <c r="A16" s="1177" t="s">
        <v>156</v>
      </c>
      <c r="B16" s="1178"/>
      <c r="C16" s="1179"/>
    </row>
    <row r="17" spans="1:4" s="459" customFormat="1" ht="16.350000000000001" customHeight="1">
      <c r="A17" s="1180" t="s">
        <v>591</v>
      </c>
      <c r="B17" s="1181"/>
      <c r="C17" s="1182"/>
    </row>
    <row r="18" spans="1:4" s="459" customFormat="1" ht="14.4" thickBot="1">
      <c r="A18" s="1183" t="s">
        <v>155</v>
      </c>
      <c r="B18" s="1184"/>
      <c r="C18" s="1185"/>
    </row>
    <row r="19" spans="1:4" s="459" customFormat="1">
      <c r="A19" s="494" t="s">
        <v>66</v>
      </c>
      <c r="B19" s="495" t="s">
        <v>116</v>
      </c>
      <c r="C19" s="496" t="s">
        <v>2</v>
      </c>
    </row>
    <row r="20" spans="1:4" s="459" customFormat="1">
      <c r="A20" s="497" t="s">
        <v>154</v>
      </c>
      <c r="B20" s="498">
        <v>41.857129037172449</v>
      </c>
      <c r="C20" s="499">
        <v>102.54253749002294</v>
      </c>
    </row>
    <row r="21" spans="1:4" s="459" customFormat="1" ht="19.5" customHeight="1" thickBot="1">
      <c r="A21" s="473" t="s">
        <v>573</v>
      </c>
      <c r="B21" s="500">
        <v>34.638819819819815</v>
      </c>
      <c r="C21" s="501">
        <v>54.482516629390354</v>
      </c>
    </row>
    <row r="22" spans="1:4" s="459" customFormat="1">
      <c r="A22" s="460"/>
      <c r="B22" s="502"/>
      <c r="C22" s="502"/>
    </row>
    <row r="23" spans="1:4" s="459" customFormat="1" ht="16.2">
      <c r="A23" s="1186" t="s">
        <v>524</v>
      </c>
      <c r="B23" s="1186"/>
      <c r="C23" s="1186"/>
      <c r="D23" s="1186"/>
    </row>
    <row r="24" spans="1:4" s="459" customFormat="1" ht="16.2">
      <c r="A24" s="1186" t="s">
        <v>574</v>
      </c>
      <c r="B24" s="1186"/>
      <c r="C24" s="1186"/>
      <c r="D24" s="1186"/>
    </row>
    <row r="25" spans="1:4" ht="16.2">
      <c r="A25" s="1186" t="s">
        <v>590</v>
      </c>
      <c r="B25" s="1186"/>
      <c r="C25" s="1186"/>
      <c r="D25" s="1186"/>
    </row>
    <row r="26" spans="1:4">
      <c r="B26" s="655"/>
      <c r="C26" s="655"/>
      <c r="D26" s="655"/>
    </row>
  </sheetData>
  <mergeCells count="13">
    <mergeCell ref="A16:C16"/>
    <mergeCell ref="A17:C17"/>
    <mergeCell ref="A18:C18"/>
    <mergeCell ref="A25:D25"/>
    <mergeCell ref="A1:D1"/>
    <mergeCell ref="A2:D2"/>
    <mergeCell ref="A3:D3"/>
    <mergeCell ref="A10:A11"/>
    <mergeCell ref="D10:D11"/>
    <mergeCell ref="A24:D24"/>
    <mergeCell ref="A23:D23"/>
    <mergeCell ref="A5:A6"/>
    <mergeCell ref="D5:D6"/>
  </mergeCells>
  <printOptions horizontalCentered="1" headings="1"/>
  <pageMargins left="0.5" right="0.5" top="1" bottom="1" header="0.5" footer="0.5"/>
  <pageSetup firstPageNumber="107" orientation="portrait" useFirstPageNumber="1" r:id="rId1"/>
  <headerFooter scaleWithDoc="0"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F27"/>
  <sheetViews>
    <sheetView zoomScaleNormal="100" workbookViewId="0">
      <selection sqref="A1:F1"/>
    </sheetView>
  </sheetViews>
  <sheetFormatPr defaultColWidth="9.109375" defaultRowHeight="13.8"/>
  <cols>
    <col min="1" max="1" width="18.44140625" style="655" customWidth="1"/>
    <col min="2" max="2" width="12.109375" style="654" customWidth="1"/>
    <col min="3" max="3" width="12.88671875" style="654" customWidth="1"/>
    <col min="4" max="4" width="12.5546875" style="630" customWidth="1"/>
    <col min="5" max="5" width="15.88671875" style="630" customWidth="1"/>
    <col min="6" max="6" width="14.109375" style="630" customWidth="1"/>
    <col min="7" max="16384" width="9.109375" style="630"/>
  </cols>
  <sheetData>
    <row r="1" spans="1:6" s="655" customFormat="1" ht="66.75" customHeight="1">
      <c r="A1" s="1208" t="s">
        <v>776</v>
      </c>
      <c r="B1" s="1209"/>
      <c r="C1" s="1209"/>
      <c r="D1" s="1209"/>
      <c r="E1" s="1209"/>
      <c r="F1" s="1210"/>
    </row>
    <row r="2" spans="1:6" ht="14.4" thickBot="1"/>
    <row r="3" spans="1:6">
      <c r="A3" s="1211" t="s">
        <v>2</v>
      </c>
      <c r="B3" s="1212"/>
      <c r="C3" s="1212"/>
      <c r="D3" s="1212"/>
      <c r="E3" s="1212"/>
      <c r="F3" s="1213"/>
    </row>
    <row r="4" spans="1:6" ht="15.75" customHeight="1" thickBot="1">
      <c r="A4" s="1214" t="s">
        <v>174</v>
      </c>
      <c r="B4" s="1215"/>
      <c r="C4" s="1215"/>
      <c r="D4" s="1215"/>
      <c r="E4" s="1215"/>
      <c r="F4" s="1216"/>
    </row>
    <row r="5" spans="1:6" ht="14.25" customHeight="1">
      <c r="A5" s="1219" t="s">
        <v>173</v>
      </c>
      <c r="B5" s="1222" t="s">
        <v>172</v>
      </c>
      <c r="C5" s="1223"/>
      <c r="D5" s="1224" t="s">
        <v>171</v>
      </c>
      <c r="E5" s="1224" t="s">
        <v>170</v>
      </c>
      <c r="F5" s="1204" t="s">
        <v>169</v>
      </c>
    </row>
    <row r="6" spans="1:6" ht="14.25" customHeight="1">
      <c r="A6" s="1220" t="s">
        <v>66</v>
      </c>
      <c r="B6" s="1217" t="s">
        <v>168</v>
      </c>
      <c r="C6" s="1217" t="s">
        <v>165</v>
      </c>
      <c r="D6" s="1225" t="s">
        <v>168</v>
      </c>
      <c r="E6" s="1225" t="s">
        <v>167</v>
      </c>
      <c r="F6" s="1205"/>
    </row>
    <row r="7" spans="1:6" ht="40.5" customHeight="1" thickBot="1">
      <c r="A7" s="1221" t="s">
        <v>166</v>
      </c>
      <c r="B7" s="1218"/>
      <c r="C7" s="1218" t="s">
        <v>165</v>
      </c>
      <c r="D7" s="1218" t="s">
        <v>164</v>
      </c>
      <c r="E7" s="1218" t="s">
        <v>163</v>
      </c>
      <c r="F7" s="1206"/>
    </row>
    <row r="8" spans="1:6" ht="14.25" customHeight="1">
      <c r="A8" s="703" t="s">
        <v>575</v>
      </c>
      <c r="B8" s="702">
        <v>8524527.2783333343</v>
      </c>
      <c r="C8" s="702">
        <v>398944499.25</v>
      </c>
      <c r="D8" s="701">
        <v>2.1367702260236977E-2</v>
      </c>
      <c r="E8" s="702">
        <v>102294327.34</v>
      </c>
      <c r="F8" s="701">
        <v>0.28013973096012129</v>
      </c>
    </row>
    <row r="9" spans="1:6">
      <c r="A9" s="695" t="s">
        <v>175</v>
      </c>
      <c r="B9" s="700">
        <v>690900.60499999998</v>
      </c>
      <c r="C9" s="700">
        <v>18295323.416666668</v>
      </c>
      <c r="D9" s="699">
        <v>3.7763781993085922E-2</v>
      </c>
      <c r="E9" s="700">
        <v>8290807.2599999998</v>
      </c>
      <c r="F9" s="699">
        <v>2.2704919966274838E-2</v>
      </c>
    </row>
    <row r="10" spans="1:6">
      <c r="A10" s="695" t="s">
        <v>162</v>
      </c>
      <c r="B10" s="700">
        <v>16703576.205833331</v>
      </c>
      <c r="C10" s="700">
        <v>432964462.33333331</v>
      </c>
      <c r="D10" s="699">
        <v>3.8579554811067798E-2</v>
      </c>
      <c r="E10" s="700">
        <v>200442914.46999997</v>
      </c>
      <c r="F10" s="699">
        <v>0.54892608019067879</v>
      </c>
    </row>
    <row r="11" spans="1:6">
      <c r="A11" s="695" t="s">
        <v>375</v>
      </c>
      <c r="B11" s="700">
        <v>2846331.125833333</v>
      </c>
      <c r="C11" s="700">
        <v>42372521</v>
      </c>
      <c r="D11" s="699">
        <v>6.7173985844111869E-2</v>
      </c>
      <c r="E11" s="700">
        <v>34155973.509999998</v>
      </c>
      <c r="F11" s="699">
        <v>9.3538375769062737E-2</v>
      </c>
    </row>
    <row r="12" spans="1:6">
      <c r="A12" s="695" t="s">
        <v>376</v>
      </c>
      <c r="B12" s="700">
        <v>1630631.0108333332</v>
      </c>
      <c r="C12" s="700">
        <v>40838541.666666664</v>
      </c>
      <c r="D12" s="699">
        <v>3.9928727723504656E-2</v>
      </c>
      <c r="E12" s="700">
        <v>19567572.129999999</v>
      </c>
      <c r="F12" s="699">
        <v>5.3587080873227298E-2</v>
      </c>
    </row>
    <row r="13" spans="1:6">
      <c r="A13" s="695" t="s">
        <v>377</v>
      </c>
      <c r="B13" s="700">
        <v>33588.514999999999</v>
      </c>
      <c r="C13" s="700">
        <v>973291.16666666663</v>
      </c>
      <c r="D13" s="699">
        <v>3.4510243337596648E-2</v>
      </c>
      <c r="E13" s="700">
        <v>403062.18</v>
      </c>
      <c r="F13" s="699">
        <v>1.1038122406348478E-3</v>
      </c>
    </row>
    <row r="14" spans="1:6" ht="15.75" customHeight="1" thickBot="1">
      <c r="A14" s="694" t="s">
        <v>578</v>
      </c>
      <c r="B14" s="698">
        <v>0</v>
      </c>
      <c r="C14" s="698">
        <v>12050</v>
      </c>
      <c r="D14" s="697">
        <v>0</v>
      </c>
      <c r="E14" s="698">
        <v>0</v>
      </c>
      <c r="F14" s="697">
        <v>0</v>
      </c>
    </row>
    <row r="16" spans="1:6" ht="16.2">
      <c r="A16" s="1176" t="s">
        <v>576</v>
      </c>
      <c r="B16" s="1207"/>
      <c r="C16" s="1207"/>
      <c r="D16" s="1207"/>
      <c r="E16" s="1207"/>
      <c r="F16" s="1207"/>
    </row>
    <row r="17" spans="1:6" ht="16.2">
      <c r="A17" s="1176" t="s">
        <v>579</v>
      </c>
      <c r="B17" s="1207"/>
      <c r="C17" s="1207"/>
      <c r="D17" s="1207"/>
      <c r="E17" s="1207"/>
      <c r="F17" s="1207"/>
    </row>
    <row r="18" spans="1:6" ht="14.4" thickBot="1"/>
    <row r="19" spans="1:6">
      <c r="A19" s="1211" t="s">
        <v>116</v>
      </c>
      <c r="B19" s="1212"/>
      <c r="C19" s="1212"/>
      <c r="D19" s="1212"/>
      <c r="E19" s="1212"/>
      <c r="F19" s="1213"/>
    </row>
    <row r="20" spans="1:6" ht="15.75" customHeight="1" thickBot="1">
      <c r="A20" s="1214" t="s">
        <v>174</v>
      </c>
      <c r="B20" s="1215"/>
      <c r="C20" s="1215"/>
      <c r="D20" s="1215"/>
      <c r="E20" s="1215"/>
      <c r="F20" s="1216"/>
    </row>
    <row r="21" spans="1:6" ht="14.25" customHeight="1">
      <c r="A21" s="1219" t="s">
        <v>173</v>
      </c>
      <c r="B21" s="1222" t="s">
        <v>172</v>
      </c>
      <c r="C21" s="1223"/>
      <c r="D21" s="1224" t="s">
        <v>171</v>
      </c>
      <c r="E21" s="1224" t="s">
        <v>170</v>
      </c>
      <c r="F21" s="1204" t="s">
        <v>169</v>
      </c>
    </row>
    <row r="22" spans="1:6" ht="14.25" customHeight="1">
      <c r="A22" s="1220" t="s">
        <v>66</v>
      </c>
      <c r="B22" s="1217" t="s">
        <v>168</v>
      </c>
      <c r="C22" s="1217" t="s">
        <v>165</v>
      </c>
      <c r="D22" s="1225" t="s">
        <v>168</v>
      </c>
      <c r="E22" s="1225" t="s">
        <v>167</v>
      </c>
      <c r="F22" s="1205"/>
    </row>
    <row r="23" spans="1:6" ht="40.5" customHeight="1" thickBot="1">
      <c r="A23" s="1221" t="s">
        <v>166</v>
      </c>
      <c r="B23" s="1218"/>
      <c r="C23" s="1218" t="s">
        <v>165</v>
      </c>
      <c r="D23" s="1218" t="s">
        <v>164</v>
      </c>
      <c r="E23" s="1218" t="s">
        <v>163</v>
      </c>
      <c r="F23" s="1206"/>
    </row>
    <row r="24" spans="1:6">
      <c r="A24" s="696" t="s">
        <v>264</v>
      </c>
      <c r="B24" s="487">
        <v>645.68083333333334</v>
      </c>
      <c r="C24" s="487">
        <v>45791.699166666658</v>
      </c>
      <c r="D24" s="488">
        <v>1.4100390356410851E-2</v>
      </c>
      <c r="E24" s="487">
        <v>7748.17</v>
      </c>
      <c r="F24" s="484">
        <v>0.35125536584293315</v>
      </c>
    </row>
    <row r="25" spans="1:6">
      <c r="A25" s="695" t="s">
        <v>162</v>
      </c>
      <c r="B25" s="489">
        <v>1192.5283333333334</v>
      </c>
      <c r="C25" s="489">
        <v>98486.324999999997</v>
      </c>
      <c r="D25" s="490">
        <v>1.210856769539663E-2</v>
      </c>
      <c r="E25" s="489">
        <v>14310.34</v>
      </c>
      <c r="F25" s="485">
        <v>0.64874463415706674</v>
      </c>
    </row>
    <row r="26" spans="1:6">
      <c r="A26" s="695" t="s">
        <v>161</v>
      </c>
      <c r="B26" s="489">
        <v>0</v>
      </c>
      <c r="C26" s="489">
        <v>0</v>
      </c>
      <c r="D26" s="490">
        <v>0</v>
      </c>
      <c r="E26" s="489">
        <v>0</v>
      </c>
      <c r="F26" s="485">
        <v>0</v>
      </c>
    </row>
    <row r="27" spans="1:6" ht="14.4" thickBot="1">
      <c r="A27" s="694" t="s">
        <v>265</v>
      </c>
      <c r="B27" s="491">
        <v>0</v>
      </c>
      <c r="C27" s="491">
        <v>0</v>
      </c>
      <c r="D27" s="492">
        <v>0</v>
      </c>
      <c r="E27" s="491">
        <v>0</v>
      </c>
      <c r="F27" s="486">
        <v>0</v>
      </c>
    </row>
  </sheetData>
  <mergeCells count="21">
    <mergeCell ref="B22:B23"/>
    <mergeCell ref="A5:A7"/>
    <mergeCell ref="A17:F17"/>
    <mergeCell ref="C22:C23"/>
    <mergeCell ref="B6:B7"/>
    <mergeCell ref="C6:C7"/>
    <mergeCell ref="A19:F19"/>
    <mergeCell ref="A20:F20"/>
    <mergeCell ref="A21:A23"/>
    <mergeCell ref="B21:C21"/>
    <mergeCell ref="D21:D23"/>
    <mergeCell ref="E21:E23"/>
    <mergeCell ref="F21:F23"/>
    <mergeCell ref="B5:C5"/>
    <mergeCell ref="D5:D7"/>
    <mergeCell ref="E5:E7"/>
    <mergeCell ref="F5:F7"/>
    <mergeCell ref="A16:F16"/>
    <mergeCell ref="A1:F1"/>
    <mergeCell ref="A3:F3"/>
    <mergeCell ref="A4:F4"/>
  </mergeCells>
  <printOptions horizontalCentered="1" headings="1"/>
  <pageMargins left="0.75" right="0.75" top="1" bottom="1" header="0.5" footer="0.5"/>
  <pageSetup firstPageNumber="108" orientation="portrait" useFirstPageNumber="1" r:id="rId1"/>
  <headerFooter scaleWithDoc="0" alignWithMargins="0">
    <oddFooter xml:space="preserve">&amp;R&amp;12 </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H95"/>
  <sheetViews>
    <sheetView zoomScale="85" zoomScaleNormal="85" workbookViewId="0">
      <pane ySplit="2" topLeftCell="A81" activePane="bottomLeft" state="frozen"/>
      <selection sqref="A1:J1"/>
      <selection pane="bottomLeft" activeCell="I9" sqref="I9"/>
    </sheetView>
  </sheetViews>
  <sheetFormatPr defaultColWidth="9.109375" defaultRowHeight="13.8"/>
  <cols>
    <col min="1" max="1" width="40.109375" style="655" customWidth="1"/>
    <col min="2" max="2" width="10.44140625" style="654" customWidth="1"/>
    <col min="3" max="3" width="13.109375" style="654" customWidth="1"/>
    <col min="4" max="4" width="9.5546875" style="630" customWidth="1"/>
    <col min="5" max="5" width="15.5546875" style="630" customWidth="1"/>
    <col min="6" max="6" width="11.44140625" style="630" customWidth="1"/>
    <col min="7" max="16384" width="9.109375" style="630"/>
  </cols>
  <sheetData>
    <row r="1" spans="1:6" s="655" customFormat="1" ht="63.75" customHeight="1">
      <c r="A1" s="1208" t="s">
        <v>777</v>
      </c>
      <c r="B1" s="1209"/>
      <c r="C1" s="1209"/>
      <c r="D1" s="1209"/>
      <c r="E1" s="1209"/>
      <c r="F1" s="1210"/>
    </row>
    <row r="2" spans="1:6" ht="35.25" customHeight="1" thickBot="1">
      <c r="A2" s="711" t="s">
        <v>577</v>
      </c>
      <c r="B2" s="710" t="s">
        <v>177</v>
      </c>
      <c r="C2" s="710" t="s">
        <v>140</v>
      </c>
      <c r="D2" s="710" t="s">
        <v>139</v>
      </c>
      <c r="E2" s="710" t="s">
        <v>138</v>
      </c>
      <c r="F2" s="709" t="s">
        <v>176</v>
      </c>
    </row>
    <row r="3" spans="1:6">
      <c r="A3" s="516" t="s">
        <v>656</v>
      </c>
      <c r="B3" s="707">
        <v>2</v>
      </c>
      <c r="C3" s="654">
        <v>1</v>
      </c>
      <c r="D3" s="707">
        <v>0</v>
      </c>
      <c r="E3" s="707">
        <v>0</v>
      </c>
      <c r="F3" s="770">
        <f>+B3-C3-D3-E3</f>
        <v>1</v>
      </c>
    </row>
    <row r="4" spans="1:6">
      <c r="A4" s="520" t="s">
        <v>599</v>
      </c>
      <c r="B4" s="707">
        <v>0</v>
      </c>
      <c r="C4" s="708">
        <v>0</v>
      </c>
      <c r="D4" s="707">
        <v>0</v>
      </c>
      <c r="E4" s="707">
        <v>0</v>
      </c>
      <c r="F4" s="770">
        <f t="shared" ref="F4:F67" si="0">+B4-C4-D4-E4</f>
        <v>0</v>
      </c>
    </row>
    <row r="5" spans="1:6">
      <c r="A5" s="521" t="s">
        <v>378</v>
      </c>
      <c r="B5" s="707">
        <v>22</v>
      </c>
      <c r="C5" s="708">
        <v>22</v>
      </c>
      <c r="D5" s="707">
        <v>0</v>
      </c>
      <c r="E5" s="707">
        <v>0</v>
      </c>
      <c r="F5" s="770">
        <f t="shared" si="0"/>
        <v>0</v>
      </c>
    </row>
    <row r="6" spans="1:6">
      <c r="A6" s="521" t="s">
        <v>705</v>
      </c>
      <c r="B6" s="707">
        <v>0</v>
      </c>
      <c r="C6" s="708">
        <v>0</v>
      </c>
      <c r="D6" s="707">
        <v>0</v>
      </c>
      <c r="E6" s="707">
        <v>0</v>
      </c>
      <c r="F6" s="770">
        <f t="shared" si="0"/>
        <v>0</v>
      </c>
    </row>
    <row r="7" spans="1:6">
      <c r="A7" s="521" t="s">
        <v>379</v>
      </c>
      <c r="B7" s="707">
        <v>11</v>
      </c>
      <c r="C7" s="708">
        <v>6</v>
      </c>
      <c r="D7" s="707">
        <v>0</v>
      </c>
      <c r="E7" s="707">
        <v>0</v>
      </c>
      <c r="F7" s="770">
        <f t="shared" si="0"/>
        <v>5</v>
      </c>
    </row>
    <row r="8" spans="1:6">
      <c r="A8" s="521" t="s">
        <v>380</v>
      </c>
      <c r="B8" s="707">
        <v>3</v>
      </c>
      <c r="C8" s="708">
        <v>2</v>
      </c>
      <c r="D8" s="707">
        <v>0</v>
      </c>
      <c r="E8" s="707">
        <v>0</v>
      </c>
      <c r="F8" s="770">
        <f t="shared" si="0"/>
        <v>1</v>
      </c>
    </row>
    <row r="9" spans="1:6">
      <c r="A9" s="521" t="s">
        <v>381</v>
      </c>
      <c r="B9" s="707">
        <v>0</v>
      </c>
      <c r="C9" s="708">
        <v>0</v>
      </c>
      <c r="D9" s="707">
        <v>0</v>
      </c>
      <c r="E9" s="707">
        <v>0</v>
      </c>
      <c r="F9" s="770">
        <f t="shared" si="0"/>
        <v>0</v>
      </c>
    </row>
    <row r="10" spans="1:6">
      <c r="A10" s="521" t="s">
        <v>382</v>
      </c>
      <c r="B10" s="707">
        <v>282</v>
      </c>
      <c r="C10" s="708">
        <v>282</v>
      </c>
      <c r="D10" s="707">
        <v>0</v>
      </c>
      <c r="E10" s="707">
        <v>0</v>
      </c>
      <c r="F10" s="770">
        <f t="shared" si="0"/>
        <v>0</v>
      </c>
    </row>
    <row r="11" spans="1:6">
      <c r="A11" s="521" t="s">
        <v>657</v>
      </c>
      <c r="B11" s="707">
        <v>0</v>
      </c>
      <c r="C11" s="708">
        <v>0</v>
      </c>
      <c r="D11" s="707">
        <v>0</v>
      </c>
      <c r="E11" s="707">
        <v>0</v>
      </c>
      <c r="F11" s="770">
        <f t="shared" si="0"/>
        <v>0</v>
      </c>
    </row>
    <row r="12" spans="1:6">
      <c r="A12" s="521" t="s">
        <v>383</v>
      </c>
      <c r="B12" s="707">
        <v>0</v>
      </c>
      <c r="C12" s="708">
        <v>0</v>
      </c>
      <c r="D12" s="707">
        <v>0</v>
      </c>
      <c r="E12" s="707">
        <v>0</v>
      </c>
      <c r="F12" s="770">
        <f t="shared" si="0"/>
        <v>0</v>
      </c>
    </row>
    <row r="13" spans="1:6">
      <c r="A13" s="521" t="s">
        <v>706</v>
      </c>
      <c r="B13" s="707">
        <v>0</v>
      </c>
      <c r="C13" s="708">
        <v>0</v>
      </c>
      <c r="D13" s="707">
        <v>0</v>
      </c>
      <c r="E13" s="707">
        <v>0</v>
      </c>
      <c r="F13" s="770">
        <f t="shared" si="0"/>
        <v>0</v>
      </c>
    </row>
    <row r="14" spans="1:6">
      <c r="A14" s="521" t="s">
        <v>707</v>
      </c>
      <c r="B14" s="707">
        <v>0</v>
      </c>
      <c r="C14" s="708">
        <v>0</v>
      </c>
      <c r="D14" s="707">
        <v>0</v>
      </c>
      <c r="E14" s="707">
        <v>0</v>
      </c>
      <c r="F14" s="770">
        <f t="shared" si="0"/>
        <v>0</v>
      </c>
    </row>
    <row r="15" spans="1:6">
      <c r="A15" s="521" t="s">
        <v>658</v>
      </c>
      <c r="B15" s="707">
        <v>0</v>
      </c>
      <c r="C15" s="708">
        <v>0</v>
      </c>
      <c r="D15" s="707">
        <v>0</v>
      </c>
      <c r="E15" s="707">
        <v>0</v>
      </c>
      <c r="F15" s="770">
        <f t="shared" si="0"/>
        <v>0</v>
      </c>
    </row>
    <row r="16" spans="1:6">
      <c r="A16" s="521" t="s">
        <v>384</v>
      </c>
      <c r="B16" s="707">
        <v>2</v>
      </c>
      <c r="C16" s="708">
        <v>1</v>
      </c>
      <c r="D16" s="707">
        <v>0</v>
      </c>
      <c r="E16" s="707">
        <v>0</v>
      </c>
      <c r="F16" s="770">
        <f t="shared" si="0"/>
        <v>1</v>
      </c>
    </row>
    <row r="17" spans="1:6">
      <c r="A17" s="521" t="s">
        <v>598</v>
      </c>
      <c r="B17" s="707">
        <v>0</v>
      </c>
      <c r="C17" s="708">
        <v>0</v>
      </c>
      <c r="D17" s="707">
        <v>0</v>
      </c>
      <c r="E17" s="707">
        <v>0</v>
      </c>
      <c r="F17" s="770">
        <f t="shared" si="0"/>
        <v>0</v>
      </c>
    </row>
    <row r="18" spans="1:6">
      <c r="A18" s="521" t="s">
        <v>597</v>
      </c>
      <c r="B18" s="707">
        <v>0</v>
      </c>
      <c r="C18" s="708">
        <v>0</v>
      </c>
      <c r="D18" s="707">
        <v>0</v>
      </c>
      <c r="E18" s="707">
        <v>0</v>
      </c>
      <c r="F18" s="770">
        <f t="shared" si="0"/>
        <v>0</v>
      </c>
    </row>
    <row r="19" spans="1:6">
      <c r="A19" s="521" t="s">
        <v>708</v>
      </c>
      <c r="B19" s="707">
        <v>0</v>
      </c>
      <c r="C19" s="708">
        <v>0</v>
      </c>
      <c r="D19" s="707">
        <v>0</v>
      </c>
      <c r="E19" s="707">
        <v>0</v>
      </c>
      <c r="F19" s="770">
        <f t="shared" si="0"/>
        <v>0</v>
      </c>
    </row>
    <row r="20" spans="1:6">
      <c r="A20" s="521" t="s">
        <v>659</v>
      </c>
      <c r="B20" s="707">
        <v>0</v>
      </c>
      <c r="C20" s="708">
        <v>0</v>
      </c>
      <c r="D20" s="707">
        <v>0</v>
      </c>
      <c r="E20" s="707">
        <v>0</v>
      </c>
      <c r="F20" s="770">
        <f t="shared" si="0"/>
        <v>0</v>
      </c>
    </row>
    <row r="21" spans="1:6">
      <c r="A21" s="521" t="s">
        <v>709</v>
      </c>
      <c r="B21" s="707">
        <v>0</v>
      </c>
      <c r="C21" s="708">
        <v>0</v>
      </c>
      <c r="D21" s="707">
        <v>0</v>
      </c>
      <c r="E21" s="707">
        <v>0</v>
      </c>
      <c r="F21" s="770">
        <f t="shared" si="0"/>
        <v>0</v>
      </c>
    </row>
    <row r="22" spans="1:6">
      <c r="A22" s="521" t="s">
        <v>385</v>
      </c>
      <c r="B22" s="707">
        <v>0</v>
      </c>
      <c r="C22" s="708">
        <v>0</v>
      </c>
      <c r="D22" s="707">
        <v>0</v>
      </c>
      <c r="E22" s="707">
        <v>0</v>
      </c>
      <c r="F22" s="770">
        <f t="shared" si="0"/>
        <v>0</v>
      </c>
    </row>
    <row r="23" spans="1:6">
      <c r="A23" s="521" t="s">
        <v>660</v>
      </c>
      <c r="B23" s="707">
        <v>0</v>
      </c>
      <c r="C23" s="708">
        <v>0</v>
      </c>
      <c r="D23" s="707">
        <v>0</v>
      </c>
      <c r="E23" s="707">
        <v>0</v>
      </c>
      <c r="F23" s="770">
        <f t="shared" si="0"/>
        <v>0</v>
      </c>
    </row>
    <row r="24" spans="1:6">
      <c r="A24" s="521" t="s">
        <v>386</v>
      </c>
      <c r="B24" s="707">
        <v>0</v>
      </c>
      <c r="C24" s="708">
        <v>0</v>
      </c>
      <c r="D24" s="707">
        <v>0</v>
      </c>
      <c r="E24" s="707">
        <v>0</v>
      </c>
      <c r="F24" s="770">
        <f t="shared" si="0"/>
        <v>0</v>
      </c>
    </row>
    <row r="25" spans="1:6">
      <c r="A25" s="521" t="s">
        <v>387</v>
      </c>
      <c r="B25" s="707">
        <v>4</v>
      </c>
      <c r="C25" s="708">
        <v>1</v>
      </c>
      <c r="D25" s="707">
        <v>1</v>
      </c>
      <c r="E25" s="707">
        <v>0</v>
      </c>
      <c r="F25" s="770">
        <f t="shared" si="0"/>
        <v>2</v>
      </c>
    </row>
    <row r="26" spans="1:6">
      <c r="A26" s="521" t="s">
        <v>388</v>
      </c>
      <c r="B26" s="707">
        <v>0</v>
      </c>
      <c r="C26" s="708">
        <v>0</v>
      </c>
      <c r="D26" s="707">
        <v>0</v>
      </c>
      <c r="E26" s="707">
        <v>0</v>
      </c>
      <c r="F26" s="770">
        <f t="shared" si="0"/>
        <v>0</v>
      </c>
    </row>
    <row r="27" spans="1:6">
      <c r="A27" s="521" t="s">
        <v>710</v>
      </c>
      <c r="B27" s="707">
        <v>0</v>
      </c>
      <c r="C27" s="708">
        <v>0</v>
      </c>
      <c r="D27" s="707">
        <v>0</v>
      </c>
      <c r="E27" s="707">
        <v>0</v>
      </c>
      <c r="F27" s="770">
        <f t="shared" si="0"/>
        <v>0</v>
      </c>
    </row>
    <row r="28" spans="1:6">
      <c r="A28" s="521" t="s">
        <v>389</v>
      </c>
      <c r="B28" s="707">
        <v>0</v>
      </c>
      <c r="C28" s="708">
        <v>0</v>
      </c>
      <c r="D28" s="707">
        <v>0</v>
      </c>
      <c r="E28" s="707">
        <v>0</v>
      </c>
      <c r="F28" s="770">
        <f t="shared" si="0"/>
        <v>0</v>
      </c>
    </row>
    <row r="29" spans="1:6">
      <c r="A29" s="521" t="s">
        <v>390</v>
      </c>
      <c r="B29" s="707">
        <v>5</v>
      </c>
      <c r="C29" s="708">
        <v>2</v>
      </c>
      <c r="D29" s="707">
        <v>3</v>
      </c>
      <c r="E29" s="707">
        <v>0</v>
      </c>
      <c r="F29" s="770">
        <f t="shared" si="0"/>
        <v>0</v>
      </c>
    </row>
    <row r="30" spans="1:6">
      <c r="A30" s="521" t="s">
        <v>596</v>
      </c>
      <c r="B30" s="707">
        <v>10</v>
      </c>
      <c r="C30" s="708">
        <v>9</v>
      </c>
      <c r="D30" s="707">
        <v>1</v>
      </c>
      <c r="E30" s="707">
        <v>0</v>
      </c>
      <c r="F30" s="770">
        <f t="shared" si="0"/>
        <v>0</v>
      </c>
    </row>
    <row r="31" spans="1:6">
      <c r="A31" s="521" t="s">
        <v>391</v>
      </c>
      <c r="B31" s="707">
        <v>1</v>
      </c>
      <c r="C31" s="708">
        <v>0</v>
      </c>
      <c r="D31" s="707">
        <v>0</v>
      </c>
      <c r="E31" s="707">
        <v>0</v>
      </c>
      <c r="F31" s="770">
        <f t="shared" si="0"/>
        <v>1</v>
      </c>
    </row>
    <row r="32" spans="1:6">
      <c r="A32" s="521" t="s">
        <v>661</v>
      </c>
      <c r="B32" s="707">
        <v>0</v>
      </c>
      <c r="C32" s="708">
        <v>0</v>
      </c>
      <c r="D32" s="707">
        <v>0</v>
      </c>
      <c r="E32" s="707">
        <v>0</v>
      </c>
      <c r="F32" s="770">
        <f t="shared" si="0"/>
        <v>0</v>
      </c>
    </row>
    <row r="33" spans="1:6">
      <c r="A33" s="521" t="s">
        <v>711</v>
      </c>
      <c r="B33" s="707">
        <v>0</v>
      </c>
      <c r="C33" s="708">
        <v>0</v>
      </c>
      <c r="D33" s="707">
        <v>0</v>
      </c>
      <c r="E33" s="707">
        <v>0</v>
      </c>
      <c r="F33" s="770">
        <f t="shared" si="0"/>
        <v>0</v>
      </c>
    </row>
    <row r="34" spans="1:6">
      <c r="A34" s="521" t="s">
        <v>662</v>
      </c>
      <c r="B34" s="707">
        <v>0</v>
      </c>
      <c r="C34" s="708">
        <v>0</v>
      </c>
      <c r="D34" s="707">
        <v>0</v>
      </c>
      <c r="E34" s="707">
        <v>0</v>
      </c>
      <c r="F34" s="770">
        <f t="shared" si="0"/>
        <v>0</v>
      </c>
    </row>
    <row r="35" spans="1:6">
      <c r="A35" s="521" t="s">
        <v>392</v>
      </c>
      <c r="B35" s="707">
        <v>1</v>
      </c>
      <c r="C35" s="708">
        <v>0</v>
      </c>
      <c r="D35" s="707">
        <v>0</v>
      </c>
      <c r="E35" s="707">
        <v>0</v>
      </c>
      <c r="F35" s="770">
        <f t="shared" si="0"/>
        <v>1</v>
      </c>
    </row>
    <row r="36" spans="1:6">
      <c r="A36" s="521" t="s">
        <v>393</v>
      </c>
      <c r="B36" s="707">
        <v>5</v>
      </c>
      <c r="C36" s="708">
        <v>3</v>
      </c>
      <c r="D36" s="707">
        <v>0</v>
      </c>
      <c r="E36" s="707">
        <v>0</v>
      </c>
      <c r="F36" s="770">
        <f t="shared" si="0"/>
        <v>2</v>
      </c>
    </row>
    <row r="37" spans="1:6">
      <c r="A37" s="521" t="s">
        <v>394</v>
      </c>
      <c r="B37" s="707">
        <v>2193</v>
      </c>
      <c r="C37" s="708">
        <v>2192</v>
      </c>
      <c r="D37" s="707">
        <v>1</v>
      </c>
      <c r="E37" s="707">
        <v>0</v>
      </c>
      <c r="F37" s="770">
        <f t="shared" si="0"/>
        <v>0</v>
      </c>
    </row>
    <row r="38" spans="1:6">
      <c r="A38" s="521" t="s">
        <v>663</v>
      </c>
      <c r="B38" s="707">
        <v>0</v>
      </c>
      <c r="C38" s="708">
        <v>0</v>
      </c>
      <c r="D38" s="707">
        <v>0</v>
      </c>
      <c r="E38" s="707">
        <v>0</v>
      </c>
      <c r="F38" s="770">
        <f t="shared" si="0"/>
        <v>0</v>
      </c>
    </row>
    <row r="39" spans="1:6">
      <c r="A39" s="521" t="s">
        <v>395</v>
      </c>
      <c r="B39" s="707">
        <v>1</v>
      </c>
      <c r="C39" s="708">
        <v>1</v>
      </c>
      <c r="D39" s="707">
        <v>0</v>
      </c>
      <c r="E39" s="707">
        <v>0</v>
      </c>
      <c r="F39" s="770">
        <f t="shared" si="0"/>
        <v>0</v>
      </c>
    </row>
    <row r="40" spans="1:6">
      <c r="A40" s="521" t="s">
        <v>712</v>
      </c>
      <c r="B40" s="707">
        <v>0</v>
      </c>
      <c r="C40" s="708">
        <v>0</v>
      </c>
      <c r="D40" s="707">
        <v>0</v>
      </c>
      <c r="E40" s="707">
        <v>0</v>
      </c>
      <c r="F40" s="770">
        <f t="shared" si="0"/>
        <v>0</v>
      </c>
    </row>
    <row r="41" spans="1:6">
      <c r="A41" s="521" t="s">
        <v>713</v>
      </c>
      <c r="B41" s="707">
        <v>0</v>
      </c>
      <c r="C41" s="708">
        <v>0</v>
      </c>
      <c r="D41" s="707">
        <v>0</v>
      </c>
      <c r="E41" s="707">
        <v>0</v>
      </c>
      <c r="F41" s="770">
        <f t="shared" si="0"/>
        <v>0</v>
      </c>
    </row>
    <row r="42" spans="1:6">
      <c r="A42" s="521" t="s">
        <v>714</v>
      </c>
      <c r="B42" s="707">
        <v>0</v>
      </c>
      <c r="C42" s="708">
        <v>0</v>
      </c>
      <c r="D42" s="707">
        <v>0</v>
      </c>
      <c r="E42" s="707">
        <v>0</v>
      </c>
      <c r="F42" s="770">
        <f t="shared" si="0"/>
        <v>0</v>
      </c>
    </row>
    <row r="43" spans="1:6">
      <c r="A43" s="524" t="s">
        <v>715</v>
      </c>
      <c r="B43" s="707">
        <v>0</v>
      </c>
      <c r="C43" s="708">
        <v>0</v>
      </c>
      <c r="D43" s="707">
        <v>0</v>
      </c>
      <c r="E43" s="707">
        <v>0</v>
      </c>
      <c r="F43" s="770">
        <f t="shared" si="0"/>
        <v>0</v>
      </c>
    </row>
    <row r="44" spans="1:6">
      <c r="A44" s="521" t="s">
        <v>396</v>
      </c>
      <c r="B44" s="707">
        <v>0</v>
      </c>
      <c r="C44" s="708">
        <v>0</v>
      </c>
      <c r="D44" s="707">
        <v>0</v>
      </c>
      <c r="E44" s="707">
        <v>0</v>
      </c>
      <c r="F44" s="770">
        <f t="shared" si="0"/>
        <v>0</v>
      </c>
    </row>
    <row r="45" spans="1:6">
      <c r="A45" s="521" t="s">
        <v>397</v>
      </c>
      <c r="B45" s="707">
        <v>0</v>
      </c>
      <c r="C45" s="708">
        <v>0</v>
      </c>
      <c r="D45" s="707">
        <v>0</v>
      </c>
      <c r="E45" s="707">
        <v>0</v>
      </c>
      <c r="F45" s="770">
        <f t="shared" si="0"/>
        <v>0</v>
      </c>
    </row>
    <row r="46" spans="1:6">
      <c r="A46" s="521" t="s">
        <v>716</v>
      </c>
      <c r="B46" s="707">
        <v>0</v>
      </c>
      <c r="C46" s="708">
        <v>0</v>
      </c>
      <c r="D46" s="707">
        <v>0</v>
      </c>
      <c r="E46" s="707">
        <v>0</v>
      </c>
      <c r="F46" s="770">
        <f t="shared" si="0"/>
        <v>0</v>
      </c>
    </row>
    <row r="47" spans="1:6">
      <c r="A47" s="521" t="s">
        <v>398</v>
      </c>
      <c r="B47" s="707">
        <v>0</v>
      </c>
      <c r="C47" s="708">
        <v>0</v>
      </c>
      <c r="D47" s="707">
        <v>0</v>
      </c>
      <c r="E47" s="707">
        <v>0</v>
      </c>
      <c r="F47" s="770">
        <f t="shared" si="0"/>
        <v>0</v>
      </c>
    </row>
    <row r="48" spans="1:6">
      <c r="A48" s="521" t="s">
        <v>664</v>
      </c>
      <c r="B48" s="707">
        <v>0</v>
      </c>
      <c r="C48" s="708">
        <v>0</v>
      </c>
      <c r="D48" s="707">
        <v>0</v>
      </c>
      <c r="E48" s="707">
        <v>0</v>
      </c>
      <c r="F48" s="770">
        <f t="shared" si="0"/>
        <v>0</v>
      </c>
    </row>
    <row r="49" spans="1:6">
      <c r="A49" s="521" t="s">
        <v>717</v>
      </c>
      <c r="B49" s="707">
        <v>0</v>
      </c>
      <c r="C49" s="708">
        <v>0</v>
      </c>
      <c r="D49" s="707">
        <v>0</v>
      </c>
      <c r="E49" s="707">
        <v>0</v>
      </c>
      <c r="F49" s="770">
        <f t="shared" si="0"/>
        <v>0</v>
      </c>
    </row>
    <row r="50" spans="1:6">
      <c r="A50" s="521" t="s">
        <v>718</v>
      </c>
      <c r="B50" s="707">
        <v>0</v>
      </c>
      <c r="C50" s="708">
        <v>0</v>
      </c>
      <c r="D50" s="707">
        <v>0</v>
      </c>
      <c r="E50" s="707">
        <v>0</v>
      </c>
      <c r="F50" s="770">
        <f t="shared" si="0"/>
        <v>0</v>
      </c>
    </row>
    <row r="51" spans="1:6">
      <c r="A51" s="521" t="s">
        <v>719</v>
      </c>
      <c r="B51" s="707">
        <v>0</v>
      </c>
      <c r="C51" s="708">
        <v>0</v>
      </c>
      <c r="D51" s="707">
        <v>0</v>
      </c>
      <c r="E51" s="707">
        <v>0</v>
      </c>
      <c r="F51" s="770">
        <f t="shared" si="0"/>
        <v>0</v>
      </c>
    </row>
    <row r="52" spans="1:6">
      <c r="A52" s="521" t="s">
        <v>720</v>
      </c>
      <c r="B52" s="707">
        <v>0</v>
      </c>
      <c r="C52" s="708">
        <v>0</v>
      </c>
      <c r="D52" s="707">
        <v>0</v>
      </c>
      <c r="E52" s="707">
        <v>0</v>
      </c>
      <c r="F52" s="770">
        <f t="shared" si="0"/>
        <v>0</v>
      </c>
    </row>
    <row r="53" spans="1:6">
      <c r="A53" s="521" t="s">
        <v>665</v>
      </c>
      <c r="B53" s="707">
        <v>0</v>
      </c>
      <c r="C53" s="708">
        <v>0</v>
      </c>
      <c r="D53" s="707">
        <v>0</v>
      </c>
      <c r="E53" s="707">
        <v>0</v>
      </c>
      <c r="F53" s="770">
        <f t="shared" si="0"/>
        <v>0</v>
      </c>
    </row>
    <row r="54" spans="1:6">
      <c r="A54" s="521" t="s">
        <v>399</v>
      </c>
      <c r="B54" s="707">
        <v>6</v>
      </c>
      <c r="C54" s="708">
        <v>6</v>
      </c>
      <c r="D54" s="707">
        <v>0</v>
      </c>
      <c r="E54" s="707">
        <v>0</v>
      </c>
      <c r="F54" s="770">
        <f t="shared" si="0"/>
        <v>0</v>
      </c>
    </row>
    <row r="55" spans="1:6">
      <c r="A55" s="521" t="s">
        <v>666</v>
      </c>
      <c r="B55" s="707">
        <v>0</v>
      </c>
      <c r="C55" s="708">
        <v>0</v>
      </c>
      <c r="D55" s="707">
        <v>0</v>
      </c>
      <c r="E55" s="707">
        <v>0</v>
      </c>
      <c r="F55" s="770">
        <f t="shared" si="0"/>
        <v>0</v>
      </c>
    </row>
    <row r="56" spans="1:6">
      <c r="A56" s="521" t="s">
        <v>721</v>
      </c>
      <c r="B56" s="707">
        <v>0</v>
      </c>
      <c r="C56" s="708">
        <v>0</v>
      </c>
      <c r="D56" s="707">
        <v>0</v>
      </c>
      <c r="E56" s="707">
        <v>0</v>
      </c>
      <c r="F56" s="770">
        <f t="shared" si="0"/>
        <v>0</v>
      </c>
    </row>
    <row r="57" spans="1:6">
      <c r="A57" s="521" t="s">
        <v>667</v>
      </c>
      <c r="B57" s="707">
        <v>0</v>
      </c>
      <c r="C57" s="708">
        <v>0</v>
      </c>
      <c r="D57" s="707">
        <v>0</v>
      </c>
      <c r="E57" s="707">
        <v>0</v>
      </c>
      <c r="F57" s="770">
        <f t="shared" si="0"/>
        <v>0</v>
      </c>
    </row>
    <row r="58" spans="1:6">
      <c r="A58" s="521" t="s">
        <v>400</v>
      </c>
      <c r="B58" s="707">
        <v>3</v>
      </c>
      <c r="C58" s="708">
        <v>0</v>
      </c>
      <c r="D58" s="707">
        <v>0</v>
      </c>
      <c r="E58" s="707">
        <v>0</v>
      </c>
      <c r="F58" s="770">
        <f t="shared" si="0"/>
        <v>3</v>
      </c>
    </row>
    <row r="59" spans="1:6">
      <c r="A59" s="521" t="s">
        <v>401</v>
      </c>
      <c r="B59" s="707">
        <v>2</v>
      </c>
      <c r="C59" s="708">
        <v>2</v>
      </c>
      <c r="D59" s="707">
        <v>0</v>
      </c>
      <c r="E59" s="707">
        <v>0</v>
      </c>
      <c r="F59" s="770">
        <f t="shared" si="0"/>
        <v>0</v>
      </c>
    </row>
    <row r="60" spans="1:6">
      <c r="A60" s="521" t="s">
        <v>668</v>
      </c>
      <c r="B60" s="707">
        <v>0</v>
      </c>
      <c r="C60" s="708">
        <v>0</v>
      </c>
      <c r="D60" s="707">
        <v>0</v>
      </c>
      <c r="E60" s="707">
        <v>0</v>
      </c>
      <c r="F60" s="770">
        <f t="shared" si="0"/>
        <v>0</v>
      </c>
    </row>
    <row r="61" spans="1:6">
      <c r="A61" s="521" t="s">
        <v>402</v>
      </c>
      <c r="B61" s="707">
        <v>0</v>
      </c>
      <c r="C61" s="708">
        <v>0</v>
      </c>
      <c r="D61" s="707">
        <v>0</v>
      </c>
      <c r="E61" s="707">
        <v>0</v>
      </c>
      <c r="F61" s="770">
        <f t="shared" si="0"/>
        <v>0</v>
      </c>
    </row>
    <row r="62" spans="1:6">
      <c r="A62" s="521" t="s">
        <v>595</v>
      </c>
      <c r="B62" s="707">
        <v>3</v>
      </c>
      <c r="C62" s="708">
        <v>3</v>
      </c>
      <c r="D62" s="707">
        <v>0</v>
      </c>
      <c r="E62" s="707">
        <v>0</v>
      </c>
      <c r="F62" s="770">
        <f t="shared" si="0"/>
        <v>0</v>
      </c>
    </row>
    <row r="63" spans="1:6">
      <c r="A63" s="521" t="s">
        <v>374</v>
      </c>
      <c r="B63" s="707">
        <v>8</v>
      </c>
      <c r="C63" s="708">
        <v>2</v>
      </c>
      <c r="D63" s="707">
        <v>5</v>
      </c>
      <c r="E63" s="707">
        <v>0</v>
      </c>
      <c r="F63" s="770">
        <f t="shared" si="0"/>
        <v>1</v>
      </c>
    </row>
    <row r="64" spans="1:6">
      <c r="A64" s="521" t="s">
        <v>722</v>
      </c>
      <c r="B64" s="707">
        <v>0</v>
      </c>
      <c r="C64" s="708">
        <v>0</v>
      </c>
      <c r="D64" s="707">
        <v>0</v>
      </c>
      <c r="E64" s="707">
        <v>0</v>
      </c>
      <c r="F64" s="770">
        <f t="shared" si="0"/>
        <v>0</v>
      </c>
    </row>
    <row r="65" spans="1:6">
      <c r="A65" s="521" t="s">
        <v>669</v>
      </c>
      <c r="B65" s="707">
        <v>14</v>
      </c>
      <c r="C65" s="708">
        <v>8</v>
      </c>
      <c r="D65" s="707">
        <v>4</v>
      </c>
      <c r="E65" s="707">
        <v>0</v>
      </c>
      <c r="F65" s="770">
        <f t="shared" si="0"/>
        <v>2</v>
      </c>
    </row>
    <row r="66" spans="1:6">
      <c r="A66" s="521" t="s">
        <v>403</v>
      </c>
      <c r="B66" s="707">
        <v>0</v>
      </c>
      <c r="C66" s="708">
        <v>0</v>
      </c>
      <c r="D66" s="707">
        <v>0</v>
      </c>
      <c r="E66" s="707">
        <v>0</v>
      </c>
      <c r="F66" s="770">
        <f t="shared" si="0"/>
        <v>0</v>
      </c>
    </row>
    <row r="67" spans="1:6">
      <c r="A67" s="521" t="s">
        <v>404</v>
      </c>
      <c r="B67" s="707">
        <v>6</v>
      </c>
      <c r="C67" s="708">
        <v>4</v>
      </c>
      <c r="D67" s="707">
        <v>1</v>
      </c>
      <c r="E67" s="707">
        <v>0</v>
      </c>
      <c r="F67" s="770">
        <f t="shared" si="0"/>
        <v>1</v>
      </c>
    </row>
    <row r="68" spans="1:6">
      <c r="A68" s="521" t="s">
        <v>670</v>
      </c>
      <c r="B68" s="707">
        <v>0</v>
      </c>
      <c r="C68" s="708">
        <v>0</v>
      </c>
      <c r="D68" s="707">
        <v>0</v>
      </c>
      <c r="E68" s="707">
        <v>0</v>
      </c>
      <c r="F68" s="770">
        <f t="shared" ref="F68:F93" si="1">+B68-C68-D68-E68</f>
        <v>0</v>
      </c>
    </row>
    <row r="69" spans="1:6">
      <c r="A69" s="521" t="s">
        <v>405</v>
      </c>
      <c r="B69" s="707">
        <v>0</v>
      </c>
      <c r="C69" s="708">
        <v>0</v>
      </c>
      <c r="D69" s="707">
        <v>0</v>
      </c>
      <c r="E69" s="707">
        <v>0</v>
      </c>
      <c r="F69" s="770">
        <f t="shared" si="1"/>
        <v>0</v>
      </c>
    </row>
    <row r="70" spans="1:6">
      <c r="A70" s="521" t="s">
        <v>671</v>
      </c>
      <c r="B70" s="707">
        <v>1</v>
      </c>
      <c r="C70" s="708">
        <v>1</v>
      </c>
      <c r="D70" s="707">
        <v>0</v>
      </c>
      <c r="E70" s="707">
        <v>0</v>
      </c>
      <c r="F70" s="770">
        <f t="shared" si="1"/>
        <v>0</v>
      </c>
    </row>
    <row r="71" spans="1:6">
      <c r="A71" s="521" t="s">
        <v>672</v>
      </c>
      <c r="B71" s="707">
        <v>0</v>
      </c>
      <c r="C71" s="708">
        <v>0</v>
      </c>
      <c r="D71" s="707">
        <v>0</v>
      </c>
      <c r="E71" s="707">
        <v>0</v>
      </c>
      <c r="F71" s="770">
        <f t="shared" si="1"/>
        <v>0</v>
      </c>
    </row>
    <row r="72" spans="1:6">
      <c r="A72" s="521" t="s">
        <v>673</v>
      </c>
      <c r="B72" s="707">
        <v>0</v>
      </c>
      <c r="C72" s="708">
        <v>0</v>
      </c>
      <c r="D72" s="707">
        <v>0</v>
      </c>
      <c r="E72" s="707">
        <v>0</v>
      </c>
      <c r="F72" s="770">
        <f t="shared" si="1"/>
        <v>0</v>
      </c>
    </row>
    <row r="73" spans="1:6">
      <c r="A73" s="521" t="s">
        <v>406</v>
      </c>
      <c r="B73" s="707">
        <v>11</v>
      </c>
      <c r="C73" s="708">
        <v>3</v>
      </c>
      <c r="D73" s="707">
        <v>3</v>
      </c>
      <c r="E73" s="707">
        <v>0</v>
      </c>
      <c r="F73" s="770">
        <f t="shared" si="1"/>
        <v>5</v>
      </c>
    </row>
    <row r="74" spans="1:6">
      <c r="A74" s="521" t="s">
        <v>674</v>
      </c>
      <c r="B74" s="707">
        <v>1</v>
      </c>
      <c r="C74" s="708">
        <v>0</v>
      </c>
      <c r="D74" s="707">
        <v>1</v>
      </c>
      <c r="E74" s="707">
        <v>0</v>
      </c>
      <c r="F74" s="770">
        <f t="shared" si="1"/>
        <v>0</v>
      </c>
    </row>
    <row r="75" spans="1:6">
      <c r="A75" s="521" t="s">
        <v>723</v>
      </c>
      <c r="B75" s="707">
        <v>0</v>
      </c>
      <c r="C75" s="708">
        <v>0</v>
      </c>
      <c r="D75" s="707">
        <v>0</v>
      </c>
      <c r="E75" s="707">
        <v>0</v>
      </c>
      <c r="F75" s="770">
        <f t="shared" si="1"/>
        <v>0</v>
      </c>
    </row>
    <row r="76" spans="1:6">
      <c r="A76" s="521" t="s">
        <v>407</v>
      </c>
      <c r="B76" s="707">
        <v>0</v>
      </c>
      <c r="C76" s="708">
        <v>0</v>
      </c>
      <c r="D76" s="707">
        <v>0</v>
      </c>
      <c r="E76" s="707">
        <v>0</v>
      </c>
      <c r="F76" s="770">
        <f t="shared" si="1"/>
        <v>0</v>
      </c>
    </row>
    <row r="77" spans="1:6">
      <c r="A77" s="521" t="s">
        <v>675</v>
      </c>
      <c r="B77" s="707">
        <v>3</v>
      </c>
      <c r="C77" s="708">
        <v>3</v>
      </c>
      <c r="D77" s="707">
        <v>0</v>
      </c>
      <c r="E77" s="707">
        <v>0</v>
      </c>
      <c r="F77" s="770">
        <f t="shared" si="1"/>
        <v>0</v>
      </c>
    </row>
    <row r="78" spans="1:6">
      <c r="A78" s="521" t="s">
        <v>724</v>
      </c>
      <c r="B78" s="707">
        <v>0</v>
      </c>
      <c r="C78" s="708">
        <v>0</v>
      </c>
      <c r="D78" s="707">
        <v>0</v>
      </c>
      <c r="E78" s="707">
        <v>0</v>
      </c>
      <c r="F78" s="770">
        <f t="shared" si="1"/>
        <v>0</v>
      </c>
    </row>
    <row r="79" spans="1:6">
      <c r="A79" s="521" t="s">
        <v>408</v>
      </c>
      <c r="B79" s="707">
        <v>0</v>
      </c>
      <c r="C79" s="708">
        <v>0</v>
      </c>
      <c r="D79" s="707">
        <v>0</v>
      </c>
      <c r="E79" s="707">
        <v>0</v>
      </c>
      <c r="F79" s="770">
        <f t="shared" si="1"/>
        <v>0</v>
      </c>
    </row>
    <row r="80" spans="1:6">
      <c r="A80" s="521" t="s">
        <v>676</v>
      </c>
      <c r="B80" s="707">
        <v>0</v>
      </c>
      <c r="C80" s="708">
        <v>0</v>
      </c>
      <c r="D80" s="707">
        <v>0</v>
      </c>
      <c r="E80" s="707">
        <v>0</v>
      </c>
      <c r="F80" s="770">
        <f t="shared" si="1"/>
        <v>0</v>
      </c>
    </row>
    <row r="81" spans="1:8">
      <c r="A81" s="521" t="s">
        <v>594</v>
      </c>
      <c r="B81" s="707">
        <v>0</v>
      </c>
      <c r="C81" s="708">
        <v>0</v>
      </c>
      <c r="D81" s="707">
        <v>0</v>
      </c>
      <c r="E81" s="707">
        <v>0</v>
      </c>
      <c r="F81" s="770">
        <f t="shared" si="1"/>
        <v>0</v>
      </c>
    </row>
    <row r="82" spans="1:8">
      <c r="A82" s="521" t="s">
        <v>677</v>
      </c>
      <c r="B82" s="707">
        <v>0</v>
      </c>
      <c r="C82" s="708">
        <v>0</v>
      </c>
      <c r="D82" s="707">
        <v>0</v>
      </c>
      <c r="E82" s="707">
        <v>0</v>
      </c>
      <c r="F82" s="770">
        <f t="shared" si="1"/>
        <v>0</v>
      </c>
    </row>
    <row r="83" spans="1:8">
      <c r="A83" s="521" t="s">
        <v>678</v>
      </c>
      <c r="B83" s="707">
        <v>0</v>
      </c>
      <c r="C83" s="708">
        <v>0</v>
      </c>
      <c r="D83" s="707">
        <v>0</v>
      </c>
      <c r="E83" s="707">
        <v>0</v>
      </c>
      <c r="F83" s="770">
        <f t="shared" si="1"/>
        <v>0</v>
      </c>
    </row>
    <row r="84" spans="1:8">
      <c r="A84" s="521" t="s">
        <v>725</v>
      </c>
      <c r="B84" s="707">
        <v>0</v>
      </c>
      <c r="C84" s="708">
        <v>0</v>
      </c>
      <c r="D84" s="707">
        <v>0</v>
      </c>
      <c r="E84" s="707">
        <v>0</v>
      </c>
      <c r="F84" s="770">
        <f t="shared" si="1"/>
        <v>0</v>
      </c>
    </row>
    <row r="85" spans="1:8">
      <c r="A85" s="521" t="s">
        <v>726</v>
      </c>
      <c r="B85" s="707">
        <v>0</v>
      </c>
      <c r="C85" s="708">
        <v>0</v>
      </c>
      <c r="D85" s="707">
        <v>0</v>
      </c>
      <c r="E85" s="707">
        <v>0</v>
      </c>
      <c r="F85" s="770">
        <f t="shared" si="1"/>
        <v>0</v>
      </c>
    </row>
    <row r="86" spans="1:8">
      <c r="A86" s="521" t="s">
        <v>727</v>
      </c>
      <c r="B86" s="707">
        <v>0</v>
      </c>
      <c r="C86" s="708">
        <v>0</v>
      </c>
      <c r="D86" s="707">
        <v>0</v>
      </c>
      <c r="E86" s="707">
        <v>0</v>
      </c>
      <c r="F86" s="770">
        <f t="shared" si="1"/>
        <v>0</v>
      </c>
    </row>
    <row r="87" spans="1:8">
      <c r="A87" s="521" t="s">
        <v>728</v>
      </c>
      <c r="B87" s="707">
        <v>0</v>
      </c>
      <c r="C87" s="708">
        <v>0</v>
      </c>
      <c r="D87" s="707">
        <v>0</v>
      </c>
      <c r="E87" s="707">
        <v>0</v>
      </c>
      <c r="F87" s="770">
        <f t="shared" si="1"/>
        <v>0</v>
      </c>
    </row>
    <row r="88" spans="1:8">
      <c r="A88" s="521" t="s">
        <v>679</v>
      </c>
      <c r="B88" s="707">
        <v>0</v>
      </c>
      <c r="C88" s="708">
        <v>0</v>
      </c>
      <c r="D88" s="707">
        <v>0</v>
      </c>
      <c r="E88" s="707">
        <v>0</v>
      </c>
      <c r="F88" s="770">
        <f t="shared" si="1"/>
        <v>0</v>
      </c>
    </row>
    <row r="89" spans="1:8">
      <c r="A89" s="521" t="s">
        <v>680</v>
      </c>
      <c r="B89" s="707">
        <v>0</v>
      </c>
      <c r="C89" s="708">
        <v>0</v>
      </c>
      <c r="D89" s="707">
        <v>0</v>
      </c>
      <c r="E89" s="707">
        <v>0</v>
      </c>
      <c r="F89" s="770">
        <f t="shared" si="1"/>
        <v>0</v>
      </c>
    </row>
    <row r="90" spans="1:8">
      <c r="A90" s="521" t="s">
        <v>681</v>
      </c>
      <c r="B90" s="707">
        <v>0</v>
      </c>
      <c r="C90" s="708">
        <v>0</v>
      </c>
      <c r="D90" s="707">
        <v>0</v>
      </c>
      <c r="E90" s="707">
        <v>0</v>
      </c>
      <c r="F90" s="770">
        <f t="shared" si="1"/>
        <v>0</v>
      </c>
    </row>
    <row r="91" spans="1:8">
      <c r="A91" s="521" t="s">
        <v>682</v>
      </c>
      <c r="B91" s="707">
        <v>0</v>
      </c>
      <c r="C91" s="708">
        <v>0</v>
      </c>
      <c r="D91" s="707">
        <v>0</v>
      </c>
      <c r="E91" s="707">
        <v>0</v>
      </c>
      <c r="F91" s="770">
        <f t="shared" si="1"/>
        <v>0</v>
      </c>
    </row>
    <row r="92" spans="1:8">
      <c r="A92" s="521" t="s">
        <v>409</v>
      </c>
      <c r="B92" s="707">
        <v>0</v>
      </c>
      <c r="C92" s="708">
        <v>0</v>
      </c>
      <c r="D92" s="707">
        <v>0</v>
      </c>
      <c r="E92" s="707">
        <v>0</v>
      </c>
      <c r="F92" s="770">
        <f t="shared" si="1"/>
        <v>0</v>
      </c>
    </row>
    <row r="93" spans="1:8" ht="14.4" thickBot="1">
      <c r="A93" s="521" t="s">
        <v>729</v>
      </c>
      <c r="B93" s="707">
        <v>0</v>
      </c>
      <c r="C93" s="708">
        <v>0</v>
      </c>
      <c r="D93" s="707">
        <v>0</v>
      </c>
      <c r="E93" s="707">
        <v>0</v>
      </c>
      <c r="F93" s="770">
        <f t="shared" si="1"/>
        <v>0</v>
      </c>
    </row>
    <row r="94" spans="1:8" s="704" customFormat="1" ht="14.4" thickBot="1">
      <c r="A94" s="482" t="s">
        <v>419</v>
      </c>
      <c r="B94" s="483">
        <f>SUM(B3:B93)</f>
        <v>2600</v>
      </c>
      <c r="C94" s="483">
        <f>SUM(C3:C93)</f>
        <v>2554</v>
      </c>
      <c r="D94" s="706">
        <f>SUM(D3:D93)</f>
        <v>20</v>
      </c>
      <c r="E94" s="706">
        <f>SUM(E3:E93)</f>
        <v>0</v>
      </c>
      <c r="F94" s="705">
        <f>SUM(F3:F93)</f>
        <v>26</v>
      </c>
      <c r="H94" s="630"/>
    </row>
    <row r="95" spans="1:8" ht="15.6">
      <c r="A95" s="1226" t="s">
        <v>593</v>
      </c>
      <c r="B95" s="1226"/>
      <c r="C95" s="1226"/>
      <c r="D95" s="1226"/>
      <c r="E95" s="1226"/>
      <c r="F95" s="1226"/>
    </row>
  </sheetData>
  <mergeCells count="2">
    <mergeCell ref="A1:F1"/>
    <mergeCell ref="A95:F95"/>
  </mergeCells>
  <printOptions horizontalCentered="1" headings="1"/>
  <pageMargins left="0.75" right="0.5" top="1" bottom="1" header="0.5" footer="0.5"/>
  <pageSetup scale="89" firstPageNumber="87" fitToHeight="0" orientation="portrait" useFirstPageNumber="1" r:id="rId1"/>
  <headerFooter scaleWithDoc="0"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H32"/>
  <sheetViews>
    <sheetView zoomScaleNormal="100" workbookViewId="0">
      <selection activeCell="A3" sqref="A3:A4"/>
    </sheetView>
  </sheetViews>
  <sheetFormatPr defaultColWidth="9.109375" defaultRowHeight="13.8"/>
  <cols>
    <col min="1" max="1" width="15.5546875" style="655" customWidth="1"/>
    <col min="2" max="2" width="14.109375" style="654" customWidth="1"/>
    <col min="3" max="3" width="13.44140625" style="654" customWidth="1"/>
    <col min="4" max="4" width="10.5546875" style="630" customWidth="1"/>
    <col min="5" max="5" width="15.5546875" style="630" customWidth="1"/>
    <col min="6" max="6" width="13.44140625" style="630" customWidth="1"/>
    <col min="7" max="7" width="13.44140625" style="654" customWidth="1"/>
    <col min="8" max="16384" width="9.109375" style="630"/>
  </cols>
  <sheetData>
    <row r="1" spans="1:8" s="655" customFormat="1" ht="75" customHeight="1" thickBot="1">
      <c r="A1" s="1208" t="s">
        <v>778</v>
      </c>
      <c r="B1" s="1209"/>
      <c r="C1" s="1209"/>
      <c r="D1" s="1209"/>
      <c r="E1" s="1209"/>
      <c r="F1" s="1209"/>
      <c r="G1" s="1210"/>
    </row>
    <row r="2" spans="1:8" ht="14.4" thickBot="1">
      <c r="A2" s="1228" t="s">
        <v>189</v>
      </c>
      <c r="B2" s="1229"/>
      <c r="C2" s="1229"/>
      <c r="D2" s="1229"/>
      <c r="E2" s="1234"/>
      <c r="F2" s="1234"/>
      <c r="G2" s="1235"/>
    </row>
    <row r="3" spans="1:8" ht="14.4" thickBot="1">
      <c r="A3" s="1236">
        <v>2016</v>
      </c>
      <c r="B3" s="1238" t="s">
        <v>116</v>
      </c>
      <c r="C3" s="1239"/>
      <c r="D3" s="1240"/>
      <c r="E3" s="1238" t="s">
        <v>2</v>
      </c>
      <c r="F3" s="1239"/>
      <c r="G3" s="1240"/>
    </row>
    <row r="4" spans="1:8" ht="40.200000000000003" thickBot="1">
      <c r="A4" s="1237"/>
      <c r="B4" s="735" t="s">
        <v>187</v>
      </c>
      <c r="C4" s="734" t="s">
        <v>186</v>
      </c>
      <c r="D4" s="733" t="s">
        <v>188</v>
      </c>
      <c r="E4" s="735" t="s">
        <v>187</v>
      </c>
      <c r="F4" s="734" t="s">
        <v>186</v>
      </c>
      <c r="G4" s="733" t="s">
        <v>185</v>
      </c>
    </row>
    <row r="5" spans="1:8">
      <c r="A5" s="732" t="s">
        <v>131</v>
      </c>
      <c r="B5" s="839">
        <v>0</v>
      </c>
      <c r="C5" s="840">
        <v>0</v>
      </c>
      <c r="D5" s="841">
        <v>0</v>
      </c>
      <c r="E5" s="731">
        <v>440</v>
      </c>
      <c r="F5" s="730">
        <v>175</v>
      </c>
      <c r="G5" s="729">
        <v>615</v>
      </c>
      <c r="H5" s="654"/>
    </row>
    <row r="6" spans="1:8">
      <c r="A6" s="728" t="s">
        <v>130</v>
      </c>
      <c r="B6" s="842">
        <v>0</v>
      </c>
      <c r="C6" s="843">
        <v>0</v>
      </c>
      <c r="D6" s="844">
        <v>0</v>
      </c>
      <c r="E6" s="727">
        <v>434</v>
      </c>
      <c r="F6" s="726">
        <v>173</v>
      </c>
      <c r="G6" s="725">
        <v>607</v>
      </c>
      <c r="H6" s="654"/>
    </row>
    <row r="7" spans="1:8">
      <c r="A7" s="728" t="s">
        <v>129</v>
      </c>
      <c r="B7" s="842">
        <v>0</v>
      </c>
      <c r="C7" s="843">
        <v>0</v>
      </c>
      <c r="D7" s="844">
        <v>0</v>
      </c>
      <c r="E7" s="727">
        <v>430</v>
      </c>
      <c r="F7" s="726">
        <v>172</v>
      </c>
      <c r="G7" s="725">
        <v>602</v>
      </c>
      <c r="H7" s="654"/>
    </row>
    <row r="8" spans="1:8">
      <c r="A8" s="728" t="s">
        <v>128</v>
      </c>
      <c r="B8" s="842">
        <v>0</v>
      </c>
      <c r="C8" s="843">
        <v>0</v>
      </c>
      <c r="D8" s="844">
        <v>0</v>
      </c>
      <c r="E8" s="727">
        <v>443</v>
      </c>
      <c r="F8" s="726">
        <v>179</v>
      </c>
      <c r="G8" s="725">
        <v>622</v>
      </c>
      <c r="H8" s="654"/>
    </row>
    <row r="9" spans="1:8">
      <c r="A9" s="728" t="s">
        <v>127</v>
      </c>
      <c r="B9" s="842">
        <v>0</v>
      </c>
      <c r="C9" s="843">
        <v>0</v>
      </c>
      <c r="D9" s="844">
        <v>0</v>
      </c>
      <c r="E9" s="727">
        <v>443</v>
      </c>
      <c r="F9" s="726">
        <v>181</v>
      </c>
      <c r="G9" s="725">
        <v>624</v>
      </c>
      <c r="H9" s="654"/>
    </row>
    <row r="10" spans="1:8">
      <c r="A10" s="728" t="s">
        <v>126</v>
      </c>
      <c r="B10" s="842">
        <v>0</v>
      </c>
      <c r="C10" s="843">
        <v>0</v>
      </c>
      <c r="D10" s="844">
        <v>0</v>
      </c>
      <c r="E10" s="727">
        <v>438</v>
      </c>
      <c r="F10" s="726">
        <v>182</v>
      </c>
      <c r="G10" s="725">
        <v>620</v>
      </c>
      <c r="H10" s="654"/>
    </row>
    <row r="11" spans="1:8">
      <c r="A11" s="728" t="s">
        <v>125</v>
      </c>
      <c r="B11" s="842">
        <v>0</v>
      </c>
      <c r="C11" s="843">
        <v>0</v>
      </c>
      <c r="D11" s="844">
        <v>0</v>
      </c>
      <c r="E11" s="727">
        <v>433</v>
      </c>
      <c r="F11" s="726">
        <v>179</v>
      </c>
      <c r="G11" s="725">
        <v>612</v>
      </c>
      <c r="H11" s="654"/>
    </row>
    <row r="12" spans="1:8">
      <c r="A12" s="728" t="s">
        <v>124</v>
      </c>
      <c r="B12" s="842">
        <v>0</v>
      </c>
      <c r="C12" s="843">
        <v>0</v>
      </c>
      <c r="D12" s="844">
        <v>0</v>
      </c>
      <c r="E12" s="727">
        <v>445</v>
      </c>
      <c r="F12" s="726">
        <v>178</v>
      </c>
      <c r="G12" s="725">
        <v>623</v>
      </c>
      <c r="H12" s="654"/>
    </row>
    <row r="13" spans="1:8">
      <c r="A13" s="728" t="s">
        <v>123</v>
      </c>
      <c r="B13" s="842">
        <v>0</v>
      </c>
      <c r="C13" s="843">
        <v>0</v>
      </c>
      <c r="D13" s="844">
        <v>0</v>
      </c>
      <c r="E13" s="727">
        <v>442</v>
      </c>
      <c r="F13" s="726">
        <v>178</v>
      </c>
      <c r="G13" s="725">
        <v>620</v>
      </c>
      <c r="H13" s="654"/>
    </row>
    <row r="14" spans="1:8">
      <c r="A14" s="728" t="s">
        <v>122</v>
      </c>
      <c r="B14" s="842">
        <v>0</v>
      </c>
      <c r="C14" s="843">
        <v>0</v>
      </c>
      <c r="D14" s="844">
        <v>0</v>
      </c>
      <c r="E14" s="727">
        <v>443</v>
      </c>
      <c r="F14" s="726">
        <v>174</v>
      </c>
      <c r="G14" s="725">
        <v>617</v>
      </c>
      <c r="H14" s="654"/>
    </row>
    <row r="15" spans="1:8">
      <c r="A15" s="728" t="s">
        <v>121</v>
      </c>
      <c r="B15" s="842">
        <v>0</v>
      </c>
      <c r="C15" s="843">
        <v>0</v>
      </c>
      <c r="D15" s="844">
        <v>0</v>
      </c>
      <c r="E15" s="727">
        <v>444</v>
      </c>
      <c r="F15" s="726">
        <v>169</v>
      </c>
      <c r="G15" s="725">
        <v>613</v>
      </c>
      <c r="H15" s="654"/>
    </row>
    <row r="16" spans="1:8" ht="14.4" thickBot="1">
      <c r="A16" s="724" t="s">
        <v>120</v>
      </c>
      <c r="B16" s="845">
        <v>0</v>
      </c>
      <c r="C16" s="846">
        <v>0</v>
      </c>
      <c r="D16" s="847">
        <v>0</v>
      </c>
      <c r="E16" s="723">
        <v>441</v>
      </c>
      <c r="F16" s="722">
        <v>169</v>
      </c>
      <c r="G16" s="721">
        <v>610</v>
      </c>
      <c r="H16" s="654"/>
    </row>
    <row r="18" spans="1:7" ht="14.4" thickBot="1">
      <c r="A18" s="460"/>
    </row>
    <row r="19" spans="1:7" ht="19.5" customHeight="1" thickBot="1">
      <c r="A19" s="1228" t="s">
        <v>522</v>
      </c>
      <c r="B19" s="1229"/>
      <c r="C19" s="1230"/>
    </row>
    <row r="20" spans="1:7">
      <c r="A20" s="1231" t="s">
        <v>66</v>
      </c>
      <c r="B20" s="720" t="s">
        <v>116</v>
      </c>
      <c r="C20" s="719" t="s">
        <v>2</v>
      </c>
    </row>
    <row r="21" spans="1:7" ht="14.4" thickBot="1">
      <c r="A21" s="1232"/>
      <c r="B21" s="718" t="s">
        <v>184</v>
      </c>
      <c r="C21" s="717" t="s">
        <v>183</v>
      </c>
    </row>
    <row r="22" spans="1:7" ht="26.4">
      <c r="A22" s="716" t="s">
        <v>182</v>
      </c>
      <c r="B22" s="470" t="s">
        <v>371</v>
      </c>
      <c r="C22" s="472">
        <v>902.9634192570129</v>
      </c>
    </row>
    <row r="23" spans="1:7" ht="27" thickBot="1">
      <c r="A23" s="715" t="s">
        <v>181</v>
      </c>
      <c r="B23" s="471" t="s">
        <v>371</v>
      </c>
      <c r="C23" s="474">
        <v>12497.288762446658</v>
      </c>
    </row>
    <row r="24" spans="1:7">
      <c r="A24" s="643"/>
      <c r="B24" s="643"/>
      <c r="C24" s="643"/>
    </row>
    <row r="25" spans="1:7" ht="14.4" thickBot="1"/>
    <row r="26" spans="1:7" ht="14.4" thickBot="1">
      <c r="A26" s="1233" t="s">
        <v>180</v>
      </c>
      <c r="B26" s="1229"/>
      <c r="C26" s="1229"/>
      <c r="D26" s="1229"/>
      <c r="E26" s="1229"/>
      <c r="F26" s="1230"/>
    </row>
    <row r="27" spans="1:7" ht="27" thickBot="1">
      <c r="A27" s="714"/>
      <c r="B27" s="713" t="s">
        <v>141</v>
      </c>
      <c r="C27" s="713" t="s">
        <v>140</v>
      </c>
      <c r="D27" s="713" t="s">
        <v>139</v>
      </c>
      <c r="E27" s="713" t="s">
        <v>179</v>
      </c>
      <c r="F27" s="712" t="s">
        <v>137</v>
      </c>
    </row>
    <row r="28" spans="1:7">
      <c r="A28" s="696" t="s">
        <v>50</v>
      </c>
      <c r="B28" s="476">
        <v>206</v>
      </c>
      <c r="C28" s="476">
        <v>192</v>
      </c>
      <c r="D28" s="476">
        <v>14</v>
      </c>
      <c r="E28" s="476">
        <v>0</v>
      </c>
      <c r="F28" s="472">
        <v>0</v>
      </c>
    </row>
    <row r="29" spans="1:7" ht="14.4" thickBot="1">
      <c r="A29" s="694" t="s">
        <v>178</v>
      </c>
      <c r="B29" s="477">
        <v>0</v>
      </c>
      <c r="C29" s="478">
        <v>0.93203883495145634</v>
      </c>
      <c r="D29" s="478">
        <v>6.7961165048543687E-2</v>
      </c>
      <c r="E29" s="479">
        <f>+E28/C28</f>
        <v>0</v>
      </c>
      <c r="F29" s="480">
        <f>+F28/D28</f>
        <v>0</v>
      </c>
    </row>
    <row r="32" spans="1:7" ht="16.2">
      <c r="A32" s="1227" t="s">
        <v>523</v>
      </c>
      <c r="B32" s="1227"/>
      <c r="C32" s="1227"/>
      <c r="D32" s="1227"/>
      <c r="E32" s="1227"/>
      <c r="F32" s="1227"/>
      <c r="G32" s="1227"/>
    </row>
  </sheetData>
  <mergeCells count="9">
    <mergeCell ref="A32:G32"/>
    <mergeCell ref="A19:C19"/>
    <mergeCell ref="A20:A21"/>
    <mergeCell ref="A26:F26"/>
    <mergeCell ref="A1:G1"/>
    <mergeCell ref="A2:G2"/>
    <mergeCell ref="A3:A4"/>
    <mergeCell ref="B3:D3"/>
    <mergeCell ref="E3:G3"/>
  </mergeCells>
  <printOptions horizontalCentered="1" headings="1"/>
  <pageMargins left="0.75" right="0.5" top="1" bottom="1" header="0.5" footer="0.5"/>
  <pageSetup scale="94" firstPageNumber="112" orientation="portrait" useFirstPageNumber="1" r:id="rId1"/>
  <headerFooter scaleWithDoc="0"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M13"/>
  <sheetViews>
    <sheetView workbookViewId="0">
      <selection sqref="A1:J1"/>
    </sheetView>
  </sheetViews>
  <sheetFormatPr defaultColWidth="9.109375" defaultRowHeight="13.2"/>
  <cols>
    <col min="1" max="1" width="13" style="607" customWidth="1"/>
    <col min="2" max="2" width="15.109375" style="607" customWidth="1"/>
    <col min="3" max="3" width="13.44140625" style="607" customWidth="1"/>
    <col min="4" max="4" width="16.44140625" style="607" customWidth="1"/>
    <col min="5" max="5" width="11.5546875" style="607" customWidth="1"/>
    <col min="6" max="6" width="11.88671875" style="607" customWidth="1"/>
    <col min="7" max="7" width="10.88671875" style="607" customWidth="1"/>
    <col min="8" max="8" width="11.5546875" style="607" customWidth="1"/>
    <col min="9" max="9" width="10.109375" style="607" customWidth="1"/>
    <col min="10" max="10" width="10.5546875" style="607" customWidth="1"/>
    <col min="11" max="16384" width="9.109375" style="607"/>
  </cols>
  <sheetData>
    <row r="1" spans="1:13" ht="76.5" customHeight="1" thickBot="1">
      <c r="A1" s="1241" t="s">
        <v>779</v>
      </c>
      <c r="B1" s="1242"/>
      <c r="C1" s="1242"/>
      <c r="D1" s="1242"/>
      <c r="E1" s="1242"/>
      <c r="F1" s="1242"/>
      <c r="G1" s="1242"/>
      <c r="H1" s="1242"/>
      <c r="I1" s="1242"/>
      <c r="J1" s="1242"/>
    </row>
    <row r="2" spans="1:13" ht="13.8" thickBot="1">
      <c r="A2" s="1243" t="s">
        <v>194</v>
      </c>
      <c r="B2" s="1244"/>
      <c r="C2" s="1245"/>
      <c r="D2" s="1246"/>
      <c r="E2" s="1243" t="s">
        <v>195</v>
      </c>
      <c r="F2" s="1247"/>
      <c r="G2" s="1246"/>
      <c r="H2" s="1243" t="s">
        <v>699</v>
      </c>
      <c r="I2" s="1247"/>
      <c r="J2" s="1246"/>
    </row>
    <row r="3" spans="1:13" ht="42.6" thickBot="1">
      <c r="A3" s="744" t="s">
        <v>695</v>
      </c>
      <c r="B3" s="747" t="s">
        <v>196</v>
      </c>
      <c r="C3" s="747" t="s">
        <v>518</v>
      </c>
      <c r="D3" s="745" t="s">
        <v>700</v>
      </c>
      <c r="E3" s="744" t="s">
        <v>519</v>
      </c>
      <c r="F3" s="746" t="s">
        <v>520</v>
      </c>
      <c r="G3" s="745" t="s">
        <v>197</v>
      </c>
      <c r="H3" s="744" t="s">
        <v>521</v>
      </c>
      <c r="I3" s="464" t="s">
        <v>198</v>
      </c>
      <c r="J3" s="464" t="s">
        <v>199</v>
      </c>
    </row>
    <row r="4" spans="1:13" ht="13.8" thickBot="1">
      <c r="A4" s="743">
        <v>37518</v>
      </c>
      <c r="B4" s="742">
        <v>34568</v>
      </c>
      <c r="C4" s="741">
        <v>592</v>
      </c>
      <c r="D4" s="740">
        <v>3381</v>
      </c>
      <c r="E4" s="465">
        <v>1294</v>
      </c>
      <c r="F4" s="739">
        <v>237</v>
      </c>
      <c r="G4" s="466">
        <v>1850</v>
      </c>
      <c r="H4" s="467">
        <v>20</v>
      </c>
      <c r="I4" s="468">
        <v>67</v>
      </c>
      <c r="J4" s="466">
        <v>87</v>
      </c>
    </row>
    <row r="5" spans="1:13">
      <c r="D5" s="629"/>
      <c r="L5" s="738"/>
      <c r="M5" s="738"/>
    </row>
    <row r="7" spans="1:13" ht="15.6">
      <c r="A7" s="1248" t="s">
        <v>516</v>
      </c>
      <c r="B7" s="1248"/>
      <c r="C7" s="1248"/>
      <c r="D7" s="1248"/>
      <c r="E7" s="1248"/>
      <c r="F7" s="1248"/>
      <c r="G7" s="1248"/>
      <c r="H7" s="1248"/>
      <c r="I7" s="1248"/>
      <c r="J7" s="1248"/>
    </row>
    <row r="8" spans="1:13" ht="15.6">
      <c r="A8" s="1248" t="s">
        <v>517</v>
      </c>
      <c r="B8" s="1248"/>
      <c r="C8" s="1248"/>
      <c r="D8" s="1248"/>
      <c r="E8" s="1248"/>
      <c r="F8" s="1248"/>
      <c r="G8" s="1248"/>
      <c r="H8" s="1248"/>
      <c r="I8" s="1248"/>
      <c r="J8" s="1248"/>
    </row>
    <row r="9" spans="1:13">
      <c r="A9" s="1249" t="s">
        <v>696</v>
      </c>
      <c r="B9" s="1249"/>
      <c r="C9" s="1249"/>
      <c r="D9" s="1249"/>
      <c r="E9" s="1249"/>
      <c r="F9" s="1249"/>
      <c r="G9" s="1249"/>
      <c r="H9" s="1249"/>
      <c r="I9" s="1249"/>
      <c r="J9" s="1249"/>
      <c r="L9" s="737"/>
    </row>
    <row r="10" spans="1:13" ht="15.6">
      <c r="A10" s="1248" t="s">
        <v>697</v>
      </c>
      <c r="B10" s="1248"/>
      <c r="C10" s="1248"/>
      <c r="D10" s="1248"/>
      <c r="E10" s="1248"/>
      <c r="F10" s="1248"/>
      <c r="G10" s="1248"/>
      <c r="H10" s="1248"/>
      <c r="I10" s="1248"/>
      <c r="J10" s="1248"/>
      <c r="L10" s="737"/>
    </row>
    <row r="11" spans="1:13" ht="15.6">
      <c r="A11" s="887" t="s">
        <v>698</v>
      </c>
      <c r="G11" s="736"/>
    </row>
    <row r="12" spans="1:13">
      <c r="A12" s="1248"/>
      <c r="B12" s="1248"/>
      <c r="C12" s="1248"/>
      <c r="D12" s="1248"/>
      <c r="E12" s="1248"/>
      <c r="F12" s="1248"/>
      <c r="G12" s="1248"/>
      <c r="H12" s="1248"/>
      <c r="I12" s="1248"/>
      <c r="J12" s="1248"/>
    </row>
    <row r="13" spans="1:13">
      <c r="A13" s="838"/>
    </row>
  </sheetData>
  <mergeCells count="9">
    <mergeCell ref="A1:J1"/>
    <mergeCell ref="A2:D2"/>
    <mergeCell ref="E2:G2"/>
    <mergeCell ref="H2:J2"/>
    <mergeCell ref="A12:J12"/>
    <mergeCell ref="A9:J9"/>
    <mergeCell ref="A7:J7"/>
    <mergeCell ref="A8:J8"/>
    <mergeCell ref="A10:J10"/>
  </mergeCells>
  <printOptions horizontalCentered="1" headings="1"/>
  <pageMargins left="0.7" right="0.7" top="0.75" bottom="0.75" header="0.3" footer="0.3"/>
  <pageSetup scale="9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3"/>
  <sheetViews>
    <sheetView zoomScale="90" zoomScaleNormal="90" workbookViewId="0">
      <selection sqref="A1:G1"/>
    </sheetView>
  </sheetViews>
  <sheetFormatPr defaultColWidth="9.109375" defaultRowHeight="13.8"/>
  <cols>
    <col min="1" max="1" width="10.5546875" style="2" customWidth="1"/>
    <col min="2" max="2" width="11.5546875" style="8" customWidth="1"/>
    <col min="3" max="3" width="12.5546875" style="8" customWidth="1"/>
    <col min="4" max="4" width="13.44140625" style="8" customWidth="1"/>
    <col min="5" max="5" width="14.44140625" style="190" customWidth="1"/>
    <col min="6" max="7" width="13.5546875" style="190" customWidth="1"/>
    <col min="8" max="8" width="13.88671875" style="2" customWidth="1"/>
    <col min="9" max="9" width="17.5546875" style="2" customWidth="1"/>
    <col min="10" max="21" width="9.109375" style="2" customWidth="1"/>
    <col min="22" max="22" width="10.44140625" style="2" bestFit="1" customWidth="1"/>
    <col min="23" max="16384" width="9.109375" style="2"/>
  </cols>
  <sheetData>
    <row r="1" spans="1:9" s="26" customFormat="1" ht="67.5" customHeight="1">
      <c r="A1" s="969" t="s">
        <v>752</v>
      </c>
      <c r="B1" s="970"/>
      <c r="C1" s="970"/>
      <c r="D1" s="970"/>
      <c r="E1" s="970"/>
      <c r="F1" s="970"/>
      <c r="G1" s="971"/>
      <c r="I1" s="940"/>
    </row>
    <row r="2" spans="1:9" ht="15.75" customHeight="1">
      <c r="A2" s="58"/>
      <c r="B2" s="972" t="s">
        <v>465</v>
      </c>
      <c r="C2" s="973"/>
      <c r="D2" s="973"/>
      <c r="E2" s="973"/>
      <c r="F2" s="973"/>
      <c r="G2" s="974"/>
      <c r="H2" s="27"/>
    </row>
    <row r="3" spans="1:9" ht="14.25" customHeight="1">
      <c r="A3" s="58"/>
      <c r="B3" s="972" t="s">
        <v>21</v>
      </c>
      <c r="C3" s="973"/>
      <c r="D3" s="975"/>
      <c r="E3" s="976" t="s">
        <v>24</v>
      </c>
      <c r="F3" s="977"/>
      <c r="G3" s="978"/>
      <c r="H3" s="27"/>
    </row>
    <row r="4" spans="1:9" ht="46.2">
      <c r="A4" s="46" t="s">
        <v>466</v>
      </c>
      <c r="B4" s="1" t="s">
        <v>33</v>
      </c>
      <c r="C4" s="1" t="s">
        <v>467</v>
      </c>
      <c r="D4" s="1" t="s">
        <v>44</v>
      </c>
      <c r="E4" s="188" t="s">
        <v>33</v>
      </c>
      <c r="F4" s="1" t="s">
        <v>467</v>
      </c>
      <c r="G4" s="191" t="s">
        <v>44</v>
      </c>
    </row>
    <row r="5" spans="1:9">
      <c r="A5" s="46">
        <v>2016</v>
      </c>
      <c r="B5" s="54">
        <f>+(E22+E23)/E27</f>
        <v>0.6999096717318003</v>
      </c>
      <c r="C5" s="54">
        <f>+E22/E26</f>
        <v>0.62257755625162015</v>
      </c>
      <c r="D5" s="54">
        <f>+(E24+E28)/E27</f>
        <v>0.6615294600986199</v>
      </c>
      <c r="E5" s="941">
        <f>+(+(E22+E23)-E27)/1000000</f>
        <v>-16.033031000000001</v>
      </c>
      <c r="F5" s="192">
        <f>+(E22-E26)/1000000</f>
        <v>-20.164681000000002</v>
      </c>
      <c r="G5" s="942">
        <f>+((E24+E28)-E27)/1000000</f>
        <v>-18.083583999999998</v>
      </c>
    </row>
    <row r="6" spans="1:9">
      <c r="A6" s="46">
        <v>2015</v>
      </c>
      <c r="B6" s="54">
        <v>0.96727434103372756</v>
      </c>
      <c r="C6" s="54">
        <v>0.70343869889613297</v>
      </c>
      <c r="D6" s="54">
        <v>0.90049742080139794</v>
      </c>
      <c r="E6" s="192">
        <v>-1.4162939999999999</v>
      </c>
      <c r="F6" s="192">
        <v>-12.889799999999999</v>
      </c>
      <c r="G6" s="193">
        <v>-4.3062511299999953</v>
      </c>
    </row>
    <row r="7" spans="1:9">
      <c r="A7" s="46">
        <v>2014</v>
      </c>
      <c r="B7" s="54">
        <v>1.1371903882519132</v>
      </c>
      <c r="C7" s="54">
        <v>0.8574970244698159</v>
      </c>
      <c r="D7" s="54">
        <v>0.86626799499069096</v>
      </c>
      <c r="E7" s="192">
        <v>6.8463337699999958</v>
      </c>
      <c r="F7" s="192">
        <v>-7.1708129999999999</v>
      </c>
      <c r="G7" s="193">
        <v>-6.6737469999999997</v>
      </c>
    </row>
    <row r="8" spans="1:9">
      <c r="A8" s="46">
        <v>2013</v>
      </c>
      <c r="B8" s="54">
        <v>0.95723433465043906</v>
      </c>
      <c r="C8" s="54">
        <v>0.82716044719576687</v>
      </c>
      <c r="D8" s="54">
        <v>0.81044212018896855</v>
      </c>
      <c r="E8" s="192">
        <v>-2.2741367000000028</v>
      </c>
      <c r="F8" s="192">
        <v>-9.2433859999999992</v>
      </c>
      <c r="G8" s="193">
        <v>-10.080061369999997</v>
      </c>
    </row>
    <row r="9" spans="1:9">
      <c r="A9" s="46">
        <v>2012</v>
      </c>
      <c r="B9" s="54">
        <v>0.74</v>
      </c>
      <c r="C9" s="54">
        <v>0.59</v>
      </c>
      <c r="D9" s="54">
        <v>0.71</v>
      </c>
      <c r="E9" s="192">
        <v>-9.75</v>
      </c>
      <c r="F9" s="192">
        <v>-15.41</v>
      </c>
      <c r="G9" s="193">
        <v>-10.96</v>
      </c>
      <c r="H9" s="28"/>
    </row>
    <row r="10" spans="1:9">
      <c r="A10" s="46">
        <v>2011</v>
      </c>
      <c r="B10" s="54">
        <v>0.69</v>
      </c>
      <c r="C10" s="54">
        <v>0.55000000000000004</v>
      </c>
      <c r="D10" s="54">
        <v>0.69</v>
      </c>
      <c r="E10" s="192">
        <v>-15.48</v>
      </c>
      <c r="F10" s="192">
        <v>-22.78</v>
      </c>
      <c r="G10" s="193">
        <v>-15.63</v>
      </c>
      <c r="H10" s="28"/>
    </row>
    <row r="11" spans="1:9">
      <c r="A11" s="46">
        <v>2010</v>
      </c>
      <c r="B11" s="54">
        <v>0.77</v>
      </c>
      <c r="C11" s="56">
        <v>0.59</v>
      </c>
      <c r="D11" s="54">
        <v>0.74</v>
      </c>
      <c r="E11" s="192">
        <v>-14.85</v>
      </c>
      <c r="F11" s="192">
        <v>-26.54</v>
      </c>
      <c r="G11" s="193">
        <v>-17.07</v>
      </c>
      <c r="H11" s="28"/>
    </row>
    <row r="12" spans="1:9">
      <c r="A12" s="46">
        <v>2009</v>
      </c>
      <c r="B12" s="54">
        <v>0.77</v>
      </c>
      <c r="C12" s="55">
        <v>0.61</v>
      </c>
      <c r="D12" s="54">
        <v>0.76</v>
      </c>
      <c r="E12" s="192">
        <v>-9.6999999999999993</v>
      </c>
      <c r="F12" s="192">
        <v>-16.670000000000002</v>
      </c>
      <c r="G12" s="193">
        <v>-10.39</v>
      </c>
      <c r="H12" s="28"/>
    </row>
    <row r="13" spans="1:9">
      <c r="A13" s="46">
        <v>2008</v>
      </c>
      <c r="B13" s="1">
        <v>0.72</v>
      </c>
      <c r="C13" s="1">
        <v>0.61</v>
      </c>
      <c r="D13" s="1">
        <v>0.75</v>
      </c>
      <c r="E13" s="194">
        <v>-10.81</v>
      </c>
      <c r="F13" s="194">
        <v>-14.83</v>
      </c>
      <c r="G13" s="195">
        <v>-9.4499999999999993</v>
      </c>
      <c r="H13" s="28"/>
    </row>
    <row r="14" spans="1:9">
      <c r="A14" s="46">
        <v>2007</v>
      </c>
      <c r="B14" s="1">
        <v>0.59</v>
      </c>
      <c r="C14" s="1">
        <v>0.52</v>
      </c>
      <c r="D14" s="1">
        <v>1.29</v>
      </c>
      <c r="E14" s="194">
        <v>-13.25</v>
      </c>
      <c r="F14" s="194">
        <v>-15.59</v>
      </c>
      <c r="G14" s="195">
        <v>9.2899999999999991</v>
      </c>
      <c r="H14" s="28"/>
    </row>
    <row r="15" spans="1:9">
      <c r="A15" s="46">
        <v>2006</v>
      </c>
      <c r="B15" s="1">
        <v>0.81</v>
      </c>
      <c r="C15" s="1">
        <v>0.72</v>
      </c>
      <c r="D15" s="1">
        <v>1.36</v>
      </c>
      <c r="E15" s="194">
        <v>-5.92</v>
      </c>
      <c r="F15" s="194">
        <v>-8.91</v>
      </c>
      <c r="G15" s="195">
        <v>11.38</v>
      </c>
      <c r="H15" s="28"/>
    </row>
    <row r="16" spans="1:9">
      <c r="A16" s="46">
        <v>2005</v>
      </c>
      <c r="B16" s="1">
        <v>0.69</v>
      </c>
      <c r="C16" s="1">
        <v>0.59</v>
      </c>
      <c r="D16" s="1">
        <v>0.99</v>
      </c>
      <c r="E16" s="194">
        <v>-6.98</v>
      </c>
      <c r="F16" s="194">
        <v>-9.31</v>
      </c>
      <c r="G16" s="195">
        <v>-0.17</v>
      </c>
      <c r="H16" s="28"/>
    </row>
    <row r="17" spans="1:22" ht="14.4" thickBot="1">
      <c r="A17" s="47">
        <v>2004</v>
      </c>
      <c r="B17" s="48">
        <v>0.82</v>
      </c>
      <c r="C17" s="48">
        <v>0.63</v>
      </c>
      <c r="D17" s="48">
        <v>1.05</v>
      </c>
      <c r="E17" s="196">
        <v>-2.89</v>
      </c>
      <c r="F17" s="196">
        <v>-5.9</v>
      </c>
      <c r="G17" s="197">
        <v>0.79</v>
      </c>
      <c r="H17" s="28"/>
    </row>
    <row r="18" spans="1:22">
      <c r="A18" s="302"/>
      <c r="B18" s="302"/>
      <c r="C18" s="302"/>
      <c r="D18" s="302"/>
      <c r="E18" s="303"/>
      <c r="F18" s="303"/>
      <c r="G18" s="303"/>
      <c r="H18" s="28"/>
    </row>
    <row r="19" spans="1:22">
      <c r="A19" s="959" t="s">
        <v>411</v>
      </c>
      <c r="B19" s="959"/>
      <c r="C19" s="959"/>
      <c r="D19" s="29"/>
      <c r="E19" s="198"/>
      <c r="F19" s="198"/>
      <c r="G19" s="198"/>
      <c r="H19" s="189"/>
    </row>
    <row r="20" spans="1:22">
      <c r="A20" s="935"/>
      <c r="B20" s="935"/>
      <c r="C20" s="935"/>
      <c r="D20" s="29"/>
      <c r="E20" s="198"/>
      <c r="F20" s="198"/>
      <c r="G20" s="198"/>
      <c r="H20" s="189"/>
    </row>
    <row r="21" spans="1:22" s="4" customFormat="1" ht="16.2">
      <c r="A21" s="980" t="s">
        <v>753</v>
      </c>
      <c r="B21" s="980"/>
      <c r="C21" s="980"/>
      <c r="D21" s="139"/>
      <c r="E21" s="448">
        <v>2016</v>
      </c>
      <c r="F21" s="449"/>
      <c r="G21" s="199"/>
      <c r="I21" s="49"/>
    </row>
    <row r="22" spans="1:22" s="4" customFormat="1">
      <c r="B22" s="45" t="s">
        <v>412</v>
      </c>
      <c r="C22" s="45"/>
      <c r="E22" s="199">
        <v>33262669</v>
      </c>
      <c r="F22" s="199"/>
      <c r="G22" s="199"/>
    </row>
    <row r="23" spans="1:22">
      <c r="B23" s="30" t="s">
        <v>413</v>
      </c>
      <c r="C23" s="30"/>
      <c r="D23" s="2"/>
      <c r="E23" s="199">
        <v>4131650</v>
      </c>
      <c r="F23" s="199"/>
      <c r="H23" s="15"/>
      <c r="I23" s="15"/>
    </row>
    <row r="24" spans="1:22">
      <c r="B24" s="30" t="s">
        <v>414</v>
      </c>
      <c r="C24" s="30"/>
      <c r="D24" s="2"/>
      <c r="E24" s="199">
        <v>1873430</v>
      </c>
      <c r="F24" s="199"/>
      <c r="H24" s="15"/>
      <c r="I24" s="15"/>
    </row>
    <row r="25" spans="1:22">
      <c r="B25" s="30" t="s">
        <v>415</v>
      </c>
      <c r="C25" s="30"/>
      <c r="D25" s="2"/>
      <c r="E25" s="199">
        <f>+'[34]ESA Table 4 '!G32</f>
        <v>55451504</v>
      </c>
      <c r="F25" s="199"/>
      <c r="G25" s="173"/>
      <c r="H25" s="173"/>
      <c r="I25" s="173"/>
    </row>
    <row r="26" spans="1:22">
      <c r="B26" s="30" t="s">
        <v>416</v>
      </c>
      <c r="C26" s="30"/>
      <c r="D26" s="2"/>
      <c r="E26" s="199">
        <v>53427350</v>
      </c>
      <c r="F26" s="199"/>
    </row>
    <row r="27" spans="1:22">
      <c r="B27" s="30" t="s">
        <v>417</v>
      </c>
      <c r="C27" s="30"/>
      <c r="D27" s="2"/>
      <c r="E27" s="199">
        <v>53427350</v>
      </c>
      <c r="V27" s="2" t="s">
        <v>17</v>
      </c>
    </row>
    <row r="28" spans="1:22">
      <c r="B28" s="30" t="s">
        <v>418</v>
      </c>
      <c r="C28" s="30"/>
      <c r="D28" s="2"/>
      <c r="E28" s="199">
        <v>33470336</v>
      </c>
    </row>
    <row r="30" spans="1:22" ht="16.2">
      <c r="A30" s="959" t="s">
        <v>468</v>
      </c>
      <c r="B30" s="959"/>
      <c r="C30" s="959"/>
      <c r="D30" s="959"/>
      <c r="E30" s="959"/>
      <c r="F30" s="959"/>
      <c r="G30" s="959"/>
    </row>
    <row r="32" spans="1:22" ht="63.75" customHeight="1">
      <c r="A32" s="979" t="s">
        <v>469</v>
      </c>
      <c r="B32" s="979"/>
      <c r="C32" s="979"/>
      <c r="D32" s="979"/>
      <c r="E32" s="979"/>
      <c r="F32" s="979"/>
      <c r="G32" s="979"/>
    </row>
    <row r="33" spans="1:1">
      <c r="A33" s="2" t="s">
        <v>621</v>
      </c>
    </row>
  </sheetData>
  <mergeCells count="8">
    <mergeCell ref="A1:G1"/>
    <mergeCell ref="B2:G2"/>
    <mergeCell ref="B3:D3"/>
    <mergeCell ref="E3:G3"/>
    <mergeCell ref="A32:G32"/>
    <mergeCell ref="A21:C21"/>
    <mergeCell ref="A19:C19"/>
    <mergeCell ref="A30:G30"/>
  </mergeCells>
  <printOptions horizontalCentered="1" headings="1"/>
  <pageMargins left="0.75" right="0.75" top="1" bottom="1" header="0.5" footer="0.5"/>
  <pageSetup scale="96" firstPageNumber="65" orientation="portrait" useFirstPageNumber="1" r:id="rId1"/>
  <headerFooter scaleWithDoc="0" alignWithMargins="0">
    <oddFooter xml:space="preserve">&amp;R&amp;12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B16"/>
  <sheetViews>
    <sheetView zoomScale="115" zoomScaleNormal="115" workbookViewId="0">
      <selection sqref="A1:B1"/>
    </sheetView>
  </sheetViews>
  <sheetFormatPr defaultColWidth="39" defaultRowHeight="13.8"/>
  <cols>
    <col min="1" max="1" width="58" style="630" customWidth="1"/>
    <col min="2" max="2" width="18.44140625" style="630" customWidth="1"/>
    <col min="3" max="3" width="11.109375" style="630" customWidth="1"/>
    <col min="4" max="16384" width="39" style="630"/>
  </cols>
  <sheetData>
    <row r="1" spans="1:2" s="655" customFormat="1" ht="64.5" customHeight="1">
      <c r="A1" s="1250" t="s">
        <v>780</v>
      </c>
      <c r="B1" s="1250"/>
    </row>
    <row r="2" spans="1:2" ht="52.5" customHeight="1">
      <c r="A2" s="749" t="s">
        <v>84</v>
      </c>
      <c r="B2" s="748" t="s">
        <v>515</v>
      </c>
    </row>
    <row r="3" spans="1:2">
      <c r="A3" s="461" t="s">
        <v>301</v>
      </c>
      <c r="B3" s="462">
        <v>290</v>
      </c>
    </row>
    <row r="4" spans="1:2">
      <c r="A4" s="461" t="s">
        <v>303</v>
      </c>
      <c r="B4" s="462">
        <v>59679</v>
      </c>
    </row>
    <row r="5" spans="1:2">
      <c r="A5" s="461" t="s">
        <v>297</v>
      </c>
      <c r="B5" s="462">
        <v>0</v>
      </c>
    </row>
    <row r="6" spans="1:2">
      <c r="A6" s="461" t="s">
        <v>302</v>
      </c>
      <c r="B6" s="462">
        <v>1252</v>
      </c>
    </row>
    <row r="7" spans="1:2">
      <c r="A7" s="461" t="s">
        <v>294</v>
      </c>
      <c r="B7" s="462">
        <v>24873</v>
      </c>
    </row>
    <row r="8" spans="1:2">
      <c r="A8" s="461" t="s">
        <v>300</v>
      </c>
      <c r="B8" s="462">
        <v>4940</v>
      </c>
    </row>
    <row r="9" spans="1:2">
      <c r="A9" s="461" t="s">
        <v>293</v>
      </c>
      <c r="B9" s="462">
        <v>128758</v>
      </c>
    </row>
    <row r="10" spans="1:2">
      <c r="A10" s="461" t="s">
        <v>299</v>
      </c>
      <c r="B10" s="462">
        <v>40775</v>
      </c>
    </row>
    <row r="11" spans="1:2">
      <c r="A11" s="461" t="s">
        <v>296</v>
      </c>
      <c r="B11" s="462">
        <v>23644</v>
      </c>
    </row>
    <row r="12" spans="1:2">
      <c r="A12" s="461" t="s">
        <v>298</v>
      </c>
      <c r="B12" s="462">
        <v>11267</v>
      </c>
    </row>
    <row r="13" spans="1:2">
      <c r="A13" s="461" t="s">
        <v>410</v>
      </c>
      <c r="B13" s="462">
        <v>317</v>
      </c>
    </row>
    <row r="14" spans="1:2">
      <c r="A14" s="461" t="s">
        <v>295</v>
      </c>
      <c r="B14" s="462">
        <v>41407</v>
      </c>
    </row>
    <row r="16" spans="1:2" ht="33.75" customHeight="1">
      <c r="A16" s="1251" t="s">
        <v>267</v>
      </c>
      <c r="B16" s="1251"/>
    </row>
  </sheetData>
  <mergeCells count="2">
    <mergeCell ref="A1:B1"/>
    <mergeCell ref="A16:B16"/>
  </mergeCells>
  <printOptions horizontalCentered="1" headings="1"/>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E33"/>
  <sheetViews>
    <sheetView zoomScale="85" zoomScaleNormal="85" workbookViewId="0">
      <selection sqref="A1:E1"/>
    </sheetView>
  </sheetViews>
  <sheetFormatPr defaultColWidth="8.88671875" defaultRowHeight="14.4"/>
  <cols>
    <col min="1" max="1" width="53.5546875" style="750" customWidth="1"/>
    <col min="2" max="2" width="11.88671875" style="750" customWidth="1"/>
    <col min="3" max="3" width="8.88671875" style="750" customWidth="1"/>
    <col min="4" max="4" width="12.5546875" style="750" customWidth="1"/>
    <col min="5" max="5" width="8.109375" style="750" customWidth="1"/>
    <col min="6" max="16384" width="8.88671875" style="750"/>
  </cols>
  <sheetData>
    <row r="1" spans="1:5" ht="69.599999999999994" customHeight="1">
      <c r="A1" s="1257" t="s">
        <v>782</v>
      </c>
      <c r="B1" s="1258"/>
      <c r="C1" s="1258"/>
      <c r="D1" s="1258"/>
      <c r="E1" s="1258"/>
    </row>
    <row r="2" spans="1:5" ht="15" thickBot="1">
      <c r="A2" s="755"/>
      <c r="B2" s="755"/>
      <c r="C2" s="755"/>
      <c r="D2" s="755"/>
      <c r="E2" s="755"/>
    </row>
    <row r="3" spans="1:5" ht="15.6">
      <c r="A3" s="1259" t="s">
        <v>730</v>
      </c>
      <c r="B3" s="1260"/>
      <c r="C3" s="1260"/>
      <c r="D3" s="1260"/>
      <c r="E3" s="1261"/>
    </row>
    <row r="4" spans="1:5" ht="15.6">
      <c r="A4" s="1252" t="s">
        <v>614</v>
      </c>
      <c r="B4" s="1254" t="s">
        <v>613</v>
      </c>
      <c r="C4" s="1255"/>
      <c r="D4" s="1255"/>
      <c r="E4" s="1256"/>
    </row>
    <row r="5" spans="1:5" ht="16.2">
      <c r="A5" s="1253"/>
      <c r="B5" s="893" t="s">
        <v>612</v>
      </c>
      <c r="C5" s="893" t="s">
        <v>611</v>
      </c>
      <c r="D5" s="893" t="s">
        <v>701</v>
      </c>
      <c r="E5" s="894" t="s">
        <v>610</v>
      </c>
    </row>
    <row r="6" spans="1:5">
      <c r="A6" s="754" t="s">
        <v>609</v>
      </c>
      <c r="B6" s="753">
        <v>464</v>
      </c>
      <c r="C6" s="753"/>
      <c r="D6" s="753">
        <v>2710</v>
      </c>
      <c r="E6" s="752">
        <f>SUM(B6:D6)</f>
        <v>3174</v>
      </c>
    </row>
    <row r="7" spans="1:5">
      <c r="A7" s="754" t="s">
        <v>608</v>
      </c>
      <c r="B7" s="753">
        <v>1216</v>
      </c>
      <c r="C7" s="753">
        <v>762</v>
      </c>
      <c r="D7" s="753"/>
      <c r="E7" s="752">
        <f t="shared" ref="E7:E15" si="0">SUM(B7:D7)</f>
        <v>1978</v>
      </c>
    </row>
    <row r="8" spans="1:5">
      <c r="A8" s="754" t="s">
        <v>607</v>
      </c>
      <c r="B8" s="753">
        <v>1385</v>
      </c>
      <c r="C8" s="753">
        <v>619</v>
      </c>
      <c r="D8" s="753">
        <v>2</v>
      </c>
      <c r="E8" s="752">
        <f t="shared" si="0"/>
        <v>2006</v>
      </c>
    </row>
    <row r="9" spans="1:5">
      <c r="A9" s="754" t="s">
        <v>606</v>
      </c>
      <c r="B9" s="753">
        <v>1301</v>
      </c>
      <c r="C9" s="753">
        <v>1080</v>
      </c>
      <c r="D9" s="753"/>
      <c r="E9" s="752">
        <f t="shared" si="0"/>
        <v>2381</v>
      </c>
    </row>
    <row r="10" spans="1:5">
      <c r="A10" s="754" t="s">
        <v>605</v>
      </c>
      <c r="B10" s="753">
        <v>466</v>
      </c>
      <c r="C10" s="753">
        <v>339</v>
      </c>
      <c r="D10" s="753">
        <v>1</v>
      </c>
      <c r="E10" s="752">
        <f t="shared" si="0"/>
        <v>806</v>
      </c>
    </row>
    <row r="11" spans="1:5">
      <c r="A11" s="754" t="s">
        <v>604</v>
      </c>
      <c r="B11" s="753">
        <v>106</v>
      </c>
      <c r="C11" s="753">
        <v>14</v>
      </c>
      <c r="D11" s="753">
        <v>766</v>
      </c>
      <c r="E11" s="752">
        <f t="shared" si="0"/>
        <v>886</v>
      </c>
    </row>
    <row r="12" spans="1:5">
      <c r="A12" s="754" t="s">
        <v>603</v>
      </c>
      <c r="B12" s="753">
        <v>783</v>
      </c>
      <c r="C12" s="753">
        <v>549</v>
      </c>
      <c r="D12" s="753">
        <v>6</v>
      </c>
      <c r="E12" s="752">
        <f t="shared" si="0"/>
        <v>1338</v>
      </c>
    </row>
    <row r="13" spans="1:5">
      <c r="A13" s="754" t="s">
        <v>602</v>
      </c>
      <c r="B13" s="753">
        <v>5</v>
      </c>
      <c r="C13" s="753">
        <v>5</v>
      </c>
      <c r="D13" s="753">
        <v>19</v>
      </c>
      <c r="E13" s="752">
        <f t="shared" si="0"/>
        <v>29</v>
      </c>
    </row>
    <row r="14" spans="1:5">
      <c r="A14" s="754" t="s">
        <v>601</v>
      </c>
      <c r="B14" s="753">
        <v>6998</v>
      </c>
      <c r="C14" s="753">
        <v>3752</v>
      </c>
      <c r="D14" s="753">
        <v>14</v>
      </c>
      <c r="E14" s="752">
        <f t="shared" si="0"/>
        <v>10764</v>
      </c>
    </row>
    <row r="15" spans="1:5">
      <c r="A15" s="754" t="s">
        <v>600</v>
      </c>
      <c r="B15" s="753">
        <v>92</v>
      </c>
      <c r="C15" s="753">
        <v>40</v>
      </c>
      <c r="D15" s="753">
        <v>10</v>
      </c>
      <c r="E15" s="752">
        <f t="shared" si="0"/>
        <v>142</v>
      </c>
    </row>
    <row r="16" spans="1:5" ht="15" thickBot="1">
      <c r="A16" s="751" t="s">
        <v>50</v>
      </c>
      <c r="B16" s="848">
        <f>SUM(B6:B15)</f>
        <v>12816</v>
      </c>
      <c r="C16" s="848">
        <f t="shared" ref="C16:D16" si="1">SUM(C6:C15)</f>
        <v>7160</v>
      </c>
      <c r="D16" s="848">
        <f t="shared" si="1"/>
        <v>3528</v>
      </c>
      <c r="E16" s="849">
        <f>SUM(E6:E15)</f>
        <v>23504</v>
      </c>
    </row>
    <row r="17" spans="1:5" ht="32.4" customHeight="1" thickBot="1">
      <c r="A17" s="1262"/>
      <c r="B17" s="1262"/>
      <c r="C17" s="1262"/>
      <c r="D17" s="1262"/>
      <c r="E17" s="1262"/>
    </row>
    <row r="18" spans="1:5" ht="15.6">
      <c r="A18" s="1259" t="s">
        <v>731</v>
      </c>
      <c r="B18" s="1260"/>
      <c r="C18" s="1260"/>
      <c r="D18" s="1260"/>
      <c r="E18" s="1261"/>
    </row>
    <row r="19" spans="1:5" ht="15.6">
      <c r="A19" s="1252" t="s">
        <v>614</v>
      </c>
      <c r="B19" s="1254" t="s">
        <v>613</v>
      </c>
      <c r="C19" s="1255"/>
      <c r="D19" s="1255"/>
      <c r="E19" s="1256"/>
    </row>
    <row r="20" spans="1:5" ht="16.2">
      <c r="A20" s="1253"/>
      <c r="B20" s="893" t="s">
        <v>612</v>
      </c>
      <c r="C20" s="893" t="s">
        <v>611</v>
      </c>
      <c r="D20" s="893" t="s">
        <v>701</v>
      </c>
      <c r="E20" s="894" t="s">
        <v>610</v>
      </c>
    </row>
    <row r="21" spans="1:5">
      <c r="A21" s="754" t="s">
        <v>609</v>
      </c>
      <c r="B21" s="753">
        <v>493</v>
      </c>
      <c r="C21" s="753"/>
      <c r="D21" s="753">
        <v>5297</v>
      </c>
      <c r="E21" s="752">
        <f>SUM(B21:D21)</f>
        <v>5790</v>
      </c>
    </row>
    <row r="22" spans="1:5">
      <c r="A22" s="754" t="s">
        <v>608</v>
      </c>
      <c r="B22" s="753">
        <v>4464</v>
      </c>
      <c r="C22" s="753">
        <v>3671</v>
      </c>
      <c r="D22" s="753"/>
      <c r="E22" s="752">
        <f t="shared" ref="E22:E30" si="2">SUM(B22:D22)</f>
        <v>8135</v>
      </c>
    </row>
    <row r="23" spans="1:5">
      <c r="A23" s="754" t="s">
        <v>607</v>
      </c>
      <c r="B23" s="753">
        <v>2961</v>
      </c>
      <c r="C23" s="753">
        <v>1565</v>
      </c>
      <c r="D23" s="753">
        <v>1</v>
      </c>
      <c r="E23" s="752">
        <f t="shared" si="2"/>
        <v>4527</v>
      </c>
    </row>
    <row r="24" spans="1:5">
      <c r="A24" s="754" t="s">
        <v>606</v>
      </c>
      <c r="B24" s="753">
        <v>3228</v>
      </c>
      <c r="C24" s="753">
        <v>3355</v>
      </c>
      <c r="D24" s="753"/>
      <c r="E24" s="752">
        <f t="shared" si="2"/>
        <v>6583</v>
      </c>
    </row>
    <row r="25" spans="1:5">
      <c r="A25" s="754" t="s">
        <v>605</v>
      </c>
      <c r="B25" s="753">
        <v>904</v>
      </c>
      <c r="C25" s="753">
        <v>749</v>
      </c>
      <c r="D25" s="753">
        <v>3</v>
      </c>
      <c r="E25" s="752">
        <f t="shared" si="2"/>
        <v>1656</v>
      </c>
    </row>
    <row r="26" spans="1:5">
      <c r="A26" s="754" t="s">
        <v>604</v>
      </c>
      <c r="B26" s="753">
        <v>269</v>
      </c>
      <c r="C26" s="753">
        <v>33</v>
      </c>
      <c r="D26" s="753">
        <v>3099</v>
      </c>
      <c r="E26" s="752">
        <f t="shared" si="2"/>
        <v>3401</v>
      </c>
    </row>
    <row r="27" spans="1:5">
      <c r="A27" s="754" t="s">
        <v>603</v>
      </c>
      <c r="B27" s="753">
        <v>1659</v>
      </c>
      <c r="C27" s="753">
        <v>1461</v>
      </c>
      <c r="D27" s="753">
        <v>7</v>
      </c>
      <c r="E27" s="752">
        <f t="shared" si="2"/>
        <v>3127</v>
      </c>
    </row>
    <row r="28" spans="1:5">
      <c r="A28" s="754" t="s">
        <v>602</v>
      </c>
      <c r="B28" s="753">
        <v>24</v>
      </c>
      <c r="C28" s="753">
        <v>12</v>
      </c>
      <c r="D28" s="753">
        <v>49</v>
      </c>
      <c r="E28" s="752">
        <f t="shared" si="2"/>
        <v>85</v>
      </c>
    </row>
    <row r="29" spans="1:5">
      <c r="A29" s="754" t="s">
        <v>601</v>
      </c>
      <c r="B29" s="753">
        <v>7950</v>
      </c>
      <c r="C29" s="753">
        <v>6280</v>
      </c>
      <c r="D29" s="753">
        <v>12</v>
      </c>
      <c r="E29" s="752">
        <f t="shared" si="2"/>
        <v>14242</v>
      </c>
    </row>
    <row r="30" spans="1:5">
      <c r="A30" s="754" t="s">
        <v>600</v>
      </c>
      <c r="B30" s="753">
        <v>85</v>
      </c>
      <c r="C30" s="753">
        <v>37</v>
      </c>
      <c r="D30" s="753">
        <v>2</v>
      </c>
      <c r="E30" s="752">
        <f t="shared" si="2"/>
        <v>124</v>
      </c>
    </row>
    <row r="31" spans="1:5" ht="15" thickBot="1">
      <c r="A31" s="751" t="s">
        <v>50</v>
      </c>
      <c r="B31" s="848">
        <f>SUM(B21:B30)</f>
        <v>22037</v>
      </c>
      <c r="C31" s="848">
        <f t="shared" ref="C31:D31" si="3">SUM(C21:C30)</f>
        <v>17163</v>
      </c>
      <c r="D31" s="848">
        <f t="shared" si="3"/>
        <v>8470</v>
      </c>
      <c r="E31" s="849">
        <f>SUM(E21:E30)</f>
        <v>47670</v>
      </c>
    </row>
    <row r="33" spans="1:1" ht="16.2">
      <c r="A33" s="895" t="s">
        <v>702</v>
      </c>
    </row>
  </sheetData>
  <mergeCells count="8">
    <mergeCell ref="A19:A20"/>
    <mergeCell ref="B19:E19"/>
    <mergeCell ref="A1:E1"/>
    <mergeCell ref="A3:E3"/>
    <mergeCell ref="A18:E18"/>
    <mergeCell ref="A17:E17"/>
    <mergeCell ref="B4:E4"/>
    <mergeCell ref="A4:A5"/>
  </mergeCells>
  <printOptions headings="1"/>
  <pageMargins left="0.7" right="0.7" top="0.75" bottom="0.75" header="0.3" footer="0.3"/>
  <pageSetup scale="94"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E33"/>
  <sheetViews>
    <sheetView zoomScale="85" zoomScaleNormal="85" workbookViewId="0">
      <selection activeCell="M21" sqref="M21"/>
    </sheetView>
  </sheetViews>
  <sheetFormatPr defaultColWidth="8.88671875" defaultRowHeight="14.4"/>
  <cols>
    <col min="1" max="1" width="53.5546875" style="750" customWidth="1"/>
    <col min="2" max="2" width="11.88671875" style="750" customWidth="1"/>
    <col min="3" max="3" width="8.88671875" style="750" customWidth="1"/>
    <col min="4" max="4" width="12.5546875" style="750" customWidth="1"/>
    <col min="5" max="5" width="8.109375" style="750" customWidth="1"/>
    <col min="6" max="16384" width="8.88671875" style="750"/>
  </cols>
  <sheetData>
    <row r="1" spans="1:5" ht="70.349999999999994" customHeight="1">
      <c r="A1" s="1257" t="s">
        <v>783</v>
      </c>
      <c r="B1" s="1258"/>
      <c r="C1" s="1258"/>
      <c r="D1" s="1258"/>
      <c r="E1" s="1258"/>
    </row>
    <row r="2" spans="1:5" ht="15" thickBot="1">
      <c r="A2" s="755"/>
      <c r="B2" s="755"/>
      <c r="C2" s="755"/>
      <c r="D2" s="755"/>
      <c r="E2" s="755"/>
    </row>
    <row r="3" spans="1:5" ht="15.6">
      <c r="A3" s="1259" t="s">
        <v>616</v>
      </c>
      <c r="B3" s="1260"/>
      <c r="C3" s="1260"/>
      <c r="D3" s="1260"/>
      <c r="E3" s="1261"/>
    </row>
    <row r="4" spans="1:5" ht="15.6">
      <c r="A4" s="1252" t="s">
        <v>614</v>
      </c>
      <c r="B4" s="1254" t="s">
        <v>613</v>
      </c>
      <c r="C4" s="1255"/>
      <c r="D4" s="1255"/>
      <c r="E4" s="1256"/>
    </row>
    <row r="5" spans="1:5" ht="16.2">
      <c r="A5" s="1253"/>
      <c r="B5" s="893" t="s">
        <v>612</v>
      </c>
      <c r="C5" s="893" t="s">
        <v>611</v>
      </c>
      <c r="D5" s="893" t="s">
        <v>701</v>
      </c>
      <c r="E5" s="894" t="s">
        <v>610</v>
      </c>
    </row>
    <row r="6" spans="1:5">
      <c r="A6" s="754" t="s">
        <v>609</v>
      </c>
      <c r="B6" s="753">
        <v>312</v>
      </c>
      <c r="C6" s="753"/>
      <c r="D6" s="753">
        <v>1617</v>
      </c>
      <c r="E6" s="752">
        <f>SUM(B6:D6)</f>
        <v>1929</v>
      </c>
    </row>
    <row r="7" spans="1:5">
      <c r="A7" s="754" t="s">
        <v>608</v>
      </c>
      <c r="B7" s="753">
        <v>1614</v>
      </c>
      <c r="C7" s="753">
        <v>687</v>
      </c>
      <c r="D7" s="753">
        <v>0</v>
      </c>
      <c r="E7" s="752">
        <f t="shared" ref="E7:E15" si="0">SUM(B7:D7)</f>
        <v>2301</v>
      </c>
    </row>
    <row r="8" spans="1:5">
      <c r="A8" s="754" t="s">
        <v>607</v>
      </c>
      <c r="B8" s="753">
        <v>1180</v>
      </c>
      <c r="C8" s="753">
        <v>944</v>
      </c>
      <c r="D8" s="753">
        <v>0</v>
      </c>
      <c r="E8" s="752">
        <f t="shared" si="0"/>
        <v>2124</v>
      </c>
    </row>
    <row r="9" spans="1:5">
      <c r="A9" s="754" t="s">
        <v>606</v>
      </c>
      <c r="B9" s="753">
        <v>341</v>
      </c>
      <c r="C9" s="753">
        <v>261</v>
      </c>
      <c r="D9" s="753">
        <v>1</v>
      </c>
      <c r="E9" s="752">
        <f t="shared" si="0"/>
        <v>603</v>
      </c>
    </row>
    <row r="10" spans="1:5">
      <c r="A10" s="754" t="s">
        <v>605</v>
      </c>
      <c r="B10" s="753">
        <v>116</v>
      </c>
      <c r="C10" s="753">
        <v>15</v>
      </c>
      <c r="D10" s="753">
        <v>823</v>
      </c>
      <c r="E10" s="752">
        <f t="shared" si="0"/>
        <v>954</v>
      </c>
    </row>
    <row r="11" spans="1:5">
      <c r="A11" s="754" t="s">
        <v>604</v>
      </c>
      <c r="B11" s="753">
        <v>700</v>
      </c>
      <c r="C11" s="753">
        <v>632</v>
      </c>
      <c r="D11" s="753">
        <v>9</v>
      </c>
      <c r="E11" s="752">
        <f t="shared" si="0"/>
        <v>1341</v>
      </c>
    </row>
    <row r="12" spans="1:5">
      <c r="A12" s="754" t="s">
        <v>603</v>
      </c>
      <c r="B12" s="753">
        <v>17</v>
      </c>
      <c r="C12" s="753">
        <v>4</v>
      </c>
      <c r="D12" s="753">
        <v>11</v>
      </c>
      <c r="E12" s="752">
        <f t="shared" si="0"/>
        <v>32</v>
      </c>
    </row>
    <row r="13" spans="1:5">
      <c r="A13" s="754" t="s">
        <v>602</v>
      </c>
      <c r="B13" s="753">
        <v>5420</v>
      </c>
      <c r="C13" s="753">
        <v>2520</v>
      </c>
      <c r="D13" s="753">
        <v>8</v>
      </c>
      <c r="E13" s="752">
        <f t="shared" si="0"/>
        <v>7948</v>
      </c>
    </row>
    <row r="14" spans="1:5">
      <c r="A14" s="754" t="s">
        <v>601</v>
      </c>
      <c r="B14" s="753">
        <v>371</v>
      </c>
      <c r="C14" s="753">
        <v>237</v>
      </c>
      <c r="D14" s="753">
        <v>28</v>
      </c>
      <c r="E14" s="752">
        <f t="shared" si="0"/>
        <v>636</v>
      </c>
    </row>
    <row r="15" spans="1:5">
      <c r="A15" s="754" t="s">
        <v>600</v>
      </c>
      <c r="B15" s="753">
        <v>1014</v>
      </c>
      <c r="C15" s="753">
        <v>665</v>
      </c>
      <c r="D15" s="753">
        <v>0</v>
      </c>
      <c r="E15" s="752">
        <f t="shared" si="0"/>
        <v>1679</v>
      </c>
    </row>
    <row r="16" spans="1:5" ht="15" thickBot="1">
      <c r="A16" s="751" t="s">
        <v>50</v>
      </c>
      <c r="B16" s="848">
        <f>SUM(B6:B15)</f>
        <v>11085</v>
      </c>
      <c r="C16" s="848">
        <f t="shared" ref="C16:D16" si="1">SUM(C6:C15)</f>
        <v>5965</v>
      </c>
      <c r="D16" s="848">
        <f t="shared" si="1"/>
        <v>2497</v>
      </c>
      <c r="E16" s="849">
        <f>SUM(E6:E15)</f>
        <v>19547</v>
      </c>
    </row>
    <row r="17" spans="1:5" ht="32.4" customHeight="1" thickBot="1">
      <c r="A17" s="1262"/>
      <c r="B17" s="1262"/>
      <c r="C17" s="1262"/>
      <c r="D17" s="1262"/>
      <c r="E17" s="1262"/>
    </row>
    <row r="18" spans="1:5" ht="15.6">
      <c r="A18" s="1259" t="s">
        <v>615</v>
      </c>
      <c r="B18" s="1260"/>
      <c r="C18" s="1260"/>
      <c r="D18" s="1260"/>
      <c r="E18" s="1261"/>
    </row>
    <row r="19" spans="1:5" ht="15.6">
      <c r="A19" s="1252" t="s">
        <v>614</v>
      </c>
      <c r="B19" s="1254" t="s">
        <v>613</v>
      </c>
      <c r="C19" s="1255"/>
      <c r="D19" s="1255"/>
      <c r="E19" s="1256"/>
    </row>
    <row r="20" spans="1:5" ht="16.2">
      <c r="A20" s="1253"/>
      <c r="B20" s="893" t="s">
        <v>612</v>
      </c>
      <c r="C20" s="893" t="s">
        <v>611</v>
      </c>
      <c r="D20" s="893" t="s">
        <v>701</v>
      </c>
      <c r="E20" s="894" t="s">
        <v>610</v>
      </c>
    </row>
    <row r="21" spans="1:5">
      <c r="A21" s="754" t="s">
        <v>609</v>
      </c>
      <c r="B21" s="753">
        <v>682</v>
      </c>
      <c r="C21" s="753"/>
      <c r="D21" s="753">
        <v>6933</v>
      </c>
      <c r="E21" s="752">
        <f>SUM(B21:D21)</f>
        <v>7615</v>
      </c>
    </row>
    <row r="22" spans="1:5">
      <c r="A22" s="754" t="s">
        <v>608</v>
      </c>
      <c r="B22" s="753">
        <v>5337</v>
      </c>
      <c r="C22" s="753">
        <v>2237</v>
      </c>
      <c r="D22" s="753">
        <v>3</v>
      </c>
      <c r="E22" s="752">
        <f t="shared" ref="E22:E30" si="2">SUM(B22:D22)</f>
        <v>7577</v>
      </c>
    </row>
    <row r="23" spans="1:5">
      <c r="A23" s="754" t="s">
        <v>607</v>
      </c>
      <c r="B23" s="753">
        <v>5347</v>
      </c>
      <c r="C23" s="753">
        <v>4376</v>
      </c>
      <c r="D23" s="753">
        <v>0</v>
      </c>
      <c r="E23" s="752">
        <f t="shared" si="2"/>
        <v>9723</v>
      </c>
    </row>
    <row r="24" spans="1:5">
      <c r="A24" s="754" t="s">
        <v>606</v>
      </c>
      <c r="B24" s="753">
        <v>1191</v>
      </c>
      <c r="C24" s="753">
        <v>668</v>
      </c>
      <c r="D24" s="753">
        <v>1</v>
      </c>
      <c r="E24" s="752">
        <f t="shared" si="2"/>
        <v>1860</v>
      </c>
    </row>
    <row r="25" spans="1:5">
      <c r="A25" s="754" t="s">
        <v>605</v>
      </c>
      <c r="B25" s="753">
        <v>568</v>
      </c>
      <c r="C25" s="753">
        <v>40</v>
      </c>
      <c r="D25" s="753">
        <v>4356</v>
      </c>
      <c r="E25" s="752">
        <f t="shared" si="2"/>
        <v>4964</v>
      </c>
    </row>
    <row r="26" spans="1:5">
      <c r="A26" s="754" t="s">
        <v>604</v>
      </c>
      <c r="B26" s="753">
        <v>3199</v>
      </c>
      <c r="C26" s="753">
        <v>2456</v>
      </c>
      <c r="D26" s="753">
        <v>25</v>
      </c>
      <c r="E26" s="752">
        <f t="shared" si="2"/>
        <v>5680</v>
      </c>
    </row>
    <row r="27" spans="1:5">
      <c r="A27" s="754" t="s">
        <v>603</v>
      </c>
      <c r="B27" s="753">
        <v>185</v>
      </c>
      <c r="C27" s="753">
        <v>40</v>
      </c>
      <c r="D27" s="753">
        <v>78</v>
      </c>
      <c r="E27" s="752">
        <f t="shared" si="2"/>
        <v>303</v>
      </c>
    </row>
    <row r="28" spans="1:5">
      <c r="A28" s="754" t="s">
        <v>602</v>
      </c>
      <c r="B28" s="753">
        <v>14935</v>
      </c>
      <c r="C28" s="753">
        <v>8953</v>
      </c>
      <c r="D28" s="753">
        <v>14</v>
      </c>
      <c r="E28" s="752">
        <f t="shared" si="2"/>
        <v>23902</v>
      </c>
    </row>
    <row r="29" spans="1:5">
      <c r="A29" s="754" t="s">
        <v>601</v>
      </c>
      <c r="B29" s="753">
        <v>3297</v>
      </c>
      <c r="C29" s="753">
        <v>1875</v>
      </c>
      <c r="D29" s="753">
        <v>22</v>
      </c>
      <c r="E29" s="752">
        <f t="shared" si="2"/>
        <v>5194</v>
      </c>
    </row>
    <row r="30" spans="1:5">
      <c r="A30" s="754" t="s">
        <v>600</v>
      </c>
      <c r="B30" s="753">
        <v>6016</v>
      </c>
      <c r="C30" s="753">
        <v>4297</v>
      </c>
      <c r="D30" s="753">
        <v>0</v>
      </c>
      <c r="E30" s="752">
        <f t="shared" si="2"/>
        <v>10313</v>
      </c>
    </row>
    <row r="31" spans="1:5" ht="15" thickBot="1">
      <c r="A31" s="751" t="s">
        <v>50</v>
      </c>
      <c r="B31" s="848">
        <f>SUM(B21:B30)</f>
        <v>40757</v>
      </c>
      <c r="C31" s="848">
        <f>SUM(C21:C30)</f>
        <v>24942</v>
      </c>
      <c r="D31" s="848">
        <f>SUM(D21:D30)</f>
        <v>11432</v>
      </c>
      <c r="E31" s="849">
        <f>SUM(E21:E30)</f>
        <v>77131</v>
      </c>
    </row>
    <row r="33" spans="1:1" ht="16.2">
      <c r="A33" s="895" t="s">
        <v>702</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4"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E33"/>
  <sheetViews>
    <sheetView zoomScale="85" zoomScaleNormal="85" workbookViewId="0">
      <selection activeCell="H20" sqref="H20"/>
    </sheetView>
  </sheetViews>
  <sheetFormatPr defaultColWidth="8.88671875" defaultRowHeight="14.4"/>
  <cols>
    <col min="1" max="1" width="53.5546875" style="750" customWidth="1"/>
    <col min="2" max="2" width="11.88671875" style="750" customWidth="1"/>
    <col min="3" max="3" width="8.88671875" style="750" customWidth="1"/>
    <col min="4" max="4" width="12.5546875" style="750" customWidth="1"/>
    <col min="5" max="5" width="8.109375" style="750" customWidth="1"/>
    <col min="6" max="16384" width="8.88671875" style="750"/>
  </cols>
  <sheetData>
    <row r="1" spans="1:5" ht="69.599999999999994" customHeight="1">
      <c r="A1" s="1257" t="s">
        <v>784</v>
      </c>
      <c r="B1" s="1258"/>
      <c r="C1" s="1258"/>
      <c r="D1" s="1258"/>
      <c r="E1" s="1258"/>
    </row>
    <row r="2" spans="1:5" ht="15" thickBot="1">
      <c r="A2" s="755"/>
      <c r="B2" s="755"/>
      <c r="C2" s="755"/>
      <c r="D2" s="755"/>
      <c r="E2" s="755"/>
    </row>
    <row r="3" spans="1:5" ht="15.6">
      <c r="A3" s="1259" t="s">
        <v>626</v>
      </c>
      <c r="B3" s="1260"/>
      <c r="C3" s="1260"/>
      <c r="D3" s="1260"/>
      <c r="E3" s="1261"/>
    </row>
    <row r="4" spans="1:5" ht="15.6">
      <c r="A4" s="1252" t="s">
        <v>614</v>
      </c>
      <c r="B4" s="1254" t="s">
        <v>613</v>
      </c>
      <c r="C4" s="1255"/>
      <c r="D4" s="1255"/>
      <c r="E4" s="1256"/>
    </row>
    <row r="5" spans="1:5" ht="16.2">
      <c r="A5" s="1253"/>
      <c r="B5" s="893" t="s">
        <v>612</v>
      </c>
      <c r="C5" s="893" t="s">
        <v>611</v>
      </c>
      <c r="D5" s="893" t="s">
        <v>701</v>
      </c>
      <c r="E5" s="894" t="s">
        <v>610</v>
      </c>
    </row>
    <row r="6" spans="1:5">
      <c r="A6" s="754" t="s">
        <v>609</v>
      </c>
      <c r="B6" s="753">
        <v>93</v>
      </c>
      <c r="C6" s="753">
        <v>0</v>
      </c>
      <c r="D6" s="753">
        <v>846</v>
      </c>
      <c r="E6" s="752">
        <f>SUM(B6:D6)</f>
        <v>939</v>
      </c>
    </row>
    <row r="7" spans="1:5">
      <c r="A7" s="754" t="s">
        <v>608</v>
      </c>
      <c r="B7" s="753">
        <v>576</v>
      </c>
      <c r="C7" s="753">
        <v>370</v>
      </c>
      <c r="D7" s="753">
        <v>0</v>
      </c>
      <c r="E7" s="752">
        <f t="shared" ref="E7:E15" si="0">SUM(B7:D7)</f>
        <v>946</v>
      </c>
    </row>
    <row r="8" spans="1:5">
      <c r="A8" s="754" t="s">
        <v>607</v>
      </c>
      <c r="B8" s="753">
        <v>963</v>
      </c>
      <c r="C8" s="753">
        <v>322</v>
      </c>
      <c r="D8" s="753">
        <v>8</v>
      </c>
      <c r="E8" s="752">
        <f t="shared" si="0"/>
        <v>1293</v>
      </c>
    </row>
    <row r="9" spans="1:5">
      <c r="A9" s="754" t="s">
        <v>606</v>
      </c>
      <c r="B9" s="753">
        <v>803</v>
      </c>
      <c r="C9" s="753">
        <v>462</v>
      </c>
      <c r="D9" s="753">
        <v>0</v>
      </c>
      <c r="E9" s="752">
        <f t="shared" si="0"/>
        <v>1265</v>
      </c>
    </row>
    <row r="10" spans="1:5">
      <c r="A10" s="754" t="s">
        <v>605</v>
      </c>
      <c r="B10" s="753">
        <v>318</v>
      </c>
      <c r="C10" s="753">
        <v>194</v>
      </c>
      <c r="D10" s="753">
        <v>18</v>
      </c>
      <c r="E10" s="752">
        <f t="shared" si="0"/>
        <v>530</v>
      </c>
    </row>
    <row r="11" spans="1:5">
      <c r="A11" s="754" t="s">
        <v>604</v>
      </c>
      <c r="B11" s="753">
        <v>82</v>
      </c>
      <c r="C11" s="753">
        <v>11</v>
      </c>
      <c r="D11" s="753">
        <v>487</v>
      </c>
      <c r="E11" s="752">
        <f t="shared" si="0"/>
        <v>580</v>
      </c>
    </row>
    <row r="12" spans="1:5">
      <c r="A12" s="754" t="s">
        <v>603</v>
      </c>
      <c r="B12" s="753">
        <v>572</v>
      </c>
      <c r="C12" s="753">
        <v>444</v>
      </c>
      <c r="D12" s="753">
        <v>10</v>
      </c>
      <c r="E12" s="752">
        <f t="shared" si="0"/>
        <v>1026</v>
      </c>
    </row>
    <row r="13" spans="1:5">
      <c r="A13" s="754" t="s">
        <v>602</v>
      </c>
      <c r="B13" s="753">
        <v>6</v>
      </c>
      <c r="C13" s="753">
        <v>8</v>
      </c>
      <c r="D13" s="753">
        <v>7</v>
      </c>
      <c r="E13" s="752">
        <f t="shared" si="0"/>
        <v>21</v>
      </c>
    </row>
    <row r="14" spans="1:5">
      <c r="A14" s="754" t="s">
        <v>601</v>
      </c>
      <c r="B14" s="753">
        <v>3855</v>
      </c>
      <c r="C14" s="753">
        <v>1426</v>
      </c>
      <c r="D14" s="753">
        <v>5</v>
      </c>
      <c r="E14" s="752">
        <f t="shared" si="0"/>
        <v>5286</v>
      </c>
    </row>
    <row r="15" spans="1:5">
      <c r="A15" s="754" t="s">
        <v>600</v>
      </c>
      <c r="B15" s="753">
        <v>620</v>
      </c>
      <c r="C15" s="753">
        <v>254</v>
      </c>
      <c r="D15" s="753">
        <v>141</v>
      </c>
      <c r="E15" s="752">
        <f t="shared" si="0"/>
        <v>1015</v>
      </c>
    </row>
    <row r="16" spans="1:5" ht="15" thickBot="1">
      <c r="A16" s="751" t="s">
        <v>50</v>
      </c>
      <c r="B16" s="848">
        <f>SUM(B6:B15)</f>
        <v>7888</v>
      </c>
      <c r="C16" s="848">
        <f t="shared" ref="C16:D16" si="1">SUM(C6:C15)</f>
        <v>3491</v>
      </c>
      <c r="D16" s="848">
        <f t="shared" si="1"/>
        <v>1522</v>
      </c>
      <c r="E16" s="849">
        <f>SUM(E6:E15)</f>
        <v>12901</v>
      </c>
    </row>
    <row r="17" spans="1:5" ht="32.4" customHeight="1" thickBot="1">
      <c r="A17" s="1262"/>
      <c r="B17" s="1262"/>
      <c r="C17" s="1262"/>
      <c r="D17" s="1262"/>
      <c r="E17" s="1262"/>
    </row>
    <row r="18" spans="1:5" ht="15.6">
      <c r="A18" s="1259" t="s">
        <v>625</v>
      </c>
      <c r="B18" s="1260"/>
      <c r="C18" s="1260"/>
      <c r="D18" s="1260"/>
      <c r="E18" s="1261"/>
    </row>
    <row r="19" spans="1:5" ht="15.6">
      <c r="A19" s="1252" t="s">
        <v>614</v>
      </c>
      <c r="B19" s="1254" t="s">
        <v>613</v>
      </c>
      <c r="C19" s="1255"/>
      <c r="D19" s="1255"/>
      <c r="E19" s="1256"/>
    </row>
    <row r="20" spans="1:5" ht="16.2">
      <c r="A20" s="1253"/>
      <c r="B20" s="893" t="s">
        <v>612</v>
      </c>
      <c r="C20" s="893" t="s">
        <v>611</v>
      </c>
      <c r="D20" s="893" t="s">
        <v>701</v>
      </c>
      <c r="E20" s="894" t="s">
        <v>610</v>
      </c>
    </row>
    <row r="21" spans="1:5">
      <c r="A21" s="754" t="s">
        <v>609</v>
      </c>
      <c r="B21" s="753">
        <v>482</v>
      </c>
      <c r="C21" s="753">
        <v>0</v>
      </c>
      <c r="D21" s="753">
        <v>7405</v>
      </c>
      <c r="E21" s="752">
        <f>SUM(B21:D21)</f>
        <v>7887</v>
      </c>
    </row>
    <row r="22" spans="1:5">
      <c r="A22" s="754" t="s">
        <v>608</v>
      </c>
      <c r="B22" s="753">
        <v>6148</v>
      </c>
      <c r="C22" s="753">
        <v>3512</v>
      </c>
      <c r="D22" s="753">
        <v>0</v>
      </c>
      <c r="E22" s="752">
        <f t="shared" ref="E22:E30" si="2">SUM(B22:D22)</f>
        <v>9660</v>
      </c>
    </row>
    <row r="23" spans="1:5">
      <c r="A23" s="754" t="s">
        <v>607</v>
      </c>
      <c r="B23" s="753">
        <v>5262</v>
      </c>
      <c r="C23" s="753">
        <v>1894</v>
      </c>
      <c r="D23" s="753">
        <v>19</v>
      </c>
      <c r="E23" s="752">
        <f t="shared" si="2"/>
        <v>7175</v>
      </c>
    </row>
    <row r="24" spans="1:5">
      <c r="A24" s="754" t="s">
        <v>606</v>
      </c>
      <c r="B24" s="753">
        <v>5869</v>
      </c>
      <c r="C24" s="753">
        <v>3658</v>
      </c>
      <c r="D24" s="753">
        <v>0</v>
      </c>
      <c r="E24" s="752">
        <f t="shared" si="2"/>
        <v>9527</v>
      </c>
    </row>
    <row r="25" spans="1:5">
      <c r="A25" s="754" t="s">
        <v>605</v>
      </c>
      <c r="B25" s="753">
        <v>1808</v>
      </c>
      <c r="C25" s="753">
        <v>793</v>
      </c>
      <c r="D25" s="753">
        <v>31</v>
      </c>
      <c r="E25" s="752">
        <f t="shared" si="2"/>
        <v>2632</v>
      </c>
    </row>
    <row r="26" spans="1:5">
      <c r="A26" s="754" t="s">
        <v>604</v>
      </c>
      <c r="B26" s="753">
        <v>707</v>
      </c>
      <c r="C26" s="753">
        <v>51</v>
      </c>
      <c r="D26" s="753">
        <v>3873</v>
      </c>
      <c r="E26" s="752">
        <f t="shared" si="2"/>
        <v>4631</v>
      </c>
    </row>
    <row r="27" spans="1:5">
      <c r="A27" s="754" t="s">
        <v>603</v>
      </c>
      <c r="B27" s="753">
        <v>3935</v>
      </c>
      <c r="C27" s="753">
        <v>2613</v>
      </c>
      <c r="D27" s="753">
        <v>47</v>
      </c>
      <c r="E27" s="752">
        <f t="shared" si="2"/>
        <v>6595</v>
      </c>
    </row>
    <row r="28" spans="1:5">
      <c r="A28" s="754" t="s">
        <v>602</v>
      </c>
      <c r="B28" s="753">
        <v>193</v>
      </c>
      <c r="C28" s="753">
        <v>151</v>
      </c>
      <c r="D28" s="753">
        <v>85</v>
      </c>
      <c r="E28" s="752">
        <f t="shared" si="2"/>
        <v>429</v>
      </c>
    </row>
    <row r="29" spans="1:5">
      <c r="A29" s="754" t="s">
        <v>601</v>
      </c>
      <c r="B29" s="753">
        <v>17826</v>
      </c>
      <c r="C29" s="753">
        <v>8784</v>
      </c>
      <c r="D29" s="753">
        <v>30</v>
      </c>
      <c r="E29" s="752">
        <f t="shared" si="2"/>
        <v>26640</v>
      </c>
    </row>
    <row r="30" spans="1:5">
      <c r="A30" s="754" t="s">
        <v>600</v>
      </c>
      <c r="B30" s="753">
        <v>2733</v>
      </c>
      <c r="C30" s="753">
        <v>1171</v>
      </c>
      <c r="D30" s="753">
        <v>254</v>
      </c>
      <c r="E30" s="752">
        <f t="shared" si="2"/>
        <v>4158</v>
      </c>
    </row>
    <row r="31" spans="1:5" ht="15" thickBot="1">
      <c r="A31" s="751" t="s">
        <v>50</v>
      </c>
      <c r="B31" s="848">
        <v>44963</v>
      </c>
      <c r="C31" s="848">
        <v>22627</v>
      </c>
      <c r="D31" s="848">
        <v>11744</v>
      </c>
      <c r="E31" s="849">
        <f>SUM(E21:E30)</f>
        <v>79334</v>
      </c>
    </row>
    <row r="33" spans="1:1" ht="16.2">
      <c r="A33" s="895" t="s">
        <v>702</v>
      </c>
    </row>
  </sheetData>
  <mergeCells count="8">
    <mergeCell ref="A19:A20"/>
    <mergeCell ref="B19:E19"/>
    <mergeCell ref="A1:E1"/>
    <mergeCell ref="A3:E3"/>
    <mergeCell ref="A4:A5"/>
    <mergeCell ref="B4:E4"/>
    <mergeCell ref="A17:E17"/>
    <mergeCell ref="A18:E18"/>
  </mergeCells>
  <printOptions headings="1"/>
  <pageMargins left="0.7" right="0.7" top="0.75" bottom="0.75" header="0.3" footer="0.3"/>
  <pageSetup scale="94"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E33"/>
  <sheetViews>
    <sheetView zoomScale="85" zoomScaleNormal="85" workbookViewId="0">
      <selection activeCell="J16" sqref="J16"/>
    </sheetView>
  </sheetViews>
  <sheetFormatPr defaultRowHeight="13.2"/>
  <cols>
    <col min="1" max="1" width="58.109375" customWidth="1"/>
    <col min="2" max="2" width="11.33203125" bestFit="1" customWidth="1"/>
    <col min="3" max="3" width="8" bestFit="1" customWidth="1"/>
    <col min="4" max="4" width="12.44140625" bestFit="1" customWidth="1"/>
    <col min="5" max="5" width="6.5546875" bestFit="1" customWidth="1"/>
  </cols>
  <sheetData>
    <row r="1" spans="1:5" ht="69" customHeight="1">
      <c r="A1" s="1257" t="s">
        <v>781</v>
      </c>
      <c r="B1" s="1257"/>
      <c r="C1" s="1257"/>
      <c r="D1" s="1257"/>
      <c r="E1" s="1257"/>
    </row>
    <row r="2" spans="1:5" ht="15.75" customHeight="1" thickBot="1">
      <c r="A2" s="755"/>
      <c r="B2" s="755"/>
      <c r="C2" s="755"/>
      <c r="D2" s="755"/>
      <c r="E2" s="755"/>
    </row>
    <row r="3" spans="1:5" ht="15.75" customHeight="1">
      <c r="A3" s="1259" t="s">
        <v>732</v>
      </c>
      <c r="B3" s="1260"/>
      <c r="C3" s="1260"/>
      <c r="D3" s="1260"/>
      <c r="E3" s="1261"/>
    </row>
    <row r="4" spans="1:5" ht="15.75" customHeight="1">
      <c r="A4" s="1252" t="s">
        <v>614</v>
      </c>
      <c r="B4" s="1254" t="s">
        <v>613</v>
      </c>
      <c r="C4" s="1255"/>
      <c r="D4" s="1255"/>
      <c r="E4" s="1256"/>
    </row>
    <row r="5" spans="1:5" ht="15.75" customHeight="1">
      <c r="A5" s="1253"/>
      <c r="B5" s="893" t="s">
        <v>612</v>
      </c>
      <c r="C5" s="893" t="s">
        <v>611</v>
      </c>
      <c r="D5" s="893" t="s">
        <v>701</v>
      </c>
      <c r="E5" s="894" t="s">
        <v>610</v>
      </c>
    </row>
    <row r="6" spans="1:5" ht="14.4">
      <c r="A6" s="754" t="s">
        <v>609</v>
      </c>
      <c r="B6" s="753">
        <v>156</v>
      </c>
      <c r="C6" s="753"/>
      <c r="D6" s="753">
        <v>1159</v>
      </c>
      <c r="E6" s="752">
        <f>SUM(B6:D6)</f>
        <v>1315</v>
      </c>
    </row>
    <row r="7" spans="1:5" ht="14.4">
      <c r="A7" s="754" t="s">
        <v>608</v>
      </c>
      <c r="B7" s="753">
        <v>685</v>
      </c>
      <c r="C7" s="753">
        <v>422</v>
      </c>
      <c r="D7" s="753">
        <v>0</v>
      </c>
      <c r="E7" s="752">
        <f t="shared" ref="E7:E15" si="0">SUM(B7:D7)</f>
        <v>1107</v>
      </c>
    </row>
    <row r="8" spans="1:5" ht="14.4">
      <c r="A8" s="754" t="s">
        <v>607</v>
      </c>
      <c r="B8" s="753">
        <v>983</v>
      </c>
      <c r="C8" s="753">
        <v>296</v>
      </c>
      <c r="D8" s="753">
        <v>7</v>
      </c>
      <c r="E8" s="752">
        <f t="shared" si="0"/>
        <v>1286</v>
      </c>
    </row>
    <row r="9" spans="1:5" ht="14.4">
      <c r="A9" s="754" t="s">
        <v>606</v>
      </c>
      <c r="B9" s="753">
        <v>1016</v>
      </c>
      <c r="C9" s="753">
        <v>503</v>
      </c>
      <c r="D9" s="753">
        <v>0</v>
      </c>
      <c r="E9" s="752">
        <f t="shared" si="0"/>
        <v>1519</v>
      </c>
    </row>
    <row r="10" spans="1:5" ht="14.4">
      <c r="A10" s="754" t="s">
        <v>605</v>
      </c>
      <c r="B10" s="753">
        <v>610</v>
      </c>
      <c r="C10" s="753">
        <v>408</v>
      </c>
      <c r="D10" s="753">
        <v>13</v>
      </c>
      <c r="E10" s="752">
        <f t="shared" si="0"/>
        <v>1031</v>
      </c>
    </row>
    <row r="11" spans="1:5" ht="14.4">
      <c r="A11" s="754" t="s">
        <v>604</v>
      </c>
      <c r="B11" s="753">
        <v>131</v>
      </c>
      <c r="C11" s="753">
        <v>16</v>
      </c>
      <c r="D11" s="753">
        <v>540</v>
      </c>
      <c r="E11" s="752">
        <f t="shared" si="0"/>
        <v>687</v>
      </c>
    </row>
    <row r="12" spans="1:5" ht="14.4">
      <c r="A12" s="754" t="s">
        <v>603</v>
      </c>
      <c r="B12" s="753">
        <v>777</v>
      </c>
      <c r="C12" s="753">
        <v>542</v>
      </c>
      <c r="D12" s="753">
        <v>5</v>
      </c>
      <c r="E12" s="752">
        <f t="shared" si="0"/>
        <v>1324</v>
      </c>
    </row>
    <row r="13" spans="1:5" ht="14.4">
      <c r="A13" s="754" t="s">
        <v>602</v>
      </c>
      <c r="B13" s="753">
        <v>12</v>
      </c>
      <c r="C13" s="753">
        <v>16</v>
      </c>
      <c r="D13" s="753">
        <v>2</v>
      </c>
      <c r="E13" s="752">
        <f t="shared" si="0"/>
        <v>30</v>
      </c>
    </row>
    <row r="14" spans="1:5" ht="14.4">
      <c r="A14" s="754" t="s">
        <v>601</v>
      </c>
      <c r="B14" s="753">
        <v>5140</v>
      </c>
      <c r="C14" s="753">
        <v>1524</v>
      </c>
      <c r="D14" s="753">
        <v>10</v>
      </c>
      <c r="E14" s="752">
        <f t="shared" si="0"/>
        <v>6674</v>
      </c>
    </row>
    <row r="15" spans="1:5" ht="14.4">
      <c r="A15" s="754" t="s">
        <v>600</v>
      </c>
      <c r="B15" s="753">
        <v>1248</v>
      </c>
      <c r="C15" s="753">
        <v>412</v>
      </c>
      <c r="D15" s="753">
        <v>307</v>
      </c>
      <c r="E15" s="752">
        <f t="shared" si="0"/>
        <v>1967</v>
      </c>
    </row>
    <row r="16" spans="1:5" ht="15" thickBot="1">
      <c r="A16" s="751" t="s">
        <v>50</v>
      </c>
      <c r="B16" s="848">
        <f>SUM(B6:B15)</f>
        <v>10758</v>
      </c>
      <c r="C16" s="848">
        <f t="shared" ref="C16:D16" si="1">SUM(C6:C15)</f>
        <v>4139</v>
      </c>
      <c r="D16" s="848">
        <f t="shared" si="1"/>
        <v>2043</v>
      </c>
      <c r="E16" s="849">
        <f>SUM(E6:E15)</f>
        <v>16940</v>
      </c>
    </row>
    <row r="17" spans="1:5" ht="15" thickBot="1">
      <c r="A17" s="1262"/>
      <c r="B17" s="1262"/>
      <c r="C17" s="1262"/>
      <c r="D17" s="1262"/>
      <c r="E17" s="1262"/>
    </row>
    <row r="18" spans="1:5" ht="15.6">
      <c r="A18" s="1259" t="s">
        <v>733</v>
      </c>
      <c r="B18" s="1260"/>
      <c r="C18" s="1260"/>
      <c r="D18" s="1260"/>
      <c r="E18" s="1261"/>
    </row>
    <row r="19" spans="1:5" ht="15.6">
      <c r="A19" s="1252" t="s">
        <v>614</v>
      </c>
      <c r="B19" s="1254" t="s">
        <v>613</v>
      </c>
      <c r="C19" s="1255"/>
      <c r="D19" s="1255"/>
      <c r="E19" s="1256"/>
    </row>
    <row r="20" spans="1:5" ht="16.2">
      <c r="A20" s="1253"/>
      <c r="B20" s="893" t="s">
        <v>612</v>
      </c>
      <c r="C20" s="893" t="s">
        <v>611</v>
      </c>
      <c r="D20" s="893" t="s">
        <v>701</v>
      </c>
      <c r="E20" s="894" t="s">
        <v>610</v>
      </c>
    </row>
    <row r="21" spans="1:5" ht="14.4">
      <c r="A21" s="754" t="s">
        <v>609</v>
      </c>
      <c r="B21" s="753">
        <v>565</v>
      </c>
      <c r="C21" s="753"/>
      <c r="D21" s="753">
        <v>7473</v>
      </c>
      <c r="E21" s="752">
        <f>SUM(B21:D21)</f>
        <v>8038</v>
      </c>
    </row>
    <row r="22" spans="1:5" ht="14.4">
      <c r="A22" s="754" t="s">
        <v>608</v>
      </c>
      <c r="B22" s="753">
        <v>6677</v>
      </c>
      <c r="C22" s="753">
        <v>3278</v>
      </c>
      <c r="D22" s="753">
        <v>0</v>
      </c>
      <c r="E22" s="752">
        <f t="shared" ref="E22:E30" si="2">SUM(B22:D22)</f>
        <v>9955</v>
      </c>
    </row>
    <row r="23" spans="1:5" ht="14.4">
      <c r="A23" s="754" t="s">
        <v>607</v>
      </c>
      <c r="B23" s="753">
        <v>5173</v>
      </c>
      <c r="C23" s="753">
        <v>1474</v>
      </c>
      <c r="D23" s="753">
        <v>14</v>
      </c>
      <c r="E23" s="752">
        <f t="shared" si="2"/>
        <v>6661</v>
      </c>
    </row>
    <row r="24" spans="1:5" ht="14.4">
      <c r="A24" s="754" t="s">
        <v>606</v>
      </c>
      <c r="B24" s="753">
        <v>6758</v>
      </c>
      <c r="C24" s="753">
        <v>3338</v>
      </c>
      <c r="D24" s="753">
        <v>2</v>
      </c>
      <c r="E24" s="752">
        <f t="shared" si="2"/>
        <v>10098</v>
      </c>
    </row>
    <row r="25" spans="1:5" ht="14.4">
      <c r="A25" s="754" t="s">
        <v>605</v>
      </c>
      <c r="B25" s="753">
        <v>4089</v>
      </c>
      <c r="C25" s="753">
        <v>1628</v>
      </c>
      <c r="D25" s="753">
        <v>24</v>
      </c>
      <c r="E25" s="752">
        <f t="shared" si="2"/>
        <v>5741</v>
      </c>
    </row>
    <row r="26" spans="1:5" ht="14.4">
      <c r="A26" s="754" t="s">
        <v>604</v>
      </c>
      <c r="B26" s="753">
        <v>914</v>
      </c>
      <c r="C26" s="753">
        <v>40</v>
      </c>
      <c r="D26" s="753">
        <v>4179</v>
      </c>
      <c r="E26" s="752">
        <f t="shared" si="2"/>
        <v>5133</v>
      </c>
    </row>
    <row r="27" spans="1:5" ht="14.4">
      <c r="A27" s="754" t="s">
        <v>603</v>
      </c>
      <c r="B27" s="753">
        <v>5956</v>
      </c>
      <c r="C27" s="753">
        <v>3245</v>
      </c>
      <c r="D27" s="753">
        <v>47</v>
      </c>
      <c r="E27" s="752">
        <f t="shared" si="2"/>
        <v>9248</v>
      </c>
    </row>
    <row r="28" spans="1:5" ht="14.4">
      <c r="A28" s="754" t="s">
        <v>602</v>
      </c>
      <c r="B28" s="753">
        <v>311</v>
      </c>
      <c r="C28" s="753">
        <v>170</v>
      </c>
      <c r="D28" s="753">
        <v>110</v>
      </c>
      <c r="E28" s="752">
        <f t="shared" si="2"/>
        <v>591</v>
      </c>
    </row>
    <row r="29" spans="1:5" ht="14.4">
      <c r="A29" s="754" t="s">
        <v>601</v>
      </c>
      <c r="B29" s="753">
        <v>20848</v>
      </c>
      <c r="C29" s="753">
        <v>8038</v>
      </c>
      <c r="D29" s="753">
        <v>38</v>
      </c>
      <c r="E29" s="752">
        <f t="shared" si="2"/>
        <v>28924</v>
      </c>
    </row>
    <row r="30" spans="1:5" ht="14.4">
      <c r="A30" s="754" t="s">
        <v>600</v>
      </c>
      <c r="B30" s="753">
        <v>2226</v>
      </c>
      <c r="C30" s="753">
        <v>651</v>
      </c>
      <c r="D30" s="753">
        <v>388</v>
      </c>
      <c r="E30" s="752">
        <f t="shared" si="2"/>
        <v>3265</v>
      </c>
    </row>
    <row r="31" spans="1:5" ht="15" thickBot="1">
      <c r="A31" s="751" t="s">
        <v>50</v>
      </c>
      <c r="B31" s="848">
        <f>SUM(B21:B30)</f>
        <v>53517</v>
      </c>
      <c r="C31" s="848">
        <f t="shared" ref="C31:D31" si="3">SUM(C21:C30)</f>
        <v>21862</v>
      </c>
      <c r="D31" s="848">
        <f t="shared" si="3"/>
        <v>12275</v>
      </c>
      <c r="E31" s="849">
        <f>SUM(E21:E30)</f>
        <v>87654</v>
      </c>
    </row>
    <row r="32" spans="1:5" ht="14.4">
      <c r="A32" s="750"/>
      <c r="B32" s="750"/>
      <c r="C32" s="750"/>
      <c r="D32" s="750"/>
      <c r="E32" s="750"/>
    </row>
    <row r="33" spans="1:5" ht="16.2">
      <c r="A33" s="895" t="s">
        <v>702</v>
      </c>
      <c r="B33" s="750"/>
      <c r="C33" s="750"/>
      <c r="D33" s="750"/>
      <c r="E33" s="750"/>
    </row>
  </sheetData>
  <mergeCells count="8">
    <mergeCell ref="A19:A20"/>
    <mergeCell ref="B19:E19"/>
    <mergeCell ref="A1:E1"/>
    <mergeCell ref="A3:E3"/>
    <mergeCell ref="A4:A5"/>
    <mergeCell ref="B4:E4"/>
    <mergeCell ref="A17:E17"/>
    <mergeCell ref="A18:E18"/>
  </mergeCells>
  <pageMargins left="0.7" right="0.7" top="0.75" bottom="0.75" header="0.3" footer="0.3"/>
  <pageSetup scale="9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69"/>
  <sheetViews>
    <sheetView zoomScale="81" zoomScaleNormal="81" workbookViewId="0">
      <selection sqref="A1:G1"/>
    </sheetView>
  </sheetViews>
  <sheetFormatPr defaultColWidth="9.109375" defaultRowHeight="13.8"/>
  <cols>
    <col min="1" max="1" width="33.109375" style="204" customWidth="1"/>
    <col min="2" max="2" width="16.5546875" style="204" customWidth="1"/>
    <col min="3" max="3" width="18.44140625" style="204" customWidth="1"/>
    <col min="4" max="4" width="21.88671875" style="204" customWidth="1"/>
    <col min="5" max="5" width="22.88671875" style="204" customWidth="1"/>
    <col min="6" max="6" width="11.44140625" style="204" bestFit="1" customWidth="1"/>
    <col min="7" max="7" width="20.5546875" style="204" customWidth="1"/>
    <col min="8" max="8" width="9.109375" style="278"/>
    <col min="9" max="9" width="9.109375" style="204"/>
    <col min="10" max="10" width="16.88671875" style="203" bestFit="1" customWidth="1"/>
    <col min="11" max="11" width="14" style="204" customWidth="1"/>
    <col min="12" max="12" width="15.5546875" style="203" bestFit="1" customWidth="1"/>
    <col min="13" max="13" width="17.88671875" style="204" customWidth="1"/>
    <col min="14" max="14" width="16.109375" style="204" customWidth="1"/>
    <col min="15" max="16" width="9.109375" style="204"/>
    <col min="17" max="17" width="17.109375" style="204" bestFit="1" customWidth="1"/>
    <col min="18" max="16384" width="9.109375" style="204"/>
  </cols>
  <sheetData>
    <row r="1" spans="1:14" s="206" customFormat="1" ht="65.25" customHeight="1" thickBot="1">
      <c r="A1" s="981" t="s">
        <v>764</v>
      </c>
      <c r="B1" s="981"/>
      <c r="C1" s="981"/>
      <c r="D1" s="981"/>
      <c r="E1" s="981"/>
      <c r="F1" s="981"/>
      <c r="G1" s="981"/>
      <c r="H1" s="278"/>
      <c r="J1" s="426"/>
      <c r="L1" s="426"/>
    </row>
    <row r="2" spans="1:14" s="790" customFormat="1" ht="14.25" customHeight="1">
      <c r="A2" s="50"/>
      <c r="B2" s="51"/>
      <c r="C2" s="982" t="s">
        <v>798</v>
      </c>
      <c r="D2" s="983"/>
      <c r="E2" s="983"/>
      <c r="F2" s="984"/>
      <c r="G2" s="584"/>
      <c r="H2" s="278"/>
      <c r="J2" s="427"/>
      <c r="L2" s="427"/>
    </row>
    <row r="3" spans="1:14" ht="28.2" thickBot="1">
      <c r="A3" s="791" t="s">
        <v>66</v>
      </c>
      <c r="B3" s="792" t="s">
        <v>55</v>
      </c>
      <c r="C3" s="793" t="s">
        <v>57</v>
      </c>
      <c r="D3" s="306" t="s">
        <v>305</v>
      </c>
      <c r="E3" s="307" t="s">
        <v>85</v>
      </c>
      <c r="F3" s="308" t="s">
        <v>212</v>
      </c>
      <c r="G3" s="585" t="s">
        <v>799</v>
      </c>
      <c r="I3" s="790"/>
      <c r="J3" s="427"/>
    </row>
    <row r="4" spans="1:14" ht="14.4" thickBot="1">
      <c r="A4" s="794" t="s">
        <v>59</v>
      </c>
      <c r="B4" s="795"/>
      <c r="C4" s="795"/>
      <c r="D4" s="795"/>
      <c r="E4" s="795"/>
      <c r="F4" s="795"/>
      <c r="G4" s="796"/>
      <c r="H4" s="899"/>
    </row>
    <row r="5" spans="1:14" ht="14.4" thickBot="1">
      <c r="A5" s="797" t="s">
        <v>60</v>
      </c>
      <c r="B5" s="798"/>
      <c r="C5" s="70"/>
      <c r="D5" s="70"/>
      <c r="E5" s="70"/>
      <c r="F5" s="70"/>
      <c r="G5" s="71"/>
    </row>
    <row r="6" spans="1:14">
      <c r="A6" s="799"/>
      <c r="B6" s="800" t="s">
        <v>61</v>
      </c>
      <c r="C6" s="72"/>
      <c r="D6" s="73"/>
      <c r="E6" s="74"/>
      <c r="F6" s="73"/>
      <c r="G6" s="586"/>
    </row>
    <row r="7" spans="1:14">
      <c r="A7" s="801"/>
      <c r="B7" s="362" t="s">
        <v>47</v>
      </c>
      <c r="C7" s="31"/>
      <c r="D7" s="24"/>
      <c r="E7" s="75"/>
      <c r="F7" s="24"/>
      <c r="G7" s="587"/>
    </row>
    <row r="8" spans="1:14" ht="14.4" thickBot="1">
      <c r="A8" s="802"/>
      <c r="B8" s="803" t="s">
        <v>62</v>
      </c>
      <c r="C8" s="76"/>
      <c r="D8" s="23"/>
      <c r="E8" s="77"/>
      <c r="F8" s="23"/>
      <c r="G8" s="588"/>
    </row>
    <row r="9" spans="1:14" ht="14.4" thickBot="1">
      <c r="A9" s="797" t="s">
        <v>63</v>
      </c>
      <c r="B9" s="804"/>
      <c r="C9" s="70"/>
      <c r="D9" s="70"/>
      <c r="E9" s="70"/>
      <c r="F9" s="70"/>
      <c r="G9" s="71"/>
    </row>
    <row r="10" spans="1:14">
      <c r="A10" s="799"/>
      <c r="B10" s="800" t="s">
        <v>34</v>
      </c>
      <c r="C10" s="72"/>
      <c r="D10" s="73"/>
      <c r="E10" s="74"/>
      <c r="F10" s="73"/>
      <c r="G10" s="586"/>
    </row>
    <row r="11" spans="1:14">
      <c r="A11" s="801"/>
      <c r="B11" s="362" t="s">
        <v>47</v>
      </c>
      <c r="C11" s="31"/>
      <c r="D11" s="24"/>
      <c r="E11" s="75"/>
      <c r="F11" s="24"/>
      <c r="G11" s="587"/>
    </row>
    <row r="12" spans="1:14">
      <c r="A12" s="801"/>
      <c r="B12" s="362" t="s">
        <v>53</v>
      </c>
      <c r="C12" s="31"/>
      <c r="D12" s="24"/>
      <c r="E12" s="75"/>
      <c r="F12" s="24"/>
      <c r="G12" s="587"/>
      <c r="J12" s="815"/>
    </row>
    <row r="13" spans="1:14" ht="14.4" thickBot="1">
      <c r="A13" s="794" t="s">
        <v>64</v>
      </c>
      <c r="B13" s="795"/>
      <c r="C13" s="795"/>
      <c r="D13" s="795"/>
      <c r="E13" s="795"/>
      <c r="F13" s="795"/>
      <c r="G13" s="796"/>
      <c r="J13" s="869"/>
    </row>
    <row r="14" spans="1:14" ht="14.4" thickBot="1">
      <c r="A14" s="797" t="s">
        <v>60</v>
      </c>
      <c r="B14" s="804"/>
      <c r="C14" s="70"/>
      <c r="D14" s="70"/>
      <c r="E14" s="70"/>
      <c r="F14" s="70"/>
      <c r="G14" s="71"/>
    </row>
    <row r="15" spans="1:14">
      <c r="A15" s="799"/>
      <c r="B15" s="800" t="s">
        <v>61</v>
      </c>
      <c r="C15" s="81">
        <v>20162</v>
      </c>
      <c r="D15" s="81">
        <v>11131202</v>
      </c>
      <c r="E15" s="81">
        <v>2002</v>
      </c>
      <c r="F15" s="784" t="s">
        <v>371</v>
      </c>
      <c r="G15" s="586">
        <v>26875646</v>
      </c>
      <c r="H15" s="204"/>
      <c r="J15" s="783"/>
      <c r="K15" s="783"/>
      <c r="L15" s="783"/>
      <c r="M15" s="203"/>
      <c r="N15" s="203"/>
    </row>
    <row r="16" spans="1:14">
      <c r="A16" s="801"/>
      <c r="B16" s="362" t="s">
        <v>47</v>
      </c>
      <c r="C16" s="81">
        <v>316</v>
      </c>
      <c r="D16" s="81">
        <v>186598</v>
      </c>
      <c r="E16" s="81">
        <v>24</v>
      </c>
      <c r="F16" s="784" t="s">
        <v>371</v>
      </c>
      <c r="G16" s="586">
        <v>298715</v>
      </c>
      <c r="H16" s="204"/>
      <c r="J16" s="783"/>
      <c r="K16" s="783"/>
      <c r="L16" s="783"/>
      <c r="M16" s="203"/>
      <c r="N16" s="203"/>
    </row>
    <row r="17" spans="1:14" ht="14.4" thickBot="1">
      <c r="A17" s="802"/>
      <c r="B17" s="803" t="s">
        <v>62</v>
      </c>
      <c r="C17" s="81">
        <v>2656</v>
      </c>
      <c r="D17" s="81">
        <v>5167086</v>
      </c>
      <c r="E17" s="81">
        <v>678</v>
      </c>
      <c r="F17" s="784" t="s">
        <v>371</v>
      </c>
      <c r="G17" s="586">
        <v>6337893</v>
      </c>
      <c r="H17" s="204"/>
      <c r="J17" s="783"/>
      <c r="K17" s="783"/>
      <c r="L17" s="783"/>
      <c r="M17" s="203"/>
      <c r="N17" s="203"/>
    </row>
    <row r="18" spans="1:14" ht="14.4" thickBot="1">
      <c r="A18" s="797" t="s">
        <v>63</v>
      </c>
      <c r="B18" s="804"/>
      <c r="C18" s="439"/>
      <c r="D18" s="79"/>
      <c r="E18" s="79"/>
      <c r="F18" s="79"/>
      <c r="G18" s="80"/>
      <c r="H18" s="204"/>
      <c r="K18" s="783"/>
      <c r="L18" s="783"/>
      <c r="M18" s="203"/>
      <c r="N18" s="203"/>
    </row>
    <row r="19" spans="1:14">
      <c r="A19" s="799"/>
      <c r="B19" s="800" t="s">
        <v>34</v>
      </c>
      <c r="C19" s="81">
        <v>10805</v>
      </c>
      <c r="D19" s="81">
        <v>5965313</v>
      </c>
      <c r="E19" s="81">
        <v>1073</v>
      </c>
      <c r="F19" s="784" t="s">
        <v>371</v>
      </c>
      <c r="G19" s="586">
        <v>14402904</v>
      </c>
      <c r="H19" s="204"/>
      <c r="J19" s="783"/>
      <c r="K19" s="783"/>
      <c r="L19" s="783"/>
      <c r="M19" s="203"/>
      <c r="N19" s="203"/>
    </row>
    <row r="20" spans="1:14">
      <c r="A20" s="801"/>
      <c r="B20" s="362" t="s">
        <v>47</v>
      </c>
      <c r="C20" s="81">
        <v>6579</v>
      </c>
      <c r="D20" s="81">
        <v>3884895</v>
      </c>
      <c r="E20" s="81">
        <v>491</v>
      </c>
      <c r="F20" s="784" t="s">
        <v>371</v>
      </c>
      <c r="G20" s="586">
        <v>6219133</v>
      </c>
      <c r="H20" s="204"/>
      <c r="J20" s="783"/>
      <c r="K20" s="783"/>
      <c r="L20" s="783"/>
      <c r="M20" s="203"/>
      <c r="N20" s="203"/>
    </row>
    <row r="21" spans="1:14">
      <c r="A21" s="801"/>
      <c r="B21" s="362" t="s">
        <v>53</v>
      </c>
      <c r="C21" s="81">
        <v>552</v>
      </c>
      <c r="D21" s="81">
        <v>1073882</v>
      </c>
      <c r="E21" s="81">
        <v>141</v>
      </c>
      <c r="F21" s="784" t="s">
        <v>371</v>
      </c>
      <c r="G21" s="586">
        <v>1317213</v>
      </c>
      <c r="H21" s="204"/>
      <c r="J21" s="783"/>
      <c r="K21" s="783"/>
      <c r="L21" s="783"/>
      <c r="M21" s="203"/>
      <c r="N21" s="203"/>
    </row>
    <row r="22" spans="1:14" ht="14.4" thickBot="1">
      <c r="A22" s="794" t="s">
        <v>65</v>
      </c>
      <c r="B22" s="795"/>
      <c r="C22" s="795"/>
      <c r="D22" s="795"/>
      <c r="E22" s="795"/>
      <c r="F22" s="795"/>
      <c r="G22" s="796"/>
      <c r="H22" s="204"/>
      <c r="J22" s="431"/>
      <c r="K22" s="783"/>
      <c r="L22" s="783"/>
      <c r="M22" s="203"/>
      <c r="N22" s="203"/>
    </row>
    <row r="23" spans="1:14" ht="14.4" thickBot="1">
      <c r="A23" s="797" t="s">
        <v>60</v>
      </c>
      <c r="B23" s="804"/>
      <c r="C23" s="70"/>
      <c r="D23" s="78"/>
      <c r="E23" s="79"/>
      <c r="F23" s="79"/>
      <c r="G23" s="80"/>
      <c r="H23" s="204"/>
      <c r="K23" s="783"/>
      <c r="L23" s="783"/>
      <c r="M23" s="203"/>
      <c r="N23" s="203"/>
    </row>
    <row r="24" spans="1:14">
      <c r="A24" s="799"/>
      <c r="B24" s="800" t="s">
        <v>61</v>
      </c>
      <c r="C24" s="73"/>
      <c r="D24" s="81"/>
      <c r="E24" s="428"/>
      <c r="F24" s="82"/>
      <c r="G24" s="586"/>
      <c r="H24" s="204"/>
      <c r="K24" s="783"/>
      <c r="L24" s="783"/>
    </row>
    <row r="25" spans="1:14">
      <c r="A25" s="801"/>
      <c r="B25" s="362" t="s">
        <v>47</v>
      </c>
      <c r="C25" s="24"/>
      <c r="D25" s="40"/>
      <c r="E25" s="428"/>
      <c r="F25" s="41"/>
      <c r="G25" s="587"/>
      <c r="H25" s="204"/>
      <c r="K25" s="783"/>
      <c r="L25" s="783"/>
    </row>
    <row r="26" spans="1:14" ht="14.4" thickBot="1">
      <c r="A26" s="802"/>
      <c r="B26" s="803" t="s">
        <v>62</v>
      </c>
      <c r="C26" s="23"/>
      <c r="D26" s="83"/>
      <c r="E26" s="428"/>
      <c r="F26" s="84"/>
      <c r="G26" s="588"/>
      <c r="H26" s="204"/>
      <c r="K26" s="783"/>
      <c r="L26" s="783"/>
    </row>
    <row r="27" spans="1:14" ht="14.4" thickBot="1">
      <c r="A27" s="797" t="s">
        <v>63</v>
      </c>
      <c r="B27" s="804"/>
      <c r="C27" s="439"/>
      <c r="D27" s="79"/>
      <c r="E27" s="79"/>
      <c r="F27" s="79"/>
      <c r="G27" s="80"/>
      <c r="H27" s="204"/>
      <c r="K27" s="432"/>
    </row>
    <row r="28" spans="1:14">
      <c r="A28" s="799"/>
      <c r="B28" s="800" t="s">
        <v>34</v>
      </c>
      <c r="C28" s="73"/>
      <c r="D28" s="85"/>
      <c r="E28" s="429"/>
      <c r="F28" s="86"/>
      <c r="G28" s="586"/>
      <c r="H28" s="204"/>
      <c r="K28" s="432"/>
    </row>
    <row r="29" spans="1:14">
      <c r="A29" s="801"/>
      <c r="B29" s="362" t="s">
        <v>47</v>
      </c>
      <c r="C29" s="24"/>
      <c r="D29" s="24"/>
      <c r="E29" s="430"/>
      <c r="F29" s="42"/>
      <c r="G29" s="587"/>
      <c r="H29" s="204"/>
      <c r="K29" s="432"/>
    </row>
    <row r="30" spans="1:14">
      <c r="A30" s="801"/>
      <c r="B30" s="362" t="s">
        <v>53</v>
      </c>
      <c r="C30" s="24"/>
      <c r="D30" s="24"/>
      <c r="E30" s="430"/>
      <c r="F30" s="42"/>
      <c r="G30" s="588"/>
      <c r="H30" s="204"/>
      <c r="K30" s="432"/>
    </row>
    <row r="31" spans="1:14" ht="14.4" thickBot="1">
      <c r="A31" s="805"/>
      <c r="B31" s="806"/>
      <c r="C31" s="87"/>
      <c r="D31" s="23"/>
      <c r="E31" s="23"/>
      <c r="F31" s="88"/>
      <c r="G31" s="589"/>
      <c r="H31" s="204"/>
    </row>
    <row r="32" spans="1:14" ht="14.4" thickBot="1">
      <c r="A32" s="807" t="s">
        <v>213</v>
      </c>
      <c r="B32" s="808"/>
      <c r="C32" s="89">
        <f>SUM(C15:C21)</f>
        <v>41070</v>
      </c>
      <c r="D32" s="89">
        <f t="shared" ref="D32:F32" si="0">SUM(D15:D21)</f>
        <v>27408976</v>
      </c>
      <c r="E32" s="89">
        <f t="shared" si="0"/>
        <v>4409</v>
      </c>
      <c r="F32" s="89">
        <f t="shared" si="0"/>
        <v>0</v>
      </c>
      <c r="G32" s="590">
        <f>+SUM(G15:G21)</f>
        <v>55451504</v>
      </c>
      <c r="H32" s="204"/>
    </row>
    <row r="33" spans="1:8">
      <c r="A33" s="220"/>
      <c r="B33" s="208"/>
      <c r="C33" s="34"/>
      <c r="D33" s="34"/>
      <c r="E33" s="34"/>
      <c r="H33" s="204"/>
    </row>
    <row r="34" spans="1:8" ht="14.4" thickBot="1">
      <c r="H34" s="204"/>
    </row>
    <row r="35" spans="1:8">
      <c r="A35" s="985" t="s">
        <v>290</v>
      </c>
      <c r="B35" s="986"/>
      <c r="C35" s="986"/>
      <c r="D35" s="986"/>
      <c r="E35" s="987"/>
      <c r="H35" s="204"/>
    </row>
    <row r="36" spans="1:8" ht="45" customHeight="1">
      <c r="A36" s="809" t="s">
        <v>19</v>
      </c>
      <c r="B36" s="810" t="s">
        <v>474</v>
      </c>
      <c r="C36" s="811" t="s">
        <v>475</v>
      </c>
      <c r="D36" s="811" t="s">
        <v>476</v>
      </c>
      <c r="E36" s="812" t="s">
        <v>214</v>
      </c>
      <c r="H36" s="814"/>
    </row>
    <row r="37" spans="1:8">
      <c r="A37" s="813">
        <v>2002</v>
      </c>
      <c r="B37" s="33">
        <v>29685</v>
      </c>
      <c r="C37" s="35"/>
      <c r="D37" s="35"/>
      <c r="E37" s="90"/>
      <c r="H37" s="814"/>
    </row>
    <row r="38" spans="1:8">
      <c r="A38" s="813">
        <v>2003</v>
      </c>
      <c r="B38" s="33">
        <v>33348</v>
      </c>
      <c r="C38" s="35"/>
      <c r="D38" s="36"/>
      <c r="E38" s="90"/>
      <c r="H38" s="204"/>
    </row>
    <row r="39" spans="1:8">
      <c r="A39" s="813">
        <v>2004</v>
      </c>
      <c r="B39" s="33">
        <v>38996</v>
      </c>
      <c r="C39" s="35"/>
      <c r="D39" s="36"/>
      <c r="E39" s="90"/>
      <c r="H39" s="204"/>
    </row>
    <row r="40" spans="1:8">
      <c r="A40" s="813">
        <v>2005</v>
      </c>
      <c r="B40" s="33">
        <v>36420</v>
      </c>
      <c r="C40" s="35"/>
      <c r="D40" s="36"/>
      <c r="E40" s="90"/>
      <c r="H40" s="204"/>
    </row>
    <row r="41" spans="1:8">
      <c r="A41" s="813">
        <v>2006</v>
      </c>
      <c r="B41" s="33">
        <v>53017</v>
      </c>
      <c r="C41" s="35"/>
      <c r="D41" s="35"/>
      <c r="E41" s="90"/>
      <c r="H41" s="204"/>
    </row>
    <row r="42" spans="1:8">
      <c r="A42" s="813">
        <v>2007</v>
      </c>
      <c r="B42" s="33">
        <v>44323</v>
      </c>
      <c r="C42" s="35"/>
      <c r="D42" s="35"/>
      <c r="E42" s="90"/>
      <c r="H42" s="204"/>
    </row>
    <row r="43" spans="1:8">
      <c r="A43" s="813">
        <v>2008</v>
      </c>
      <c r="B43" s="33">
        <v>54635</v>
      </c>
      <c r="C43" s="35"/>
      <c r="D43" s="35"/>
      <c r="E43" s="90"/>
      <c r="H43" s="204"/>
    </row>
    <row r="44" spans="1:8">
      <c r="A44" s="813">
        <v>2009</v>
      </c>
      <c r="B44" s="33">
        <v>61834</v>
      </c>
      <c r="C44" s="24">
        <v>22109</v>
      </c>
      <c r="D44" s="145">
        <v>83445</v>
      </c>
      <c r="E44" s="146">
        <f>B44/D44</f>
        <v>0.74101503984660555</v>
      </c>
      <c r="H44" s="204"/>
    </row>
    <row r="45" spans="1:8">
      <c r="A45" s="813">
        <v>2010</v>
      </c>
      <c r="B45" s="33">
        <v>121016</v>
      </c>
      <c r="C45" s="24">
        <v>41110</v>
      </c>
      <c r="D45" s="145">
        <v>83445</v>
      </c>
      <c r="E45" s="146">
        <f t="shared" ref="E45:E47" si="1">B45/D45</f>
        <v>1.450248666786506</v>
      </c>
      <c r="H45" s="204"/>
    </row>
    <row r="46" spans="1:8">
      <c r="A46" s="813">
        <v>2011</v>
      </c>
      <c r="B46" s="33">
        <v>93771</v>
      </c>
      <c r="C46" s="24">
        <v>25067</v>
      </c>
      <c r="D46" s="145">
        <v>83446</v>
      </c>
      <c r="E46" s="146">
        <f t="shared" si="1"/>
        <v>1.1237327133715218</v>
      </c>
      <c r="H46" s="204"/>
    </row>
    <row r="47" spans="1:8">
      <c r="A47" s="813">
        <v>2012</v>
      </c>
      <c r="B47" s="33">
        <v>49026</v>
      </c>
      <c r="C47" s="24">
        <v>19833</v>
      </c>
      <c r="D47" s="41">
        <v>87389</v>
      </c>
      <c r="E47" s="146">
        <f t="shared" si="1"/>
        <v>0.56100882262069596</v>
      </c>
      <c r="H47" s="204"/>
    </row>
    <row r="48" spans="1:8">
      <c r="A48" s="813">
        <v>2013</v>
      </c>
      <c r="B48" s="304">
        <v>69031</v>
      </c>
      <c r="C48" s="305">
        <v>37449</v>
      </c>
      <c r="D48" s="41">
        <v>87389</v>
      </c>
      <c r="E48" s="146">
        <f>B48/D48</f>
        <v>0.78992779411596425</v>
      </c>
      <c r="H48" s="204"/>
    </row>
    <row r="49" spans="1:10">
      <c r="A49" s="813">
        <v>2014</v>
      </c>
      <c r="B49" s="33">
        <v>76983</v>
      </c>
      <c r="C49" s="24">
        <v>40596</v>
      </c>
      <c r="D49" s="41">
        <v>87389</v>
      </c>
      <c r="E49" s="146">
        <f>B49/D49</f>
        <v>0.88092322832393088</v>
      </c>
      <c r="G49" s="814"/>
      <c r="H49" s="204"/>
      <c r="J49" s="815"/>
    </row>
    <row r="50" spans="1:10">
      <c r="A50" s="813">
        <v>2015</v>
      </c>
      <c r="B50" s="33">
        <v>54127</v>
      </c>
      <c r="C50" s="24">
        <v>57193</v>
      </c>
      <c r="D50" s="41">
        <v>87389</v>
      </c>
      <c r="E50" s="816">
        <v>0.62</v>
      </c>
      <c r="G50" s="432"/>
      <c r="H50" s="204"/>
      <c r="J50" s="817"/>
    </row>
    <row r="51" spans="1:10">
      <c r="A51" s="813">
        <v>2016</v>
      </c>
      <c r="B51" s="945">
        <v>41070</v>
      </c>
      <c r="C51" s="946">
        <v>57303</v>
      </c>
      <c r="D51" s="947">
        <v>87389</v>
      </c>
      <c r="E51" s="948">
        <v>0.47</v>
      </c>
      <c r="G51" s="432"/>
      <c r="H51" s="204"/>
    </row>
    <row r="52" spans="1:10">
      <c r="A52" s="813">
        <v>2017</v>
      </c>
      <c r="B52" s="33"/>
      <c r="C52" s="818"/>
      <c r="D52" s="92"/>
      <c r="E52" s="91"/>
      <c r="H52" s="204"/>
    </row>
    <row r="53" spans="1:10">
      <c r="A53" s="813">
        <v>2018</v>
      </c>
      <c r="B53" s="33"/>
      <c r="C53" s="24"/>
      <c r="D53" s="92"/>
      <c r="E53" s="91"/>
      <c r="H53" s="204"/>
    </row>
    <row r="54" spans="1:10">
      <c r="A54" s="813">
        <v>2019</v>
      </c>
      <c r="B54" s="33"/>
      <c r="C54" s="24"/>
      <c r="D54" s="92"/>
      <c r="E54" s="91"/>
      <c r="H54" s="204"/>
    </row>
    <row r="55" spans="1:10">
      <c r="A55" s="813">
        <v>2020</v>
      </c>
      <c r="B55" s="33"/>
      <c r="C55" s="31"/>
      <c r="D55" s="92"/>
      <c r="E55" s="91"/>
      <c r="H55" s="204"/>
    </row>
    <row r="56" spans="1:10" ht="14.4" thickBot="1">
      <c r="A56" s="819" t="s">
        <v>102</v>
      </c>
      <c r="B56" s="37">
        <f>SUM(B37:B51)</f>
        <v>857282</v>
      </c>
      <c r="C56" s="93"/>
      <c r="D56" s="94"/>
      <c r="E56" s="95"/>
      <c r="H56" s="204"/>
    </row>
    <row r="57" spans="1:10">
      <c r="A57" s="220"/>
      <c r="B57" s="34"/>
      <c r="C57" s="39"/>
      <c r="D57" s="141"/>
      <c r="E57" s="142"/>
      <c r="H57" s="204"/>
    </row>
    <row r="58" spans="1:10" ht="16.2">
      <c r="A58" s="208" t="s">
        <v>472</v>
      </c>
      <c r="B58" s="38"/>
      <c r="C58" s="39"/>
      <c r="D58" s="38"/>
      <c r="E58" s="38"/>
      <c r="H58" s="204"/>
    </row>
    <row r="59" spans="1:10" ht="16.2">
      <c r="A59" s="204" t="s">
        <v>471</v>
      </c>
      <c r="C59" s="34"/>
      <c r="H59" s="204"/>
    </row>
    <row r="60" spans="1:10" ht="60.75" customHeight="1">
      <c r="A60" s="988" t="s">
        <v>470</v>
      </c>
      <c r="B60" s="988"/>
      <c r="C60" s="988"/>
      <c r="D60" s="988"/>
      <c r="E60" s="988"/>
      <c r="H60" s="204"/>
    </row>
    <row r="61" spans="1:10" ht="16.2">
      <c r="A61" s="208" t="s">
        <v>473</v>
      </c>
      <c r="C61" s="34"/>
      <c r="H61" s="204"/>
    </row>
    <row r="62" spans="1:10">
      <c r="A62" s="208"/>
      <c r="C62" s="34"/>
      <c r="H62" s="204"/>
    </row>
    <row r="63" spans="1:10">
      <c r="A63" s="820"/>
      <c r="C63" s="208"/>
      <c r="H63" s="204"/>
    </row>
    <row r="64" spans="1:10">
      <c r="A64" s="989" t="s">
        <v>19</v>
      </c>
      <c r="B64" s="989" t="s">
        <v>477</v>
      </c>
      <c r="C64" s="989" t="s">
        <v>0</v>
      </c>
      <c r="D64" s="989" t="s">
        <v>1</v>
      </c>
      <c r="H64" s="204"/>
    </row>
    <row r="65" spans="1:10">
      <c r="A65" s="989"/>
      <c r="B65" s="989"/>
      <c r="C65" s="990"/>
      <c r="D65" s="990"/>
      <c r="F65" s="814"/>
      <c r="H65" s="204"/>
    </row>
    <row r="66" spans="1:10" ht="36.75" customHeight="1">
      <c r="A66" s="989"/>
      <c r="B66" s="989"/>
      <c r="C66" s="990"/>
      <c r="D66" s="990"/>
      <c r="F66" s="814"/>
      <c r="H66" s="204"/>
      <c r="J66" s="815"/>
    </row>
    <row r="67" spans="1:10">
      <c r="A67" s="821">
        <v>2015</v>
      </c>
      <c r="B67" s="822" t="s">
        <v>368</v>
      </c>
      <c r="C67" s="949">
        <v>6594</v>
      </c>
      <c r="D67" s="949">
        <v>47</v>
      </c>
      <c r="H67" s="204"/>
    </row>
    <row r="68" spans="1:10">
      <c r="A68" s="821">
        <v>2015</v>
      </c>
      <c r="B68" s="823" t="s">
        <v>369</v>
      </c>
      <c r="C68" s="949">
        <v>0</v>
      </c>
      <c r="D68" s="949">
        <v>0</v>
      </c>
      <c r="H68" s="204"/>
    </row>
    <row r="69" spans="1:10">
      <c r="A69" s="821">
        <v>2015</v>
      </c>
      <c r="B69" s="823" t="s">
        <v>580</v>
      </c>
      <c r="C69" s="949">
        <v>1288979</v>
      </c>
      <c r="D69" s="949">
        <v>22454</v>
      </c>
      <c r="H69" s="204"/>
    </row>
  </sheetData>
  <mergeCells count="8">
    <mergeCell ref="A1:G1"/>
    <mergeCell ref="C2:F2"/>
    <mergeCell ref="A35:E35"/>
    <mergeCell ref="A60:E60"/>
    <mergeCell ref="A64:A66"/>
    <mergeCell ref="B64:B66"/>
    <mergeCell ref="C64:C66"/>
    <mergeCell ref="D64:D66"/>
  </mergeCells>
  <printOptions horizontalCentered="1" headings="1"/>
  <pageMargins left="0.7" right="0.7" top="0.75" bottom="0.75" header="0.3" footer="0.3"/>
  <pageSetup scale="6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4"/>
  <sheetViews>
    <sheetView zoomScale="86" zoomScaleNormal="86" workbookViewId="0">
      <selection sqref="A1:G1"/>
    </sheetView>
  </sheetViews>
  <sheetFormatPr defaultColWidth="8.88671875" defaultRowHeight="14.4"/>
  <cols>
    <col min="1" max="1" width="37.88671875" style="850" bestFit="1" customWidth="1"/>
    <col min="2" max="2" width="13.44140625" style="850" customWidth="1"/>
    <col min="3" max="4" width="8.88671875" style="850"/>
    <col min="5" max="5" width="10.88671875" style="850" customWidth="1"/>
    <col min="6" max="6" width="8.33203125" style="850" bestFit="1" customWidth="1"/>
    <col min="7" max="7" width="15.5546875" style="850" customWidth="1"/>
    <col min="8" max="8" width="8.88671875" style="850"/>
    <col min="9" max="9" width="14.6640625" style="850" bestFit="1" customWidth="1"/>
    <col min="10" max="10" width="13.109375" style="850" bestFit="1" customWidth="1"/>
    <col min="11" max="16384" width="8.88671875" style="850"/>
  </cols>
  <sheetData>
    <row r="1" spans="1:10" ht="69.599999999999994" customHeight="1">
      <c r="A1" s="991" t="s">
        <v>763</v>
      </c>
      <c r="B1" s="991"/>
      <c r="C1" s="991"/>
      <c r="D1" s="991"/>
      <c r="E1" s="991"/>
      <c r="F1" s="991"/>
      <c r="G1" s="991"/>
    </row>
    <row r="2" spans="1:10">
      <c r="A2" s="992" t="s">
        <v>26</v>
      </c>
      <c r="B2" s="993" t="s">
        <v>478</v>
      </c>
      <c r="C2" s="992" t="s">
        <v>25</v>
      </c>
      <c r="D2" s="994"/>
      <c r="E2" s="994"/>
      <c r="F2" s="994"/>
      <c r="G2" s="995" t="s">
        <v>741</v>
      </c>
      <c r="J2" s="883"/>
    </row>
    <row r="3" spans="1:10" ht="15.6">
      <c r="A3" s="992"/>
      <c r="B3" s="993"/>
      <c r="C3" s="851" t="s">
        <v>27</v>
      </c>
      <c r="D3" s="851" t="s">
        <v>28</v>
      </c>
      <c r="E3" s="851" t="s">
        <v>29</v>
      </c>
      <c r="F3" s="851" t="s">
        <v>30</v>
      </c>
      <c r="G3" s="995"/>
      <c r="I3" s="905"/>
      <c r="J3" s="883"/>
    </row>
    <row r="4" spans="1:10" ht="16.2">
      <c r="A4" s="852" t="s">
        <v>683</v>
      </c>
      <c r="B4" s="853" t="s">
        <v>358</v>
      </c>
      <c r="C4" s="854" t="s">
        <v>306</v>
      </c>
      <c r="D4" s="855"/>
      <c r="E4" s="855"/>
      <c r="F4" s="856"/>
      <c r="G4" s="857">
        <v>626868</v>
      </c>
    </row>
    <row r="5" spans="1:10">
      <c r="A5" s="852" t="s">
        <v>307</v>
      </c>
      <c r="B5" s="309">
        <v>14</v>
      </c>
      <c r="C5" s="310" t="s">
        <v>306</v>
      </c>
      <c r="D5" s="311"/>
      <c r="E5" s="311" t="s">
        <v>306</v>
      </c>
      <c r="F5" s="312"/>
      <c r="G5" s="857">
        <v>156326</v>
      </c>
    </row>
    <row r="6" spans="1:10">
      <c r="A6" s="858" t="s">
        <v>308</v>
      </c>
      <c r="B6" s="309">
        <v>2</v>
      </c>
      <c r="C6" s="310"/>
      <c r="D6" s="310" t="s">
        <v>306</v>
      </c>
      <c r="E6" s="310"/>
      <c r="F6" s="309"/>
      <c r="G6" s="857">
        <v>543201</v>
      </c>
      <c r="J6" s="904"/>
    </row>
    <row r="7" spans="1:10" ht="16.2">
      <c r="A7" s="313" t="s">
        <v>482</v>
      </c>
      <c r="B7" s="309" t="s">
        <v>358</v>
      </c>
      <c r="C7" s="310" t="s">
        <v>306</v>
      </c>
      <c r="D7" s="310"/>
      <c r="E7" s="310" t="s">
        <v>306</v>
      </c>
      <c r="F7" s="309"/>
      <c r="G7" s="857">
        <v>956930</v>
      </c>
      <c r="J7" s="904"/>
    </row>
    <row r="8" spans="1:10" ht="28.2">
      <c r="A8" s="859" t="s">
        <v>479</v>
      </c>
      <c r="B8" s="309">
        <v>8</v>
      </c>
      <c r="C8" s="310"/>
      <c r="D8" s="310" t="s">
        <v>306</v>
      </c>
      <c r="E8" s="310" t="s">
        <v>306</v>
      </c>
      <c r="F8" s="309" t="s">
        <v>306</v>
      </c>
      <c r="G8" s="857">
        <v>4321</v>
      </c>
      <c r="J8" s="904"/>
    </row>
    <row r="9" spans="1:10">
      <c r="A9" s="860" t="s">
        <v>309</v>
      </c>
      <c r="B9" s="309" t="s">
        <v>310</v>
      </c>
      <c r="C9" s="310"/>
      <c r="D9" s="310" t="s">
        <v>306</v>
      </c>
      <c r="E9" s="310"/>
      <c r="F9" s="309" t="s">
        <v>306</v>
      </c>
      <c r="G9" s="857">
        <v>176319</v>
      </c>
      <c r="J9" s="904"/>
    </row>
    <row r="10" spans="1:10" ht="16.2">
      <c r="A10" s="313" t="s">
        <v>483</v>
      </c>
      <c r="B10" s="309" t="s">
        <v>358</v>
      </c>
      <c r="C10" s="310" t="s">
        <v>306</v>
      </c>
      <c r="D10" s="861"/>
      <c r="E10" s="310" t="s">
        <v>306</v>
      </c>
      <c r="F10" s="309"/>
      <c r="G10" s="857">
        <v>15744973</v>
      </c>
      <c r="J10" s="904"/>
    </row>
    <row r="11" spans="1:10">
      <c r="A11" s="313" t="s">
        <v>311</v>
      </c>
      <c r="B11" s="309" t="s">
        <v>742</v>
      </c>
      <c r="C11" s="310" t="s">
        <v>306</v>
      </c>
      <c r="D11" s="861"/>
      <c r="E11" s="310" t="s">
        <v>306</v>
      </c>
      <c r="F11" s="309"/>
      <c r="G11" s="857">
        <v>1828081</v>
      </c>
    </row>
    <row r="12" spans="1:10" ht="27.6">
      <c r="A12" s="862" t="s">
        <v>480</v>
      </c>
      <c r="B12" s="309">
        <v>14</v>
      </c>
      <c r="C12" s="310" t="s">
        <v>306</v>
      </c>
      <c r="D12" s="861"/>
      <c r="E12" s="310" t="s">
        <v>306</v>
      </c>
      <c r="F12" s="309"/>
      <c r="G12" s="857">
        <v>183673</v>
      </c>
    </row>
    <row r="13" spans="1:10">
      <c r="A13" s="313" t="s">
        <v>312</v>
      </c>
      <c r="B13" s="309">
        <v>4</v>
      </c>
      <c r="C13" s="310" t="s">
        <v>306</v>
      </c>
      <c r="D13" s="861"/>
      <c r="E13" s="310" t="s">
        <v>306</v>
      </c>
      <c r="F13" s="309"/>
      <c r="G13" s="857">
        <v>59500</v>
      </c>
    </row>
    <row r="14" spans="1:10" ht="16.2">
      <c r="A14" s="313" t="s">
        <v>684</v>
      </c>
      <c r="B14" s="309" t="s">
        <v>358</v>
      </c>
      <c r="C14" s="310" t="s">
        <v>306</v>
      </c>
      <c r="D14" s="861"/>
      <c r="E14" s="310"/>
      <c r="F14" s="309"/>
      <c r="G14" s="857">
        <v>3011013</v>
      </c>
    </row>
    <row r="15" spans="1:10" ht="16.2">
      <c r="A15" s="313" t="s">
        <v>484</v>
      </c>
      <c r="B15" s="309" t="s">
        <v>358</v>
      </c>
      <c r="C15" s="310" t="s">
        <v>306</v>
      </c>
      <c r="D15" s="861"/>
      <c r="E15" s="310"/>
      <c r="F15" s="309"/>
      <c r="G15" s="857">
        <v>2345006</v>
      </c>
    </row>
    <row r="16" spans="1:10">
      <c r="A16" s="313" t="s">
        <v>313</v>
      </c>
      <c r="B16" s="309" t="s">
        <v>317</v>
      </c>
      <c r="C16" s="310" t="s">
        <v>306</v>
      </c>
      <c r="D16" s="861"/>
      <c r="E16" s="310" t="s">
        <v>306</v>
      </c>
      <c r="F16" s="309"/>
      <c r="G16" s="857">
        <v>702887</v>
      </c>
    </row>
    <row r="17" spans="1:7">
      <c r="A17" s="313" t="s">
        <v>314</v>
      </c>
      <c r="B17" s="309">
        <v>14</v>
      </c>
      <c r="C17" s="310" t="s">
        <v>306</v>
      </c>
      <c r="D17" s="861"/>
      <c r="E17" s="310" t="s">
        <v>306</v>
      </c>
      <c r="F17" s="309"/>
      <c r="G17" s="857">
        <v>453531</v>
      </c>
    </row>
    <row r="18" spans="1:7" ht="31.2" customHeight="1">
      <c r="A18" s="314" t="s">
        <v>490</v>
      </c>
      <c r="B18" s="309" t="s">
        <v>685</v>
      </c>
      <c r="C18" s="310"/>
      <c r="D18" s="310" t="s">
        <v>306</v>
      </c>
      <c r="E18" s="310"/>
      <c r="F18" s="309" t="s">
        <v>306</v>
      </c>
      <c r="G18" s="857">
        <v>0</v>
      </c>
    </row>
    <row r="19" spans="1:7">
      <c r="A19" s="313" t="s">
        <v>315</v>
      </c>
      <c r="B19" s="309" t="s">
        <v>686</v>
      </c>
      <c r="C19" s="310" t="s">
        <v>306</v>
      </c>
      <c r="D19" s="310"/>
      <c r="E19" s="310" t="s">
        <v>306</v>
      </c>
      <c r="F19" s="309"/>
      <c r="G19" s="857">
        <v>5042340</v>
      </c>
    </row>
    <row r="20" spans="1:7" ht="27.6">
      <c r="A20" s="314" t="s">
        <v>481</v>
      </c>
      <c r="B20" s="309">
        <v>4</v>
      </c>
      <c r="C20" s="310"/>
      <c r="D20" s="310" t="s">
        <v>306</v>
      </c>
      <c r="E20" s="310" t="s">
        <v>306</v>
      </c>
      <c r="F20" s="309" t="s">
        <v>306</v>
      </c>
      <c r="G20" s="857">
        <v>69332</v>
      </c>
    </row>
    <row r="21" spans="1:7">
      <c r="A21" s="313" t="s">
        <v>318</v>
      </c>
      <c r="B21" s="312" t="s">
        <v>687</v>
      </c>
      <c r="C21" s="311"/>
      <c r="D21" s="310" t="s">
        <v>306</v>
      </c>
      <c r="E21" s="310" t="s">
        <v>306</v>
      </c>
      <c r="F21" s="309" t="s">
        <v>306</v>
      </c>
      <c r="G21" s="857">
        <v>2709855</v>
      </c>
    </row>
    <row r="22" spans="1:7">
      <c r="A22" s="313" t="s">
        <v>319</v>
      </c>
      <c r="B22" s="312">
        <v>4</v>
      </c>
      <c r="C22" s="311"/>
      <c r="D22" s="310" t="s">
        <v>306</v>
      </c>
      <c r="E22" s="310" t="s">
        <v>306</v>
      </c>
      <c r="F22" s="309" t="s">
        <v>306</v>
      </c>
      <c r="G22" s="857">
        <v>51683</v>
      </c>
    </row>
    <row r="23" spans="1:7" ht="27.6">
      <c r="A23" s="313" t="s">
        <v>320</v>
      </c>
      <c r="B23" s="309" t="s">
        <v>321</v>
      </c>
      <c r="C23" s="310" t="s">
        <v>306</v>
      </c>
      <c r="D23" s="861"/>
      <c r="E23" s="310" t="s">
        <v>306</v>
      </c>
      <c r="F23" s="309"/>
      <c r="G23" s="857">
        <v>3046844</v>
      </c>
    </row>
    <row r="24" spans="1:7" ht="27.6">
      <c r="A24" s="858" t="s">
        <v>322</v>
      </c>
      <c r="B24" s="309" t="s">
        <v>688</v>
      </c>
      <c r="C24" s="310"/>
      <c r="D24" s="310" t="s">
        <v>306</v>
      </c>
      <c r="E24" s="310"/>
      <c r="F24" s="309"/>
      <c r="G24" s="857">
        <v>2595287</v>
      </c>
    </row>
    <row r="25" spans="1:7">
      <c r="A25" s="858" t="s">
        <v>323</v>
      </c>
      <c r="B25" s="309">
        <v>14</v>
      </c>
      <c r="C25" s="310" t="s">
        <v>306</v>
      </c>
      <c r="D25" s="861"/>
      <c r="E25" s="310"/>
      <c r="F25" s="309"/>
      <c r="G25" s="857">
        <v>552614</v>
      </c>
    </row>
    <row r="26" spans="1:7">
      <c r="A26" s="858" t="s">
        <v>324</v>
      </c>
      <c r="B26" s="309" t="s">
        <v>689</v>
      </c>
      <c r="C26" s="310" t="s">
        <v>306</v>
      </c>
      <c r="D26" s="861"/>
      <c r="E26" s="310" t="s">
        <v>306</v>
      </c>
      <c r="F26" s="309"/>
      <c r="G26" s="857">
        <v>1505188</v>
      </c>
    </row>
    <row r="27" spans="1:7" ht="16.2">
      <c r="A27" s="313" t="s">
        <v>485</v>
      </c>
      <c r="B27" s="309" t="s">
        <v>358</v>
      </c>
      <c r="C27" s="310" t="s">
        <v>306</v>
      </c>
      <c r="D27" s="861"/>
      <c r="E27" s="310" t="s">
        <v>306</v>
      </c>
      <c r="F27" s="309"/>
      <c r="G27" s="857">
        <v>435171</v>
      </c>
    </row>
    <row r="28" spans="1:7">
      <c r="A28" s="858" t="s">
        <v>325</v>
      </c>
      <c r="B28" s="309" t="s">
        <v>686</v>
      </c>
      <c r="C28" s="310" t="s">
        <v>306</v>
      </c>
      <c r="D28" s="861"/>
      <c r="E28" s="310" t="s">
        <v>306</v>
      </c>
      <c r="F28" s="309"/>
      <c r="G28" s="857">
        <v>513480</v>
      </c>
    </row>
    <row r="29" spans="1:7" ht="16.2">
      <c r="A29" s="313" t="s">
        <v>486</v>
      </c>
      <c r="B29" s="309" t="s">
        <v>358</v>
      </c>
      <c r="C29" s="310" t="s">
        <v>306</v>
      </c>
      <c r="D29" s="861"/>
      <c r="E29" s="310"/>
      <c r="F29" s="309"/>
      <c r="G29" s="857">
        <v>348956</v>
      </c>
    </row>
    <row r="30" spans="1:7">
      <c r="A30" s="313" t="s">
        <v>740</v>
      </c>
      <c r="B30" s="309">
        <v>14</v>
      </c>
      <c r="C30" s="310" t="s">
        <v>306</v>
      </c>
      <c r="D30" s="861"/>
      <c r="E30" s="310" t="s">
        <v>306</v>
      </c>
      <c r="F30" s="309"/>
      <c r="G30" s="857">
        <v>571</v>
      </c>
    </row>
    <row r="31" spans="1:7">
      <c r="A31" s="313" t="s">
        <v>326</v>
      </c>
      <c r="B31" s="309">
        <v>14</v>
      </c>
      <c r="C31" s="310" t="s">
        <v>306</v>
      </c>
      <c r="D31" s="861"/>
      <c r="E31" s="310"/>
      <c r="F31" s="309"/>
      <c r="G31" s="857">
        <v>240819</v>
      </c>
    </row>
    <row r="32" spans="1:7">
      <c r="A32" s="313" t="s">
        <v>327</v>
      </c>
      <c r="B32" s="309" t="s">
        <v>316</v>
      </c>
      <c r="C32" s="310" t="s">
        <v>306</v>
      </c>
      <c r="D32" s="861"/>
      <c r="E32" s="310" t="s">
        <v>306</v>
      </c>
      <c r="F32" s="309"/>
      <c r="G32" s="857">
        <v>5686854</v>
      </c>
    </row>
    <row r="33" spans="1:9">
      <c r="A33" s="313" t="s">
        <v>328</v>
      </c>
      <c r="B33" s="309">
        <v>4</v>
      </c>
      <c r="C33" s="310"/>
      <c r="D33" s="310" t="s">
        <v>306</v>
      </c>
      <c r="E33" s="310" t="s">
        <v>306</v>
      </c>
      <c r="F33" s="309"/>
      <c r="G33" s="857">
        <v>79868</v>
      </c>
    </row>
    <row r="34" spans="1:9">
      <c r="A34" s="313" t="s">
        <v>329</v>
      </c>
      <c r="B34" s="309" t="s">
        <v>317</v>
      </c>
      <c r="C34" s="310"/>
      <c r="D34" s="310" t="s">
        <v>306</v>
      </c>
      <c r="E34" s="310"/>
      <c r="F34" s="309"/>
      <c r="G34" s="857">
        <v>56934</v>
      </c>
    </row>
    <row r="35" spans="1:9">
      <c r="A35" s="863" t="s">
        <v>532</v>
      </c>
      <c r="B35" s="864"/>
      <c r="C35" s="864"/>
      <c r="D35" s="864"/>
      <c r="E35" s="864"/>
      <c r="F35" s="864"/>
      <c r="G35" s="865">
        <f>SUM(G4:G34)</f>
        <v>49728425</v>
      </c>
      <c r="I35" s="866"/>
    </row>
    <row r="36" spans="1:9" ht="16.2">
      <c r="A36" s="315" t="s">
        <v>487</v>
      </c>
      <c r="B36" s="316"/>
      <c r="C36" s="316"/>
      <c r="D36" s="316"/>
      <c r="E36" s="316"/>
      <c r="F36" s="316"/>
    </row>
    <row r="37" spans="1:9">
      <c r="A37" s="317" t="s">
        <v>527</v>
      </c>
      <c r="B37" s="317" t="s">
        <v>330</v>
      </c>
      <c r="C37" s="316"/>
      <c r="D37" s="317" t="s">
        <v>331</v>
      </c>
      <c r="E37" s="317"/>
      <c r="F37" s="317"/>
    </row>
    <row r="38" spans="1:9">
      <c r="A38" s="318" t="s">
        <v>528</v>
      </c>
      <c r="B38" s="317" t="s">
        <v>332</v>
      </c>
      <c r="C38" s="316"/>
      <c r="D38" s="317" t="s">
        <v>333</v>
      </c>
      <c r="E38" s="319"/>
      <c r="F38" s="319"/>
      <c r="G38" s="867"/>
    </row>
    <row r="39" spans="1:9">
      <c r="A39" s="317" t="s">
        <v>529</v>
      </c>
      <c r="B39" s="317" t="s">
        <v>334</v>
      </c>
      <c r="C39" s="316"/>
      <c r="D39" s="317" t="s">
        <v>335</v>
      </c>
      <c r="E39" s="316"/>
      <c r="F39" s="317"/>
      <c r="G39" s="317"/>
    </row>
    <row r="40" spans="1:9">
      <c r="A40" s="317" t="s">
        <v>530</v>
      </c>
      <c r="B40" s="317" t="s">
        <v>336</v>
      </c>
      <c r="C40" s="316"/>
      <c r="D40" s="319" t="s">
        <v>337</v>
      </c>
      <c r="E40" s="317"/>
      <c r="F40" s="317"/>
      <c r="G40" s="317"/>
    </row>
    <row r="41" spans="1:9">
      <c r="A41" s="317" t="s">
        <v>531</v>
      </c>
      <c r="B41" s="317" t="s">
        <v>338</v>
      </c>
      <c r="C41" s="316"/>
      <c r="D41" s="317"/>
      <c r="E41" s="317"/>
      <c r="F41" s="317"/>
      <c r="G41" s="317"/>
    </row>
    <row r="42" spans="1:9">
      <c r="A42" s="868"/>
      <c r="B42" s="868"/>
      <c r="C42" s="868"/>
      <c r="D42" s="868"/>
      <c r="E42" s="317"/>
      <c r="F42" s="317"/>
      <c r="G42" s="317"/>
    </row>
    <row r="43" spans="1:9" ht="16.2">
      <c r="A43" s="315" t="s">
        <v>488</v>
      </c>
      <c r="B43" s="315"/>
      <c r="C43" s="315"/>
      <c r="D43" s="315"/>
      <c r="E43" s="315"/>
      <c r="F43" s="315"/>
      <c r="G43" s="315"/>
    </row>
    <row r="44" spans="1:9" ht="16.2">
      <c r="A44" s="315" t="s">
        <v>489</v>
      </c>
      <c r="B44" s="315"/>
      <c r="C44" s="315"/>
      <c r="D44" s="315"/>
      <c r="E44" s="315"/>
      <c r="F44" s="315"/>
      <c r="G44" s="315"/>
    </row>
  </sheetData>
  <mergeCells count="5">
    <mergeCell ref="A1:G1"/>
    <mergeCell ref="A2:A3"/>
    <mergeCell ref="B2:B3"/>
    <mergeCell ref="C2:F2"/>
    <mergeCell ref="G2:G3"/>
  </mergeCells>
  <pageMargins left="0.7" right="0.7" top="0.75" bottom="0.75" header="0.3" footer="0.3"/>
  <pageSetup scale="86" orientation="portrait" r:id="rId1"/>
  <ignoredErrors>
    <ignoredError sqref="B32" twoDigitTextYear="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56"/>
  <sheetViews>
    <sheetView zoomScale="70" zoomScaleNormal="70" zoomScalePageLayoutView="60" workbookViewId="0">
      <pane xSplit="1" ySplit="4" topLeftCell="B5" activePane="bottomRight" state="frozen"/>
      <selection pane="topRight" activeCell="B1" sqref="B1"/>
      <selection pane="bottomLeft" activeCell="A5" sqref="A5"/>
      <selection pane="bottomRight" activeCell="U19" sqref="U19"/>
    </sheetView>
  </sheetViews>
  <sheetFormatPr defaultColWidth="9.109375" defaultRowHeight="13.2"/>
  <cols>
    <col min="1" max="1" width="30.5546875" style="335" customWidth="1"/>
    <col min="2" max="2" width="10.5546875" style="321" customWidth="1"/>
    <col min="3" max="3" width="8.44140625" style="331" customWidth="1"/>
    <col min="4" max="4" width="7.5546875" style="331" customWidth="1"/>
    <col min="5" max="5" width="8.109375" style="331" customWidth="1"/>
    <col min="6" max="6" width="6.88671875" style="331" customWidth="1"/>
    <col min="7" max="7" width="12.44140625" style="331" customWidth="1"/>
    <col min="8" max="8" width="7.109375" style="332" customWidth="1"/>
    <col min="9" max="10" width="8.44140625" style="331" customWidth="1"/>
    <col min="11" max="11" width="8.109375" style="331" customWidth="1"/>
    <col min="12" max="12" width="8.44140625" style="331" bestFit="1" customWidth="1"/>
    <col min="13" max="13" width="12.109375" style="331" customWidth="1"/>
    <col min="14" max="14" width="9.44140625" style="332" customWidth="1"/>
    <col min="15" max="15" width="10.44140625" style="331" customWidth="1"/>
    <col min="16" max="16" width="11.44140625" style="331" customWidth="1"/>
    <col min="17" max="17" width="14.44140625" style="332" customWidth="1"/>
    <col min="18" max="18" width="8.109375" style="333" customWidth="1"/>
    <col min="19" max="19" width="10.109375" style="333" customWidth="1"/>
    <col min="20" max="20" width="9.109375" style="321" customWidth="1"/>
    <col min="21" max="21" width="12" style="321" bestFit="1" customWidth="1"/>
    <col min="22" max="16384" width="9.109375" style="321"/>
  </cols>
  <sheetData>
    <row r="1" spans="1:21" s="320" customFormat="1" ht="63.75" customHeight="1">
      <c r="A1" s="997" t="s">
        <v>765</v>
      </c>
      <c r="B1" s="997"/>
      <c r="C1" s="997"/>
      <c r="D1" s="997"/>
      <c r="E1" s="997"/>
      <c r="F1" s="997"/>
      <c r="G1" s="997"/>
      <c r="H1" s="997"/>
      <c r="I1" s="997"/>
      <c r="J1" s="997"/>
      <c r="K1" s="997"/>
      <c r="L1" s="997"/>
      <c r="M1" s="997"/>
      <c r="N1" s="997"/>
      <c r="O1" s="997"/>
      <c r="P1" s="997"/>
      <c r="Q1" s="997"/>
      <c r="R1" s="997"/>
      <c r="S1" s="997"/>
    </row>
    <row r="2" spans="1:21" ht="30" customHeight="1">
      <c r="A2" s="910"/>
      <c r="B2" s="911" t="s">
        <v>35</v>
      </c>
      <c r="C2" s="912" t="s">
        <v>36</v>
      </c>
      <c r="D2" s="912"/>
      <c r="E2" s="912"/>
      <c r="F2" s="912"/>
      <c r="G2" s="912"/>
      <c r="H2" s="913"/>
      <c r="I2" s="912" t="s">
        <v>37</v>
      </c>
      <c r="J2" s="912"/>
      <c r="K2" s="912"/>
      <c r="L2" s="912"/>
      <c r="M2" s="912"/>
      <c r="N2" s="913"/>
      <c r="O2" s="1000" t="s">
        <v>747</v>
      </c>
      <c r="P2" s="1001"/>
      <c r="Q2" s="1001"/>
      <c r="R2" s="1001"/>
      <c r="S2" s="1002"/>
    </row>
    <row r="3" spans="1:21" ht="15" customHeight="1">
      <c r="A3" s="914"/>
      <c r="B3" s="911"/>
      <c r="C3" s="998" t="s">
        <v>41</v>
      </c>
      <c r="D3" s="998"/>
      <c r="E3" s="998" t="s">
        <v>38</v>
      </c>
      <c r="F3" s="998"/>
      <c r="G3" s="998" t="s">
        <v>39</v>
      </c>
      <c r="H3" s="998"/>
      <c r="I3" s="998" t="s">
        <v>41</v>
      </c>
      <c r="J3" s="998"/>
      <c r="K3" s="998" t="s">
        <v>38</v>
      </c>
      <c r="L3" s="998"/>
      <c r="M3" s="998" t="s">
        <v>39</v>
      </c>
      <c r="N3" s="998"/>
      <c r="O3" s="998" t="s">
        <v>491</v>
      </c>
      <c r="P3" s="998" t="s">
        <v>103</v>
      </c>
      <c r="Q3" s="999" t="s">
        <v>39</v>
      </c>
      <c r="R3" s="996" t="s">
        <v>40</v>
      </c>
      <c r="S3" s="996" t="s">
        <v>54</v>
      </c>
      <c r="U3" s="884"/>
    </row>
    <row r="4" spans="1:21">
      <c r="A4" s="910"/>
      <c r="B4" s="911"/>
      <c r="C4" s="915" t="s">
        <v>12</v>
      </c>
      <c r="D4" s="915" t="s">
        <v>42</v>
      </c>
      <c r="E4" s="915" t="s">
        <v>12</v>
      </c>
      <c r="F4" s="915" t="s">
        <v>42</v>
      </c>
      <c r="G4" s="915" t="s">
        <v>43</v>
      </c>
      <c r="H4" s="916" t="s">
        <v>42</v>
      </c>
      <c r="I4" s="915" t="s">
        <v>12</v>
      </c>
      <c r="J4" s="915" t="s">
        <v>42</v>
      </c>
      <c r="K4" s="915" t="s">
        <v>12</v>
      </c>
      <c r="L4" s="915" t="s">
        <v>42</v>
      </c>
      <c r="M4" s="915" t="s">
        <v>43</v>
      </c>
      <c r="N4" s="916" t="s">
        <v>42</v>
      </c>
      <c r="O4" s="998"/>
      <c r="P4" s="998"/>
      <c r="Q4" s="999"/>
      <c r="R4" s="996"/>
      <c r="S4" s="996"/>
      <c r="U4" s="884"/>
    </row>
    <row r="5" spans="1:21" s="325" customFormat="1">
      <c r="A5" s="917" t="s">
        <v>38</v>
      </c>
      <c r="B5" s="918" t="s">
        <v>13</v>
      </c>
      <c r="C5" s="322"/>
      <c r="D5" s="323"/>
      <c r="E5" s="322">
        <v>36261</v>
      </c>
      <c r="F5" s="323">
        <v>0.86975077133408463</v>
      </c>
      <c r="G5" s="322"/>
      <c r="H5" s="323"/>
      <c r="I5" s="322"/>
      <c r="J5" s="324"/>
      <c r="K5" s="322">
        <v>4809</v>
      </c>
      <c r="L5" s="324">
        <v>0.13024922866591535</v>
      </c>
      <c r="M5" s="785"/>
      <c r="N5" s="324"/>
      <c r="O5" s="322"/>
      <c r="P5" s="322">
        <v>41070</v>
      </c>
      <c r="Q5" s="425">
        <f>SUM(Q8:Q48)</f>
        <v>49896067</v>
      </c>
      <c r="R5" s="336"/>
      <c r="S5" s="336">
        <f>Q5/P5</f>
        <v>1214.9030192354517</v>
      </c>
      <c r="U5" s="870"/>
    </row>
    <row r="6" spans="1:21" ht="12.9" customHeight="1">
      <c r="A6" s="919" t="s">
        <v>237</v>
      </c>
      <c r="B6" s="920"/>
      <c r="C6" s="921"/>
      <c r="D6" s="921"/>
      <c r="E6" s="921"/>
      <c r="F6" s="921"/>
      <c r="G6" s="921"/>
      <c r="H6" s="921"/>
      <c r="I6" s="921"/>
      <c r="J6" s="921"/>
      <c r="K6" s="921"/>
      <c r="L6" s="921"/>
      <c r="M6" s="922"/>
      <c r="N6" s="921"/>
      <c r="O6" s="921"/>
      <c r="P6" s="921"/>
      <c r="Q6" s="921"/>
      <c r="R6" s="921"/>
      <c r="S6" s="921"/>
      <c r="U6" s="871"/>
    </row>
    <row r="7" spans="1:21" ht="12.9" customHeight="1">
      <c r="A7" s="131" t="s">
        <v>98</v>
      </c>
      <c r="B7" s="134" t="s">
        <v>13</v>
      </c>
      <c r="C7" s="322"/>
      <c r="D7" s="324"/>
      <c r="E7" s="322"/>
      <c r="F7" s="324"/>
      <c r="G7" s="322"/>
      <c r="H7" s="326"/>
      <c r="I7" s="322"/>
      <c r="J7" s="324"/>
      <c r="K7" s="322"/>
      <c r="L7" s="324"/>
      <c r="M7" s="785"/>
      <c r="N7" s="326"/>
      <c r="O7" s="322"/>
      <c r="P7" s="322"/>
      <c r="Q7" s="425"/>
      <c r="R7" s="337"/>
      <c r="S7" s="337"/>
      <c r="U7" s="871"/>
    </row>
    <row r="8" spans="1:21" ht="12.9" customHeight="1">
      <c r="A8" s="131" t="s">
        <v>15</v>
      </c>
      <c r="B8" s="130" t="s">
        <v>13</v>
      </c>
      <c r="C8" s="322">
        <v>13649</v>
      </c>
      <c r="D8" s="323">
        <f>C8/O8</f>
        <v>1</v>
      </c>
      <c r="E8" s="322">
        <v>13649</v>
      </c>
      <c r="F8" s="323">
        <f>E8/P8</f>
        <v>1</v>
      </c>
      <c r="G8" s="785">
        <v>13735431</v>
      </c>
      <c r="H8" s="323">
        <f>G8/Q8</f>
        <v>1</v>
      </c>
      <c r="I8" s="322"/>
      <c r="J8" s="931">
        <v>0</v>
      </c>
      <c r="K8" s="322"/>
      <c r="L8" s="931">
        <v>0</v>
      </c>
      <c r="M8" s="785"/>
      <c r="N8" s="931">
        <v>0</v>
      </c>
      <c r="O8" s="322">
        <v>13649</v>
      </c>
      <c r="P8" s="322">
        <v>13649</v>
      </c>
      <c r="Q8" s="785">
        <v>13735431</v>
      </c>
      <c r="R8" s="336">
        <f>Q8/O8</f>
        <v>1006.3324053044179</v>
      </c>
      <c r="S8" s="336">
        <f>Q8/P8</f>
        <v>1006.3324053044179</v>
      </c>
      <c r="T8" s="581"/>
      <c r="U8" s="871"/>
    </row>
    <row r="9" spans="1:21" ht="12.9" customHeight="1">
      <c r="A9" s="131" t="s">
        <v>289</v>
      </c>
      <c r="B9" s="130" t="s">
        <v>13</v>
      </c>
      <c r="C9" s="327"/>
      <c r="D9" s="323"/>
      <c r="E9" s="327"/>
      <c r="F9" s="323"/>
      <c r="G9" s="785"/>
      <c r="H9" s="323"/>
      <c r="I9" s="324"/>
      <c r="J9" s="931"/>
      <c r="K9" s="324"/>
      <c r="L9" s="931"/>
      <c r="M9" s="785"/>
      <c r="N9" s="931"/>
      <c r="O9" s="324"/>
      <c r="P9" s="324"/>
      <c r="Q9" s="425"/>
      <c r="R9" s="338"/>
      <c r="S9" s="338"/>
      <c r="T9" s="581"/>
      <c r="U9" s="871"/>
    </row>
    <row r="10" spans="1:21" ht="12.9" customHeight="1">
      <c r="A10" s="919" t="s">
        <v>288</v>
      </c>
      <c r="B10" s="920"/>
      <c r="C10" s="920"/>
      <c r="D10" s="920"/>
      <c r="E10" s="920"/>
      <c r="F10" s="920"/>
      <c r="G10" s="923"/>
      <c r="H10" s="920"/>
      <c r="I10" s="920"/>
      <c r="J10" s="932"/>
      <c r="K10" s="920"/>
      <c r="L10" s="932"/>
      <c r="M10" s="923"/>
      <c r="N10" s="932"/>
      <c r="O10" s="921"/>
      <c r="P10" s="921"/>
      <c r="Q10" s="921"/>
      <c r="R10" s="921"/>
      <c r="S10" s="921"/>
      <c r="T10" s="581"/>
      <c r="U10" s="871"/>
    </row>
    <row r="11" spans="1:21" ht="12.9" customHeight="1">
      <c r="A11" s="138" t="s">
        <v>287</v>
      </c>
      <c r="B11" s="130" t="s">
        <v>14</v>
      </c>
      <c r="C11" s="327">
        <v>36</v>
      </c>
      <c r="D11" s="323">
        <f t="shared" ref="D11:D48" si="0">C11/O11</f>
        <v>1</v>
      </c>
      <c r="E11" s="327">
        <v>36</v>
      </c>
      <c r="F11" s="323">
        <f t="shared" ref="F11:F48" si="1">E11/P11</f>
        <v>1</v>
      </c>
      <c r="G11" s="785">
        <v>1868</v>
      </c>
      <c r="H11" s="323">
        <f t="shared" ref="H11:H48" si="2">G11/Q11</f>
        <v>1</v>
      </c>
      <c r="I11" s="327"/>
      <c r="J11" s="931">
        <v>0</v>
      </c>
      <c r="K11" s="327"/>
      <c r="L11" s="931">
        <v>0</v>
      </c>
      <c r="M11" s="785"/>
      <c r="N11" s="931">
        <v>0</v>
      </c>
      <c r="O11" s="322">
        <v>36</v>
      </c>
      <c r="P11" s="322">
        <v>36</v>
      </c>
      <c r="Q11" s="425">
        <v>1868</v>
      </c>
      <c r="R11" s="336">
        <f>Q11/O11</f>
        <v>51.888888888888886</v>
      </c>
      <c r="S11" s="336">
        <f>Q11/P11</f>
        <v>51.888888888888886</v>
      </c>
      <c r="T11" s="581"/>
      <c r="U11" s="871"/>
    </row>
    <row r="12" spans="1:21" ht="12.9" customHeight="1">
      <c r="A12" s="131" t="s">
        <v>286</v>
      </c>
      <c r="B12" s="130" t="s">
        <v>14</v>
      </c>
      <c r="C12" s="929">
        <v>386</v>
      </c>
      <c r="D12" s="323">
        <f t="shared" si="0"/>
        <v>1</v>
      </c>
      <c r="E12" s="929">
        <v>492</v>
      </c>
      <c r="F12" s="323">
        <f t="shared" si="1"/>
        <v>1</v>
      </c>
      <c r="G12" s="785">
        <v>12261</v>
      </c>
      <c r="H12" s="323">
        <f t="shared" si="2"/>
        <v>1</v>
      </c>
      <c r="I12" s="327"/>
      <c r="J12" s="931">
        <v>0</v>
      </c>
      <c r="K12" s="327"/>
      <c r="L12" s="931">
        <v>0</v>
      </c>
      <c r="M12" s="785"/>
      <c r="N12" s="931">
        <v>0</v>
      </c>
      <c r="O12" s="322">
        <f>C12</f>
        <v>386</v>
      </c>
      <c r="P12" s="322">
        <f>E12</f>
        <v>492</v>
      </c>
      <c r="Q12" s="425">
        <f>G12</f>
        <v>12261</v>
      </c>
      <c r="R12" s="336">
        <f>Q12/O12</f>
        <v>31.764248704663213</v>
      </c>
      <c r="S12" s="336">
        <f>Q12/P12</f>
        <v>24.920731707317074</v>
      </c>
      <c r="T12" s="581"/>
      <c r="U12" s="871"/>
    </row>
    <row r="13" spans="1:21" ht="12.9" customHeight="1">
      <c r="A13" s="131" t="s">
        <v>285</v>
      </c>
      <c r="B13" s="130" t="s">
        <v>14</v>
      </c>
      <c r="C13" s="929">
        <v>97</v>
      </c>
      <c r="D13" s="323">
        <f t="shared" si="0"/>
        <v>1</v>
      </c>
      <c r="E13" s="929">
        <v>97</v>
      </c>
      <c r="F13" s="323">
        <f t="shared" si="1"/>
        <v>1</v>
      </c>
      <c r="G13" s="785">
        <v>1908</v>
      </c>
      <c r="H13" s="323">
        <f t="shared" si="2"/>
        <v>1</v>
      </c>
      <c r="I13" s="327"/>
      <c r="J13" s="931">
        <v>0</v>
      </c>
      <c r="K13" s="327"/>
      <c r="L13" s="931">
        <v>0</v>
      </c>
      <c r="M13" s="785"/>
      <c r="N13" s="931">
        <v>0</v>
      </c>
      <c r="O13" s="322">
        <f t="shared" ref="O13:O14" si="3">C13</f>
        <v>97</v>
      </c>
      <c r="P13" s="322">
        <f t="shared" ref="P13:P14" si="4">E13</f>
        <v>97</v>
      </c>
      <c r="Q13" s="425">
        <f t="shared" ref="Q13:Q14" si="5">G13</f>
        <v>1908</v>
      </c>
      <c r="R13" s="336">
        <f t="shared" ref="R13:R14" si="6">Q13/O13</f>
        <v>19.670103092783506</v>
      </c>
      <c r="S13" s="336">
        <f t="shared" ref="S13:S14" si="7">Q13/P13</f>
        <v>19.670103092783506</v>
      </c>
      <c r="T13" s="581"/>
      <c r="U13" s="871"/>
    </row>
    <row r="14" spans="1:21" ht="12.9" customHeight="1">
      <c r="A14" s="131" t="s">
        <v>284</v>
      </c>
      <c r="B14" s="130" t="s">
        <v>14</v>
      </c>
      <c r="C14" s="929">
        <v>363</v>
      </c>
      <c r="D14" s="323">
        <f t="shared" si="0"/>
        <v>1</v>
      </c>
      <c r="E14" s="929">
        <v>716</v>
      </c>
      <c r="F14" s="323">
        <f t="shared" si="1"/>
        <v>1</v>
      </c>
      <c r="G14" s="785">
        <v>4522</v>
      </c>
      <c r="H14" s="323">
        <f t="shared" si="2"/>
        <v>1</v>
      </c>
      <c r="I14" s="327"/>
      <c r="J14" s="931">
        <v>0</v>
      </c>
      <c r="K14" s="327"/>
      <c r="L14" s="931">
        <v>0</v>
      </c>
      <c r="M14" s="785"/>
      <c r="N14" s="931">
        <v>0</v>
      </c>
      <c r="O14" s="322">
        <f t="shared" si="3"/>
        <v>363</v>
      </c>
      <c r="P14" s="322">
        <f t="shared" si="4"/>
        <v>716</v>
      </c>
      <c r="Q14" s="425">
        <f t="shared" si="5"/>
        <v>4522</v>
      </c>
      <c r="R14" s="336">
        <f t="shared" si="6"/>
        <v>12.457300275482094</v>
      </c>
      <c r="S14" s="336">
        <f t="shared" si="7"/>
        <v>6.3156424581005588</v>
      </c>
      <c r="T14" s="581"/>
      <c r="U14" s="871"/>
    </row>
    <row r="15" spans="1:21" ht="12.9" customHeight="1">
      <c r="A15" s="131" t="s">
        <v>283</v>
      </c>
      <c r="B15" s="130" t="s">
        <v>13</v>
      </c>
      <c r="C15" s="324"/>
      <c r="D15" s="323"/>
      <c r="E15" s="324"/>
      <c r="F15" s="323"/>
      <c r="G15" s="785"/>
      <c r="H15" s="323"/>
      <c r="I15" s="327"/>
      <c r="J15" s="931"/>
      <c r="K15" s="327"/>
      <c r="L15" s="931"/>
      <c r="M15" s="785"/>
      <c r="N15" s="931"/>
      <c r="O15" s="322"/>
      <c r="P15" s="322"/>
      <c r="Q15" s="425"/>
      <c r="R15" s="786"/>
      <c r="S15" s="786"/>
      <c r="T15" s="581"/>
      <c r="U15" s="871"/>
    </row>
    <row r="16" spans="1:21" ht="12.9" customHeight="1">
      <c r="A16" s="131" t="s">
        <v>99</v>
      </c>
      <c r="B16" s="130" t="s">
        <v>13</v>
      </c>
      <c r="C16" s="324"/>
      <c r="D16" s="323"/>
      <c r="E16" s="324"/>
      <c r="F16" s="323"/>
      <c r="G16" s="785"/>
      <c r="H16" s="323"/>
      <c r="I16" s="327"/>
      <c r="J16" s="931"/>
      <c r="K16" s="327"/>
      <c r="L16" s="931"/>
      <c r="M16" s="785"/>
      <c r="N16" s="931"/>
      <c r="O16" s="322"/>
      <c r="P16" s="322"/>
      <c r="Q16" s="425"/>
      <c r="R16" s="786"/>
      <c r="S16" s="786"/>
      <c r="T16" s="581"/>
      <c r="U16" s="871"/>
    </row>
    <row r="17" spans="1:21" ht="12.9" customHeight="1">
      <c r="A17" s="919" t="s">
        <v>282</v>
      </c>
      <c r="B17" s="924"/>
      <c r="C17" s="920"/>
      <c r="D17" s="920"/>
      <c r="E17" s="920"/>
      <c r="F17" s="920"/>
      <c r="G17" s="920"/>
      <c r="H17" s="920"/>
      <c r="I17" s="920"/>
      <c r="J17" s="932"/>
      <c r="K17" s="920"/>
      <c r="L17" s="932"/>
      <c r="M17" s="923"/>
      <c r="N17" s="932"/>
      <c r="O17" s="921"/>
      <c r="P17" s="921"/>
      <c r="Q17" s="921"/>
      <c r="R17" s="921"/>
      <c r="S17" s="921"/>
      <c r="T17" s="581"/>
      <c r="U17" s="871"/>
    </row>
    <row r="18" spans="1:21" ht="12.9" customHeight="1">
      <c r="A18" s="133" t="s">
        <v>281</v>
      </c>
      <c r="B18" s="130" t="s">
        <v>14</v>
      </c>
      <c r="C18" s="327">
        <v>675</v>
      </c>
      <c r="D18" s="323">
        <f t="shared" si="0"/>
        <v>1</v>
      </c>
      <c r="E18" s="327">
        <v>675</v>
      </c>
      <c r="F18" s="323">
        <f t="shared" si="1"/>
        <v>1</v>
      </c>
      <c r="G18" s="785">
        <v>68145</v>
      </c>
      <c r="H18" s="323">
        <f t="shared" si="2"/>
        <v>1</v>
      </c>
      <c r="I18" s="327"/>
      <c r="J18" s="931">
        <v>0</v>
      </c>
      <c r="K18" s="327"/>
      <c r="L18" s="931">
        <v>0</v>
      </c>
      <c r="M18" s="785"/>
      <c r="N18" s="931">
        <v>0</v>
      </c>
      <c r="O18" s="322">
        <v>675</v>
      </c>
      <c r="P18" s="322">
        <v>675</v>
      </c>
      <c r="Q18" s="425">
        <v>68145</v>
      </c>
      <c r="R18" s="786">
        <f>Q18/O18</f>
        <v>100.95555555555555</v>
      </c>
      <c r="S18" s="786">
        <f>Q18/P18</f>
        <v>100.95555555555555</v>
      </c>
      <c r="T18" s="581"/>
      <c r="U18" s="871"/>
    </row>
    <row r="19" spans="1:21" ht="12.9" customHeight="1">
      <c r="A19" s="133" t="s">
        <v>88</v>
      </c>
      <c r="B19" s="130" t="s">
        <v>14</v>
      </c>
      <c r="C19" s="327">
        <v>1</v>
      </c>
      <c r="D19" s="323">
        <f t="shared" si="0"/>
        <v>1</v>
      </c>
      <c r="E19" s="327">
        <v>1</v>
      </c>
      <c r="F19" s="323">
        <f t="shared" si="1"/>
        <v>1</v>
      </c>
      <c r="G19" s="785">
        <v>864</v>
      </c>
      <c r="H19" s="323">
        <f t="shared" si="2"/>
        <v>1</v>
      </c>
      <c r="I19" s="327"/>
      <c r="J19" s="931">
        <v>0</v>
      </c>
      <c r="K19" s="327"/>
      <c r="L19" s="931">
        <v>0</v>
      </c>
      <c r="M19" s="785"/>
      <c r="N19" s="931"/>
      <c r="O19" s="322">
        <v>1</v>
      </c>
      <c r="P19" s="322">
        <v>1</v>
      </c>
      <c r="Q19" s="425">
        <v>864</v>
      </c>
      <c r="R19" s="786">
        <f>Q19/O19</f>
        <v>864</v>
      </c>
      <c r="S19" s="786">
        <f>Q19/P19</f>
        <v>864</v>
      </c>
      <c r="T19" s="581"/>
      <c r="U19" s="871"/>
    </row>
    <row r="20" spans="1:21" ht="12.9" customHeight="1">
      <c r="A20" s="919" t="s">
        <v>280</v>
      </c>
      <c r="B20" s="920"/>
      <c r="C20" s="920"/>
      <c r="D20" s="920"/>
      <c r="E20" s="920"/>
      <c r="F20" s="920"/>
      <c r="G20" s="920"/>
      <c r="H20" s="920"/>
      <c r="I20" s="920"/>
      <c r="J20" s="932"/>
      <c r="K20" s="920"/>
      <c r="L20" s="932"/>
      <c r="M20" s="923"/>
      <c r="N20" s="932"/>
      <c r="O20" s="921"/>
      <c r="P20" s="921"/>
      <c r="Q20" s="921"/>
      <c r="R20" s="921"/>
      <c r="S20" s="921"/>
      <c r="T20" s="581"/>
      <c r="U20" s="871"/>
    </row>
    <row r="21" spans="1:21" ht="12.9" customHeight="1">
      <c r="A21" s="133" t="s">
        <v>279</v>
      </c>
      <c r="B21" s="130" t="s">
        <v>13</v>
      </c>
      <c r="C21" s="327"/>
      <c r="D21" s="323"/>
      <c r="E21" s="327"/>
      <c r="F21" s="323"/>
      <c r="G21" s="785"/>
      <c r="H21" s="323"/>
      <c r="I21" s="327"/>
      <c r="J21" s="931"/>
      <c r="K21" s="327"/>
      <c r="L21" s="931"/>
      <c r="M21" s="785"/>
      <c r="N21" s="931"/>
      <c r="O21" s="322"/>
      <c r="P21" s="322"/>
      <c r="Q21" s="425"/>
      <c r="R21" s="786"/>
      <c r="S21" s="786"/>
      <c r="T21" s="581"/>
      <c r="U21" s="871"/>
    </row>
    <row r="22" spans="1:21" ht="12.9" customHeight="1">
      <c r="A22" s="133" t="s">
        <v>278</v>
      </c>
      <c r="B22" s="130" t="s">
        <v>13</v>
      </c>
      <c r="C22" s="327"/>
      <c r="D22" s="323"/>
      <c r="E22" s="327"/>
      <c r="F22" s="323"/>
      <c r="G22" s="785"/>
      <c r="H22" s="323"/>
      <c r="I22" s="327"/>
      <c r="J22" s="931"/>
      <c r="K22" s="327"/>
      <c r="L22" s="931"/>
      <c r="M22" s="785"/>
      <c r="N22" s="931"/>
      <c r="O22" s="322"/>
      <c r="P22" s="322"/>
      <c r="Q22" s="425"/>
      <c r="R22" s="786"/>
      <c r="S22" s="786"/>
      <c r="T22" s="581"/>
      <c r="U22" s="871"/>
    </row>
    <row r="23" spans="1:21" ht="12.9" customHeight="1">
      <c r="A23" s="131" t="s">
        <v>277</v>
      </c>
      <c r="B23" s="130" t="s">
        <v>13</v>
      </c>
      <c r="C23" s="929">
        <v>714</v>
      </c>
      <c r="D23" s="323">
        <f t="shared" si="0"/>
        <v>0.74220374220374219</v>
      </c>
      <c r="E23" s="929">
        <v>962</v>
      </c>
      <c r="F23" s="323">
        <f t="shared" si="1"/>
        <v>1</v>
      </c>
      <c r="G23" s="785">
        <v>768783</v>
      </c>
      <c r="H23" s="323">
        <f t="shared" si="2"/>
        <v>1</v>
      </c>
      <c r="I23" s="327"/>
      <c r="J23" s="931">
        <v>0</v>
      </c>
      <c r="K23" s="327"/>
      <c r="L23" s="931">
        <v>0</v>
      </c>
      <c r="M23" s="785"/>
      <c r="N23" s="931">
        <v>0</v>
      </c>
      <c r="O23" s="322">
        <v>962</v>
      </c>
      <c r="P23" s="322">
        <v>962</v>
      </c>
      <c r="Q23" s="425">
        <v>768783</v>
      </c>
      <c r="R23" s="786">
        <f>Q23/O23</f>
        <v>799.15072765072762</v>
      </c>
      <c r="S23" s="786">
        <f>Q23/P23</f>
        <v>799.15072765072762</v>
      </c>
      <c r="T23" s="581"/>
      <c r="U23" s="871"/>
    </row>
    <row r="24" spans="1:21" ht="12.9" customHeight="1">
      <c r="A24" s="131" t="s">
        <v>276</v>
      </c>
      <c r="B24" s="130" t="s">
        <v>13</v>
      </c>
      <c r="C24" s="929">
        <v>2933</v>
      </c>
      <c r="D24" s="323">
        <f t="shared" si="0"/>
        <v>1</v>
      </c>
      <c r="E24" s="929">
        <v>2788</v>
      </c>
      <c r="F24" s="323">
        <f t="shared" si="1"/>
        <v>1</v>
      </c>
      <c r="G24" s="785">
        <v>10862130</v>
      </c>
      <c r="H24" s="323">
        <f t="shared" si="2"/>
        <v>1</v>
      </c>
      <c r="I24" s="327"/>
      <c r="J24" s="931">
        <v>0</v>
      </c>
      <c r="K24" s="327"/>
      <c r="L24" s="931">
        <v>0</v>
      </c>
      <c r="M24" s="785"/>
      <c r="N24" s="931">
        <v>0</v>
      </c>
      <c r="O24" s="322">
        <v>2933</v>
      </c>
      <c r="P24" s="322">
        <v>2788</v>
      </c>
      <c r="Q24" s="425">
        <f>G24</f>
        <v>10862130</v>
      </c>
      <c r="R24" s="786">
        <f t="shared" ref="R24:R25" si="8">Q24/O24</f>
        <v>3703.4197067848618</v>
      </c>
      <c r="S24" s="786">
        <f t="shared" ref="S24:S25" si="9">Q24/P24</f>
        <v>3896.0294117647059</v>
      </c>
      <c r="T24" s="581"/>
      <c r="U24" s="871"/>
    </row>
    <row r="25" spans="1:21" ht="12.9" customHeight="1">
      <c r="A25" s="131" t="s">
        <v>275</v>
      </c>
      <c r="B25" s="130" t="s">
        <v>13</v>
      </c>
      <c r="C25" s="929">
        <v>136</v>
      </c>
      <c r="D25" s="323">
        <f t="shared" si="0"/>
        <v>1</v>
      </c>
      <c r="E25" s="929">
        <v>135</v>
      </c>
      <c r="F25" s="323">
        <f t="shared" si="1"/>
        <v>1</v>
      </c>
      <c r="G25" s="785">
        <v>566821</v>
      </c>
      <c r="H25" s="323">
        <f t="shared" si="2"/>
        <v>1</v>
      </c>
      <c r="I25" s="327"/>
      <c r="J25" s="931">
        <v>0</v>
      </c>
      <c r="K25" s="327"/>
      <c r="L25" s="931">
        <v>0</v>
      </c>
      <c r="M25" s="785"/>
      <c r="N25" s="931">
        <v>0</v>
      </c>
      <c r="O25" s="322">
        <v>136</v>
      </c>
      <c r="P25" s="322">
        <v>135</v>
      </c>
      <c r="Q25" s="425">
        <v>566821</v>
      </c>
      <c r="R25" s="786">
        <f t="shared" si="8"/>
        <v>4167.8014705882351</v>
      </c>
      <c r="S25" s="786">
        <f t="shared" si="9"/>
        <v>4198.6740740740743</v>
      </c>
      <c r="T25" s="581"/>
      <c r="U25" s="871"/>
    </row>
    <row r="26" spans="1:21" ht="12.9" customHeight="1">
      <c r="A26" s="135" t="s">
        <v>274</v>
      </c>
      <c r="B26" s="130" t="s">
        <v>13</v>
      </c>
      <c r="C26" s="327"/>
      <c r="D26" s="323"/>
      <c r="E26" s="327"/>
      <c r="F26" s="323"/>
      <c r="G26" s="785"/>
      <c r="H26" s="323"/>
      <c r="I26" s="327"/>
      <c r="J26" s="931"/>
      <c r="K26" s="327"/>
      <c r="L26" s="931"/>
      <c r="M26" s="785"/>
      <c r="N26" s="931"/>
      <c r="O26" s="322"/>
      <c r="P26" s="322"/>
      <c r="Q26" s="425"/>
      <c r="R26" s="786"/>
      <c r="S26" s="786"/>
      <c r="T26" s="581"/>
      <c r="U26" s="871"/>
    </row>
    <row r="27" spans="1:21" ht="12.9" customHeight="1">
      <c r="A27" s="137" t="s">
        <v>273</v>
      </c>
      <c r="B27" s="130" t="s">
        <v>13</v>
      </c>
      <c r="C27" s="327">
        <v>10220</v>
      </c>
      <c r="D27" s="323">
        <f t="shared" si="0"/>
        <v>1</v>
      </c>
      <c r="E27" s="327">
        <v>10220</v>
      </c>
      <c r="F27" s="323">
        <f t="shared" si="1"/>
        <v>1</v>
      </c>
      <c r="G27" s="785">
        <v>9890412</v>
      </c>
      <c r="H27" s="323">
        <f t="shared" si="2"/>
        <v>1</v>
      </c>
      <c r="I27" s="327"/>
      <c r="J27" s="931">
        <v>0</v>
      </c>
      <c r="K27" s="327"/>
      <c r="L27" s="931">
        <v>0</v>
      </c>
      <c r="M27" s="785"/>
      <c r="N27" s="931">
        <v>0</v>
      </c>
      <c r="O27" s="322">
        <v>10220</v>
      </c>
      <c r="P27" s="322">
        <v>10220</v>
      </c>
      <c r="Q27" s="425">
        <v>9890412</v>
      </c>
      <c r="R27" s="786">
        <f>Q27/O27</f>
        <v>967.75068493150684</v>
      </c>
      <c r="S27" s="786">
        <f>Q27/P27</f>
        <v>967.75068493150684</v>
      </c>
      <c r="T27" s="581"/>
      <c r="U27" s="871"/>
    </row>
    <row r="28" spans="1:21" ht="12.9" customHeight="1">
      <c r="A28" s="137" t="s">
        <v>272</v>
      </c>
      <c r="B28" s="130" t="s">
        <v>14</v>
      </c>
      <c r="C28" s="929">
        <v>3011</v>
      </c>
      <c r="D28" s="323">
        <f t="shared" si="0"/>
        <v>1</v>
      </c>
      <c r="E28" s="929">
        <v>2864</v>
      </c>
      <c r="F28" s="323">
        <f t="shared" si="1"/>
        <v>1</v>
      </c>
      <c r="G28" s="785">
        <v>615950</v>
      </c>
      <c r="H28" s="323">
        <f t="shared" si="2"/>
        <v>1</v>
      </c>
      <c r="I28" s="327"/>
      <c r="J28" s="931">
        <v>0</v>
      </c>
      <c r="K28" s="327"/>
      <c r="L28" s="931">
        <v>0</v>
      </c>
      <c r="M28" s="785"/>
      <c r="N28" s="931">
        <v>0</v>
      </c>
      <c r="O28" s="322">
        <v>3011</v>
      </c>
      <c r="P28" s="322">
        <v>2864</v>
      </c>
      <c r="Q28" s="425">
        <v>615950</v>
      </c>
      <c r="R28" s="786">
        <f>Q28/O28</f>
        <v>204.56658917303221</v>
      </c>
      <c r="S28" s="786">
        <f>Q28/P28</f>
        <v>215.06634078212289</v>
      </c>
      <c r="T28" s="581"/>
      <c r="U28" s="871"/>
    </row>
    <row r="29" spans="1:21" ht="12.9" customHeight="1">
      <c r="A29" s="919" t="s">
        <v>239</v>
      </c>
      <c r="B29" s="920"/>
      <c r="C29" s="920"/>
      <c r="D29" s="920"/>
      <c r="E29" s="920"/>
      <c r="F29" s="920"/>
      <c r="G29" s="920"/>
      <c r="H29" s="920"/>
      <c r="I29" s="920"/>
      <c r="J29" s="932"/>
      <c r="K29" s="920"/>
      <c r="L29" s="932"/>
      <c r="M29" s="923"/>
      <c r="N29" s="932"/>
      <c r="O29" s="921"/>
      <c r="P29" s="921"/>
      <c r="Q29" s="921"/>
      <c r="R29" s="921"/>
      <c r="S29" s="921"/>
      <c r="T29" s="581"/>
      <c r="U29" s="871"/>
    </row>
    <row r="30" spans="1:21" ht="12.9" customHeight="1">
      <c r="A30" s="131" t="s">
        <v>93</v>
      </c>
      <c r="B30" s="130" t="s">
        <v>14</v>
      </c>
      <c r="C30" s="327"/>
      <c r="D30" s="323"/>
      <c r="E30" s="327"/>
      <c r="F30" s="323"/>
      <c r="G30" s="785"/>
      <c r="H30" s="323"/>
      <c r="I30" s="327"/>
      <c r="J30" s="931"/>
      <c r="K30" s="327"/>
      <c r="L30" s="931"/>
      <c r="M30" s="785"/>
      <c r="N30" s="931"/>
      <c r="O30" s="322"/>
      <c r="P30" s="322"/>
      <c r="Q30" s="425"/>
      <c r="R30" s="786"/>
      <c r="S30" s="786"/>
      <c r="T30" s="581"/>
      <c r="U30" s="871"/>
    </row>
    <row r="31" spans="1:21" ht="12.9" customHeight="1">
      <c r="A31" s="131" t="s">
        <v>271</v>
      </c>
      <c r="B31" s="130" t="s">
        <v>14</v>
      </c>
      <c r="C31" s="327">
        <v>3</v>
      </c>
      <c r="D31" s="323">
        <f t="shared" si="0"/>
        <v>1</v>
      </c>
      <c r="E31" s="327">
        <v>3</v>
      </c>
      <c r="F31" s="323">
        <f t="shared" si="1"/>
        <v>1</v>
      </c>
      <c r="G31" s="785">
        <v>390</v>
      </c>
      <c r="H31" s="323">
        <f t="shared" si="2"/>
        <v>1</v>
      </c>
      <c r="I31" s="327"/>
      <c r="J31" s="931">
        <v>0</v>
      </c>
      <c r="K31" s="327"/>
      <c r="L31" s="931">
        <v>0</v>
      </c>
      <c r="M31" s="785"/>
      <c r="N31" s="931">
        <v>0</v>
      </c>
      <c r="O31" s="322">
        <v>3</v>
      </c>
      <c r="P31" s="322">
        <v>3</v>
      </c>
      <c r="Q31" s="425">
        <v>390</v>
      </c>
      <c r="R31" s="786">
        <f>Q31/O31</f>
        <v>130</v>
      </c>
      <c r="S31" s="786">
        <f>Q31/P31</f>
        <v>130</v>
      </c>
      <c r="T31" s="581"/>
      <c r="U31" s="871"/>
    </row>
    <row r="32" spans="1:21" ht="12.9" customHeight="1">
      <c r="A32" s="131" t="s">
        <v>87</v>
      </c>
      <c r="B32" s="130" t="s">
        <v>14</v>
      </c>
      <c r="C32" s="327"/>
      <c r="D32" s="323"/>
      <c r="E32" s="327"/>
      <c r="F32" s="323"/>
      <c r="G32" s="785"/>
      <c r="H32" s="323"/>
      <c r="I32" s="327"/>
      <c r="J32" s="931"/>
      <c r="K32" s="327"/>
      <c r="L32" s="931"/>
      <c r="M32" s="785"/>
      <c r="N32" s="931"/>
      <c r="O32" s="322"/>
      <c r="P32" s="322"/>
      <c r="Q32" s="425"/>
      <c r="R32" s="786"/>
      <c r="S32" s="786"/>
      <c r="T32" s="581"/>
      <c r="U32" s="871"/>
    </row>
    <row r="33" spans="1:21" ht="12.9" customHeight="1">
      <c r="A33" s="919" t="s">
        <v>86</v>
      </c>
      <c r="B33" s="920"/>
      <c r="C33" s="920"/>
      <c r="D33" s="920"/>
      <c r="E33" s="920"/>
      <c r="F33" s="920"/>
      <c r="G33" s="920"/>
      <c r="H33" s="920"/>
      <c r="I33" s="920"/>
      <c r="J33" s="932"/>
      <c r="K33" s="920"/>
      <c r="L33" s="932"/>
      <c r="M33" s="923"/>
      <c r="N33" s="932"/>
      <c r="O33" s="921"/>
      <c r="P33" s="921"/>
      <c r="Q33" s="921"/>
      <c r="R33" s="921"/>
      <c r="S33" s="921"/>
      <c r="T33" s="581"/>
      <c r="U33" s="871"/>
    </row>
    <row r="34" spans="1:21" ht="12.9" customHeight="1">
      <c r="A34" s="131" t="s">
        <v>270</v>
      </c>
      <c r="B34" s="130" t="s">
        <v>13</v>
      </c>
      <c r="C34" s="327">
        <v>253281</v>
      </c>
      <c r="D34" s="323">
        <f t="shared" si="0"/>
        <v>0.87950593962796153</v>
      </c>
      <c r="E34" s="327">
        <v>48348</v>
      </c>
      <c r="F34" s="323">
        <f t="shared" si="1"/>
        <v>0.8891749733328429</v>
      </c>
      <c r="G34" s="785">
        <v>1798006</v>
      </c>
      <c r="H34" s="323">
        <f t="shared" si="2"/>
        <v>0.87588532078583892</v>
      </c>
      <c r="I34" s="327">
        <v>34700</v>
      </c>
      <c r="J34" s="931">
        <f>I34/O34</f>
        <v>0.12049406037203843</v>
      </c>
      <c r="K34" s="327">
        <v>6026</v>
      </c>
      <c r="L34" s="931">
        <f>K34/P34</f>
        <v>0.1108250266671571</v>
      </c>
      <c r="M34" s="785">
        <v>254781</v>
      </c>
      <c r="N34" s="931">
        <f>M34/Q34</f>
        <v>0.12411467921416104</v>
      </c>
      <c r="O34" s="322">
        <f>I34+C34</f>
        <v>287981</v>
      </c>
      <c r="P34" s="322">
        <f>E34+K34</f>
        <v>54374</v>
      </c>
      <c r="Q34" s="425">
        <f>G34+M34</f>
        <v>2052787</v>
      </c>
      <c r="R34" s="786">
        <f>Q34/O34</f>
        <v>7.1282029022748032</v>
      </c>
      <c r="S34" s="786">
        <f>Q34/P34</f>
        <v>37.75309890756612</v>
      </c>
      <c r="T34" s="581"/>
      <c r="U34" s="871"/>
    </row>
    <row r="35" spans="1:21" ht="12.9" customHeight="1">
      <c r="A35" s="131" t="s">
        <v>89</v>
      </c>
      <c r="B35" s="130" t="s">
        <v>13</v>
      </c>
      <c r="C35" s="925"/>
      <c r="D35" s="323"/>
      <c r="E35" s="925"/>
      <c r="F35" s="323"/>
      <c r="G35" s="926"/>
      <c r="H35" s="323"/>
      <c r="I35" s="925"/>
      <c r="J35" s="931"/>
      <c r="K35" s="925"/>
      <c r="L35" s="931"/>
      <c r="M35" s="926"/>
      <c r="N35" s="931"/>
      <c r="O35" s="322"/>
      <c r="P35" s="322"/>
      <c r="Q35" s="425"/>
      <c r="R35" s="786"/>
      <c r="S35" s="786"/>
      <c r="T35" s="581"/>
      <c r="U35" s="871"/>
    </row>
    <row r="36" spans="1:21" ht="12.9" customHeight="1">
      <c r="A36" s="131" t="s">
        <v>90</v>
      </c>
      <c r="B36" s="130" t="s">
        <v>13</v>
      </c>
      <c r="C36" s="929">
        <v>2537</v>
      </c>
      <c r="D36" s="323">
        <f t="shared" si="0"/>
        <v>1</v>
      </c>
      <c r="E36" s="929">
        <v>2537</v>
      </c>
      <c r="F36" s="323">
        <f t="shared" si="1"/>
        <v>1</v>
      </c>
      <c r="G36" s="930">
        <v>187765</v>
      </c>
      <c r="H36" s="323">
        <f t="shared" si="2"/>
        <v>0.85472050254916243</v>
      </c>
      <c r="I36" s="929"/>
      <c r="J36" s="931">
        <f t="shared" ref="J36:J48" si="10">I36/O36</f>
        <v>0</v>
      </c>
      <c r="K36" s="929"/>
      <c r="L36" s="931">
        <f t="shared" ref="L36:L48" si="11">K36/P36</f>
        <v>0</v>
      </c>
      <c r="M36" s="930"/>
      <c r="N36" s="931">
        <f t="shared" ref="N36:N48" si="12">M36/Q36</f>
        <v>0</v>
      </c>
      <c r="O36" s="322">
        <v>2537</v>
      </c>
      <c r="P36" s="322">
        <v>2537</v>
      </c>
      <c r="Q36" s="425">
        <v>219680</v>
      </c>
      <c r="R36" s="786">
        <f t="shared" ref="R36:R37" si="13">Q36/O36</f>
        <v>86.590461174615683</v>
      </c>
      <c r="S36" s="786">
        <f t="shared" ref="S36:S37" si="14">Q36/P36</f>
        <v>86.590461174615683</v>
      </c>
      <c r="T36" s="581"/>
      <c r="U36" s="871"/>
    </row>
    <row r="37" spans="1:21" ht="12.9" customHeight="1">
      <c r="A37" s="131" t="s">
        <v>91</v>
      </c>
      <c r="B37" s="130" t="s">
        <v>13</v>
      </c>
      <c r="C37" s="327">
        <v>9322</v>
      </c>
      <c r="D37" s="323">
        <f t="shared" si="0"/>
        <v>0.91978293043907255</v>
      </c>
      <c r="E37" s="327">
        <v>8570</v>
      </c>
      <c r="F37" s="323">
        <f t="shared" si="1"/>
        <v>0.91706795077581593</v>
      </c>
      <c r="G37" s="785">
        <v>548545</v>
      </c>
      <c r="H37" s="323">
        <f t="shared" si="2"/>
        <v>0.91970162866886418</v>
      </c>
      <c r="I37" s="327">
        <v>813</v>
      </c>
      <c r="J37" s="931">
        <f t="shared" si="10"/>
        <v>8.0217069560927473E-2</v>
      </c>
      <c r="K37" s="327">
        <v>775</v>
      </c>
      <c r="L37" s="931">
        <f t="shared" si="11"/>
        <v>8.2932049224184054E-2</v>
      </c>
      <c r="M37" s="785">
        <v>47893</v>
      </c>
      <c r="N37" s="931">
        <f t="shared" si="12"/>
        <v>8.0298371331135848E-2</v>
      </c>
      <c r="O37" s="322">
        <f>C37+I37</f>
        <v>10135</v>
      </c>
      <c r="P37" s="322">
        <f>E37+K37</f>
        <v>9345</v>
      </c>
      <c r="Q37" s="425">
        <f>G37+M37</f>
        <v>596438</v>
      </c>
      <c r="R37" s="786">
        <f t="shared" si="13"/>
        <v>58.849333991119885</v>
      </c>
      <c r="S37" s="786">
        <f t="shared" si="14"/>
        <v>63.8242910647405</v>
      </c>
      <c r="T37" s="581"/>
      <c r="U37" s="871"/>
    </row>
    <row r="38" spans="1:21" ht="12.9" customHeight="1">
      <c r="A38" s="131" t="s">
        <v>100</v>
      </c>
      <c r="B38" s="130" t="s">
        <v>13</v>
      </c>
      <c r="C38" s="925"/>
      <c r="D38" s="323"/>
      <c r="E38" s="925"/>
      <c r="F38" s="323"/>
      <c r="G38" s="926"/>
      <c r="H38" s="323"/>
      <c r="I38" s="925"/>
      <c r="J38" s="931"/>
      <c r="K38" s="925"/>
      <c r="L38" s="931"/>
      <c r="M38" s="926"/>
      <c r="N38" s="931"/>
      <c r="O38" s="322"/>
      <c r="P38" s="322"/>
      <c r="Q38" s="425"/>
      <c r="R38" s="786"/>
      <c r="S38" s="786"/>
      <c r="T38" s="581"/>
      <c r="U38" s="871"/>
    </row>
    <row r="39" spans="1:21" ht="12.9" customHeight="1">
      <c r="A39" s="131" t="s">
        <v>94</v>
      </c>
      <c r="B39" s="130" t="s">
        <v>13</v>
      </c>
      <c r="C39" s="925"/>
      <c r="D39" s="323"/>
      <c r="E39" s="925"/>
      <c r="F39" s="323"/>
      <c r="G39" s="926"/>
      <c r="H39" s="323"/>
      <c r="I39" s="925"/>
      <c r="J39" s="931"/>
      <c r="K39" s="925"/>
      <c r="L39" s="931"/>
      <c r="M39" s="926"/>
      <c r="N39" s="931"/>
      <c r="O39" s="322"/>
      <c r="P39" s="322"/>
      <c r="Q39" s="425"/>
      <c r="R39" s="786"/>
      <c r="S39" s="786"/>
      <c r="T39" s="581"/>
      <c r="U39" s="871"/>
    </row>
    <row r="40" spans="1:21" ht="12.9" customHeight="1">
      <c r="A40" s="919" t="s">
        <v>269</v>
      </c>
      <c r="B40" s="920"/>
      <c r="C40" s="927"/>
      <c r="D40" s="920"/>
      <c r="E40" s="920"/>
      <c r="F40" s="920"/>
      <c r="G40" s="920"/>
      <c r="H40" s="920"/>
      <c r="I40" s="927"/>
      <c r="J40" s="933"/>
      <c r="K40" s="927"/>
      <c r="L40" s="933"/>
      <c r="M40" s="927"/>
      <c r="N40" s="933"/>
      <c r="O40" s="921"/>
      <c r="P40" s="921"/>
      <c r="Q40" s="921"/>
      <c r="R40" s="921"/>
      <c r="S40" s="921"/>
      <c r="T40" s="581"/>
      <c r="U40" s="871"/>
    </row>
    <row r="41" spans="1:21" ht="12.9" customHeight="1">
      <c r="A41" s="136" t="s">
        <v>92</v>
      </c>
      <c r="B41" s="130" t="s">
        <v>13</v>
      </c>
      <c r="C41" s="929">
        <v>2426</v>
      </c>
      <c r="D41" s="323">
        <f t="shared" si="0"/>
        <v>1</v>
      </c>
      <c r="E41" s="929">
        <v>2426</v>
      </c>
      <c r="F41" s="323">
        <f t="shared" si="1"/>
        <v>1</v>
      </c>
      <c r="G41" s="930">
        <v>2980038</v>
      </c>
      <c r="H41" s="323">
        <f t="shared" si="2"/>
        <v>1</v>
      </c>
      <c r="I41" s="929"/>
      <c r="J41" s="931">
        <f t="shared" si="10"/>
        <v>0</v>
      </c>
      <c r="K41" s="929"/>
      <c r="L41" s="931">
        <f t="shared" si="11"/>
        <v>0</v>
      </c>
      <c r="M41" s="930"/>
      <c r="N41" s="931">
        <f t="shared" si="12"/>
        <v>0</v>
      </c>
      <c r="O41" s="322">
        <v>2426</v>
      </c>
      <c r="P41" s="322">
        <v>2426</v>
      </c>
      <c r="Q41" s="425">
        <f>G41+M41</f>
        <v>2980038</v>
      </c>
      <c r="R41" s="786">
        <f>Q41/O41</f>
        <v>1228.3751030502885</v>
      </c>
      <c r="S41" s="786">
        <f>Q41/P41</f>
        <v>1228.3751030502885</v>
      </c>
      <c r="T41" s="581"/>
      <c r="U41" s="871"/>
    </row>
    <row r="42" spans="1:21" ht="12.9" customHeight="1">
      <c r="A42" s="136" t="s">
        <v>268</v>
      </c>
      <c r="B42" s="130" t="s">
        <v>13</v>
      </c>
      <c r="C42" s="327">
        <v>33153</v>
      </c>
      <c r="D42" s="323">
        <f t="shared" si="0"/>
        <v>0.83910402429764619</v>
      </c>
      <c r="E42" s="327">
        <v>21607</v>
      </c>
      <c r="F42" s="323">
        <f t="shared" si="1"/>
        <v>0.81551236082279677</v>
      </c>
      <c r="G42" s="785">
        <v>1330665</v>
      </c>
      <c r="H42" s="323">
        <f t="shared" si="2"/>
        <v>0.84018722391859435</v>
      </c>
      <c r="I42" s="327">
        <v>6357</v>
      </c>
      <c r="J42" s="931">
        <f t="shared" si="10"/>
        <v>0.16089597570235384</v>
      </c>
      <c r="K42" s="327">
        <v>4888</v>
      </c>
      <c r="L42" s="931">
        <f t="shared" si="11"/>
        <v>0.18448763917720323</v>
      </c>
      <c r="M42" s="785">
        <v>253107</v>
      </c>
      <c r="N42" s="931">
        <f t="shared" si="12"/>
        <v>0.15981277608140565</v>
      </c>
      <c r="O42" s="322">
        <f>C42+I42</f>
        <v>39510</v>
      </c>
      <c r="P42" s="322">
        <f>E42+K42</f>
        <v>26495</v>
      </c>
      <c r="Q42" s="425">
        <f>G42+M42</f>
        <v>1583772</v>
      </c>
      <c r="R42" s="786">
        <f>Q42/O42</f>
        <v>40.085345482156413</v>
      </c>
      <c r="S42" s="786">
        <f>Q42/P42</f>
        <v>59.776259671636154</v>
      </c>
      <c r="T42" s="581"/>
      <c r="U42" s="871"/>
    </row>
    <row r="43" spans="1:21" ht="12.9" customHeight="1">
      <c r="A43" s="919" t="s">
        <v>31</v>
      </c>
      <c r="B43" s="928"/>
      <c r="C43" s="920"/>
      <c r="D43" s="920"/>
      <c r="E43" s="920"/>
      <c r="F43" s="920"/>
      <c r="G43" s="920"/>
      <c r="H43" s="920"/>
      <c r="I43" s="927"/>
      <c r="J43" s="933"/>
      <c r="K43" s="927"/>
      <c r="L43" s="933"/>
      <c r="M43" s="927"/>
      <c r="N43" s="933"/>
      <c r="O43" s="921"/>
      <c r="P43" s="921"/>
      <c r="Q43" s="921"/>
      <c r="R43" s="921"/>
      <c r="S43" s="921"/>
      <c r="T43" s="581"/>
      <c r="U43" s="871"/>
    </row>
    <row r="44" spans="1:21" ht="12.9" customHeight="1">
      <c r="A44" s="135"/>
      <c r="B44" s="134" t="s">
        <v>13</v>
      </c>
      <c r="C44" s="327"/>
      <c r="D44" s="323"/>
      <c r="E44" s="327"/>
      <c r="F44" s="323"/>
      <c r="G44" s="785"/>
      <c r="H44" s="323"/>
      <c r="I44" s="327"/>
      <c r="J44" s="931"/>
      <c r="K44" s="327"/>
      <c r="L44" s="931"/>
      <c r="M44" s="785"/>
      <c r="N44" s="931"/>
      <c r="O44" s="322"/>
      <c r="P44" s="322"/>
      <c r="Q44" s="425"/>
      <c r="R44" s="786"/>
      <c r="S44" s="786"/>
      <c r="T44" s="581"/>
      <c r="U44" s="871"/>
    </row>
    <row r="45" spans="1:21" ht="12.9" customHeight="1">
      <c r="A45" s="135"/>
      <c r="B45" s="134" t="s">
        <v>13</v>
      </c>
      <c r="C45" s="327"/>
      <c r="D45" s="323"/>
      <c r="E45" s="327"/>
      <c r="F45" s="323"/>
      <c r="G45" s="785"/>
      <c r="H45" s="323"/>
      <c r="I45" s="327"/>
      <c r="J45" s="931"/>
      <c r="K45" s="327"/>
      <c r="L45" s="931"/>
      <c r="M45" s="785"/>
      <c r="N45" s="931"/>
      <c r="O45" s="322"/>
      <c r="P45" s="322"/>
      <c r="Q45" s="425"/>
      <c r="R45" s="786"/>
      <c r="S45" s="786"/>
      <c r="T45" s="581"/>
      <c r="U45" s="871"/>
    </row>
    <row r="46" spans="1:21" ht="12.9" customHeight="1">
      <c r="A46" s="919" t="s">
        <v>95</v>
      </c>
      <c r="B46" s="920"/>
      <c r="C46" s="920"/>
      <c r="D46" s="920"/>
      <c r="E46" s="920"/>
      <c r="F46" s="920"/>
      <c r="G46" s="920"/>
      <c r="H46" s="920"/>
      <c r="I46" s="927"/>
      <c r="J46" s="933"/>
      <c r="K46" s="927"/>
      <c r="L46" s="933"/>
      <c r="M46" s="927"/>
      <c r="N46" s="933"/>
      <c r="O46" s="921"/>
      <c r="P46" s="921"/>
      <c r="Q46" s="921"/>
      <c r="R46" s="921"/>
      <c r="S46" s="921"/>
      <c r="T46" s="581"/>
      <c r="U46" s="871"/>
    </row>
    <row r="47" spans="1:21" ht="12.9" customHeight="1">
      <c r="A47" s="132" t="s">
        <v>96</v>
      </c>
      <c r="B47" s="130" t="s">
        <v>14</v>
      </c>
      <c r="C47" s="327">
        <v>67012</v>
      </c>
      <c r="D47" s="323">
        <f t="shared" si="0"/>
        <v>0.90524950692999762</v>
      </c>
      <c r="E47" s="327">
        <v>67012</v>
      </c>
      <c r="F47" s="323">
        <f t="shared" si="1"/>
        <v>0.90524950692999762</v>
      </c>
      <c r="G47" s="785">
        <v>4752770</v>
      </c>
      <c r="H47" s="323">
        <f t="shared" si="2"/>
        <v>0.92619886001677099</v>
      </c>
      <c r="I47" s="327">
        <v>7014</v>
      </c>
      <c r="J47" s="931">
        <f t="shared" si="10"/>
        <v>9.4750493070002426E-2</v>
      </c>
      <c r="K47" s="327">
        <v>7014</v>
      </c>
      <c r="L47" s="931">
        <f t="shared" si="11"/>
        <v>9.4750493070002426E-2</v>
      </c>
      <c r="M47" s="785">
        <v>378709</v>
      </c>
      <c r="N47" s="931">
        <f t="shared" si="12"/>
        <v>7.3801139983229E-2</v>
      </c>
      <c r="O47" s="322">
        <f>C47+I47</f>
        <v>74026</v>
      </c>
      <c r="P47" s="322">
        <f>E47+K47</f>
        <v>74026</v>
      </c>
      <c r="Q47" s="425">
        <f>G47+M47</f>
        <v>5131479</v>
      </c>
      <c r="R47" s="786">
        <f>Q47/O47</f>
        <v>69.319955150892923</v>
      </c>
      <c r="S47" s="786">
        <f>Q47/P47</f>
        <v>69.319955150892923</v>
      </c>
      <c r="T47" s="581"/>
      <c r="U47" s="871"/>
    </row>
    <row r="48" spans="1:21" ht="12.9" customHeight="1">
      <c r="A48" s="131" t="s">
        <v>97</v>
      </c>
      <c r="B48" s="130" t="s">
        <v>14</v>
      </c>
      <c r="C48" s="327">
        <v>47858</v>
      </c>
      <c r="D48" s="323">
        <f t="shared" si="0"/>
        <v>0.89420777279521679</v>
      </c>
      <c r="E48" s="327">
        <v>47858</v>
      </c>
      <c r="F48" s="323">
        <f t="shared" si="1"/>
        <v>0.89420777279521679</v>
      </c>
      <c r="G48" s="785">
        <v>717496</v>
      </c>
      <c r="H48" s="323">
        <f t="shared" si="2"/>
        <v>0.89420081058041745</v>
      </c>
      <c r="I48" s="327">
        <v>5662</v>
      </c>
      <c r="J48" s="931">
        <f t="shared" si="10"/>
        <v>0.10579222720478326</v>
      </c>
      <c r="K48" s="327">
        <v>5662</v>
      </c>
      <c r="L48" s="931">
        <f t="shared" si="11"/>
        <v>0.10579222720478326</v>
      </c>
      <c r="M48" s="785">
        <v>84892</v>
      </c>
      <c r="N48" s="931">
        <f t="shared" si="12"/>
        <v>0.10579918941958255</v>
      </c>
      <c r="O48" s="322">
        <f>C48+I48</f>
        <v>53520</v>
      </c>
      <c r="P48" s="322">
        <f>E48+K48</f>
        <v>53520</v>
      </c>
      <c r="Q48" s="425">
        <f>G48+M48</f>
        <v>802388</v>
      </c>
      <c r="R48" s="786">
        <f>Q48/O48</f>
        <v>14.992301943198804</v>
      </c>
      <c r="S48" s="786">
        <f>Q48/P48</f>
        <v>14.992301943198804</v>
      </c>
      <c r="T48" s="581"/>
      <c r="U48" s="871"/>
    </row>
    <row r="50" spans="1:19">
      <c r="H50" s="331"/>
      <c r="N50" s="331"/>
      <c r="Q50" s="331"/>
      <c r="R50" s="331"/>
      <c r="S50" s="331"/>
    </row>
    <row r="51" spans="1:19" s="64" customFormat="1">
      <c r="I51" s="328"/>
      <c r="J51" s="328"/>
      <c r="O51" s="329"/>
      <c r="P51" s="329"/>
      <c r="Q51" s="65"/>
    </row>
    <row r="52" spans="1:19">
      <c r="A52" s="330"/>
      <c r="B52" s="64"/>
      <c r="C52" s="66"/>
      <c r="D52" s="66"/>
      <c r="E52" s="66"/>
      <c r="F52" s="66"/>
      <c r="G52" s="66"/>
      <c r="H52" s="65"/>
    </row>
    <row r="53" spans="1:19">
      <c r="A53" s="330"/>
      <c r="B53" s="64"/>
      <c r="C53" s="66"/>
      <c r="D53" s="66"/>
      <c r="E53" s="66"/>
      <c r="F53" s="66"/>
      <c r="G53" s="66"/>
      <c r="H53" s="65"/>
    </row>
    <row r="54" spans="1:19">
      <c r="A54" s="330"/>
      <c r="B54" s="64"/>
      <c r="C54" s="66"/>
      <c r="D54" s="66"/>
      <c r="E54" s="66"/>
      <c r="F54" s="66"/>
      <c r="G54" s="66"/>
      <c r="H54" s="65"/>
    </row>
    <row r="55" spans="1:19">
      <c r="A55" s="334"/>
      <c r="B55" s="330"/>
      <c r="C55" s="330"/>
      <c r="D55" s="330"/>
      <c r="E55" s="330"/>
      <c r="F55" s="330"/>
      <c r="G55" s="330"/>
      <c r="H55" s="65"/>
    </row>
    <row r="56" spans="1:19" ht="14.25" customHeight="1">
      <c r="A56" s="787"/>
      <c r="B56" s="330"/>
      <c r="C56" s="330"/>
      <c r="D56" s="330"/>
      <c r="E56" s="330"/>
      <c r="F56" s="330"/>
      <c r="G56" s="330"/>
      <c r="H56" s="65"/>
    </row>
  </sheetData>
  <mergeCells count="13">
    <mergeCell ref="R3:R4"/>
    <mergeCell ref="S3:S4"/>
    <mergeCell ref="A1:S1"/>
    <mergeCell ref="C3:D3"/>
    <mergeCell ref="E3:F3"/>
    <mergeCell ref="G3:H3"/>
    <mergeCell ref="I3:J3"/>
    <mergeCell ref="K3:L3"/>
    <mergeCell ref="M3:N3"/>
    <mergeCell ref="O3:O4"/>
    <mergeCell ref="P3:P4"/>
    <mergeCell ref="Q3:Q4"/>
    <mergeCell ref="O2:S2"/>
  </mergeCells>
  <printOptions horizontalCentered="1" headings="1"/>
  <pageMargins left="0.75" right="0.75" top="0.75" bottom="0.75" header="0.5" footer="0.5"/>
  <pageSetup scale="59" firstPageNumber="71" orientation="landscape" useFirstPageNumber="1" r:id="rId1"/>
  <headerFooter scaleWithDoc="0"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29"/>
  <sheetViews>
    <sheetView zoomScale="70" zoomScaleNormal="70" zoomScaleSheetLayoutView="75" zoomScalePageLayoutView="75" workbookViewId="0">
      <selection sqref="A1:E1"/>
    </sheetView>
  </sheetViews>
  <sheetFormatPr defaultColWidth="34.5546875" defaultRowHeight="13.8"/>
  <cols>
    <col min="1" max="1" width="32.88671875" style="5" customWidth="1"/>
    <col min="2" max="2" width="13.5546875" style="4" customWidth="1"/>
    <col min="3" max="3" width="14.44140625" style="4" customWidth="1"/>
    <col min="4" max="4" width="14.5546875" style="4" customWidth="1"/>
    <col min="5" max="5" width="19.33203125" style="5" customWidth="1"/>
    <col min="6" max="6" width="19.109375" style="4" customWidth="1"/>
    <col min="7" max="7" width="14.88671875" style="4" customWidth="1"/>
    <col min="8" max="8" width="14.5546875" style="4" customWidth="1"/>
    <col min="9" max="9" width="12" style="4" customWidth="1"/>
    <col min="10" max="10" width="14.5546875" style="7" customWidth="1"/>
    <col min="11" max="11" width="12.5546875" style="4" customWidth="1"/>
    <col min="12" max="12" width="11" style="4" customWidth="1"/>
    <col min="13" max="13" width="14.88671875" style="4" customWidth="1"/>
    <col min="14" max="14" width="16.5546875" style="4" customWidth="1"/>
    <col min="15" max="15" width="16.44140625" style="4" customWidth="1"/>
    <col min="16" max="16" width="15.44140625" style="4" customWidth="1"/>
    <col min="17" max="18" width="14" style="4" customWidth="1"/>
    <col min="19" max="19" width="15.44140625" style="4" customWidth="1"/>
    <col min="20" max="20" width="19.5546875" style="4" customWidth="1"/>
    <col min="21" max="21" width="12.109375" style="4" customWidth="1"/>
    <col min="22" max="22" width="12.5546875" style="4" customWidth="1"/>
    <col min="23" max="23" width="14.5546875" style="4" customWidth="1"/>
    <col min="24" max="16384" width="34.5546875" style="5"/>
  </cols>
  <sheetData>
    <row r="1" spans="1:23" ht="65.25" customHeight="1">
      <c r="A1" s="1003" t="s">
        <v>754</v>
      </c>
      <c r="B1" s="1003"/>
      <c r="C1" s="1003"/>
      <c r="D1" s="1003"/>
      <c r="E1" s="1003"/>
      <c r="F1" s="200"/>
      <c r="G1" s="200"/>
      <c r="H1" s="5"/>
      <c r="I1" s="5"/>
      <c r="J1" s="5"/>
      <c r="K1" s="5"/>
      <c r="L1" s="5"/>
      <c r="M1" s="5"/>
      <c r="N1" s="5"/>
      <c r="O1" s="5"/>
      <c r="P1" s="5"/>
      <c r="Q1" s="5"/>
      <c r="R1" s="5"/>
      <c r="S1" s="5"/>
      <c r="T1" s="5"/>
      <c r="U1" s="5"/>
      <c r="V1" s="5"/>
      <c r="W1" s="5"/>
    </row>
    <row r="2" spans="1:23" ht="31.5" customHeight="1">
      <c r="A2" s="409" t="s">
        <v>109</v>
      </c>
      <c r="B2" s="413" t="s">
        <v>533</v>
      </c>
      <c r="C2" s="413" t="s">
        <v>534</v>
      </c>
      <c r="D2" s="413" t="s">
        <v>535</v>
      </c>
      <c r="E2" s="290" t="s">
        <v>50</v>
      </c>
      <c r="F2" s="5"/>
      <c r="G2" s="5"/>
      <c r="H2" s="5"/>
      <c r="I2" s="5"/>
      <c r="J2" s="5"/>
      <c r="K2" s="5"/>
      <c r="L2" s="5"/>
      <c r="M2" s="5"/>
      <c r="N2" s="5"/>
      <c r="O2" s="5"/>
      <c r="P2" s="5"/>
      <c r="Q2" s="5"/>
      <c r="R2" s="5"/>
      <c r="S2" s="5"/>
      <c r="T2" s="5"/>
      <c r="U2" s="5"/>
      <c r="V2" s="5"/>
      <c r="W2" s="5"/>
    </row>
    <row r="3" spans="1:23" ht="17.100000000000001" customHeight="1">
      <c r="A3" s="410" t="s">
        <v>3</v>
      </c>
      <c r="B3" s="411"/>
      <c r="C3" s="411"/>
      <c r="D3" s="411"/>
      <c r="E3" s="411"/>
      <c r="F3" s="5"/>
      <c r="G3" s="5"/>
      <c r="H3" s="5"/>
      <c r="I3" s="5"/>
      <c r="J3" s="5"/>
      <c r="K3" s="5"/>
      <c r="L3" s="5"/>
      <c r="M3" s="5"/>
      <c r="N3" s="5"/>
      <c r="O3" s="5"/>
      <c r="P3" s="5"/>
      <c r="Q3" s="5"/>
      <c r="R3" s="5"/>
      <c r="S3" s="5"/>
      <c r="T3" s="5"/>
      <c r="U3" s="5"/>
      <c r="V3" s="5"/>
      <c r="W3" s="5"/>
    </row>
    <row r="4" spans="1:23" ht="17.100000000000001" customHeight="1">
      <c r="A4" s="67" t="s">
        <v>237</v>
      </c>
      <c r="B4" s="11"/>
      <c r="C4" s="57"/>
      <c r="D4" s="57">
        <f>+'[34]ESA-Table 1'!G5</f>
        <v>14379892.949999999</v>
      </c>
      <c r="E4" s="57">
        <f>+SUM(B4:D4)</f>
        <v>14379892.949999999</v>
      </c>
      <c r="F4" s="12"/>
      <c r="G4" s="872"/>
      <c r="H4" s="12"/>
      <c r="I4" s="12"/>
      <c r="J4" s="12"/>
      <c r="K4" s="12"/>
      <c r="L4" s="12"/>
      <c r="M4" s="12"/>
      <c r="N4" s="12"/>
      <c r="O4" s="12"/>
      <c r="P4" s="12"/>
      <c r="Q4" s="12"/>
      <c r="R4" s="12"/>
      <c r="S4" s="12"/>
      <c r="T4" s="12"/>
      <c r="U4" s="12"/>
      <c r="V4" s="5"/>
      <c r="W4" s="5"/>
    </row>
    <row r="5" spans="1:23" ht="17.100000000000001" customHeight="1">
      <c r="A5" s="67" t="s">
        <v>238</v>
      </c>
      <c r="B5" s="11"/>
      <c r="C5" s="57"/>
      <c r="D5" s="57">
        <f>+'[34]ESA-Table 1'!G6</f>
        <v>20558.75</v>
      </c>
      <c r="E5" s="57">
        <f t="shared" ref="E5:E14" si="0">+SUM(B5:D5)</f>
        <v>20558.75</v>
      </c>
      <c r="G5" s="12"/>
      <c r="H5" s="12"/>
      <c r="I5" s="12"/>
      <c r="J5" s="12"/>
      <c r="K5" s="12"/>
      <c r="L5" s="12"/>
      <c r="M5" s="12"/>
      <c r="N5" s="12"/>
      <c r="O5" s="12"/>
      <c r="P5" s="12"/>
      <c r="Q5" s="12"/>
      <c r="R5" s="12"/>
      <c r="S5" s="12"/>
      <c r="T5" s="12"/>
      <c r="U5" s="12"/>
      <c r="V5" s="5"/>
      <c r="W5" s="5"/>
    </row>
    <row r="6" spans="1:23" ht="17.100000000000001" customHeight="1">
      <c r="A6" s="67" t="s">
        <v>242</v>
      </c>
      <c r="B6" s="11"/>
      <c r="C6" s="57"/>
      <c r="D6" s="57">
        <f>+'[34]ESA-Table 1'!G7</f>
        <v>69011.259999999995</v>
      </c>
      <c r="E6" s="57">
        <f t="shared" si="0"/>
        <v>69011.259999999995</v>
      </c>
      <c r="F6" s="12"/>
      <c r="G6" s="12"/>
      <c r="H6" s="12"/>
      <c r="I6" s="12"/>
      <c r="J6" s="12"/>
      <c r="K6" s="12"/>
      <c r="L6" s="12"/>
      <c r="M6" s="12"/>
      <c r="N6" s="12"/>
      <c r="O6" s="12"/>
      <c r="P6" s="12"/>
      <c r="Q6" s="12"/>
      <c r="R6" s="12"/>
      <c r="S6" s="12"/>
      <c r="T6" s="12"/>
      <c r="U6" s="12"/>
      <c r="V6" s="5"/>
      <c r="W6" s="5"/>
    </row>
    <row r="7" spans="1:23" ht="17.100000000000001" customHeight="1">
      <c r="A7" s="110" t="s">
        <v>243</v>
      </c>
      <c r="B7" s="11"/>
      <c r="C7" s="57"/>
      <c r="D7" s="57">
        <f>+'[34]ESA-Table 1'!G8</f>
        <v>22704095</v>
      </c>
      <c r="E7" s="57">
        <f t="shared" si="0"/>
        <v>22704095</v>
      </c>
      <c r="F7" s="12"/>
      <c r="G7" s="12"/>
      <c r="H7" s="12"/>
      <c r="I7" s="12"/>
      <c r="J7" s="12"/>
      <c r="K7" s="12"/>
      <c r="L7" s="12"/>
      <c r="M7" s="12"/>
      <c r="N7" s="12"/>
      <c r="O7" s="12"/>
      <c r="P7" s="12"/>
      <c r="Q7" s="12"/>
      <c r="R7" s="12"/>
      <c r="S7" s="12"/>
      <c r="T7" s="12"/>
      <c r="U7" s="12"/>
      <c r="V7" s="5"/>
      <c r="W7" s="5"/>
    </row>
    <row r="8" spans="1:23" ht="17.100000000000001" customHeight="1">
      <c r="A8" s="67" t="s">
        <v>239</v>
      </c>
      <c r="B8" s="11"/>
      <c r="C8" s="57"/>
      <c r="D8" s="57">
        <f>+'[34]ESA-Table 1'!G9</f>
        <v>390</v>
      </c>
      <c r="E8" s="57">
        <f t="shared" si="0"/>
        <v>390</v>
      </c>
      <c r="F8" s="12"/>
      <c r="G8" s="12"/>
      <c r="H8" s="12"/>
      <c r="I8" s="12"/>
      <c r="J8" s="12"/>
      <c r="K8" s="12"/>
      <c r="L8" s="12"/>
      <c r="M8" s="12"/>
      <c r="N8" s="12"/>
      <c r="O8" s="12"/>
      <c r="P8" s="12"/>
      <c r="Q8" s="12"/>
      <c r="R8" s="12"/>
      <c r="S8" s="12"/>
      <c r="T8" s="12"/>
      <c r="U8" s="12"/>
      <c r="V8" s="5"/>
      <c r="W8" s="5"/>
    </row>
    <row r="9" spans="1:23" ht="17.100000000000001" customHeight="1">
      <c r="A9" s="67" t="s">
        <v>86</v>
      </c>
      <c r="B9" s="11"/>
      <c r="C9" s="57"/>
      <c r="D9" s="57">
        <f>+'[34]ESA-Table 1'!G10</f>
        <v>2868904.55</v>
      </c>
      <c r="E9" s="57">
        <f t="shared" si="0"/>
        <v>2868904.55</v>
      </c>
      <c r="F9" s="12"/>
      <c r="G9" s="12"/>
      <c r="H9" s="12"/>
      <c r="I9" s="12"/>
      <c r="J9" s="12"/>
      <c r="K9" s="12"/>
      <c r="L9" s="12"/>
      <c r="M9" s="12"/>
      <c r="N9" s="12"/>
      <c r="O9" s="12"/>
      <c r="P9" s="12"/>
      <c r="Q9" s="12"/>
      <c r="R9" s="12"/>
      <c r="S9" s="12"/>
      <c r="T9" s="12"/>
      <c r="U9" s="12"/>
      <c r="V9" s="5"/>
      <c r="W9" s="5"/>
    </row>
    <row r="10" spans="1:23" ht="17.100000000000001" customHeight="1">
      <c r="A10" s="67" t="s">
        <v>244</v>
      </c>
      <c r="B10" s="11"/>
      <c r="C10" s="57"/>
      <c r="D10" s="57">
        <f>+'[34]ESA-Table 1'!G11</f>
        <v>4563809.29</v>
      </c>
      <c r="E10" s="57">
        <f t="shared" si="0"/>
        <v>4563809.29</v>
      </c>
      <c r="F10" s="12"/>
      <c r="G10" s="12"/>
      <c r="H10" s="12"/>
      <c r="I10" s="12"/>
      <c r="J10" s="12"/>
      <c r="K10" s="12"/>
      <c r="L10" s="12"/>
      <c r="M10" s="12"/>
      <c r="N10" s="12"/>
      <c r="O10" s="12"/>
      <c r="P10" s="12"/>
      <c r="Q10" s="12"/>
      <c r="R10" s="12"/>
      <c r="S10" s="12"/>
      <c r="T10" s="12"/>
      <c r="U10" s="12"/>
      <c r="V10" s="5"/>
      <c r="W10" s="5"/>
    </row>
    <row r="11" spans="1:23" ht="17.100000000000001" customHeight="1">
      <c r="A11" s="67" t="s">
        <v>95</v>
      </c>
      <c r="B11" s="11"/>
      <c r="C11" s="57"/>
      <c r="D11" s="57">
        <f>+'[34]ESA-Table 1'!G12</f>
        <v>5131479.25</v>
      </c>
      <c r="E11" s="57">
        <f t="shared" si="0"/>
        <v>5131479.25</v>
      </c>
      <c r="F11" s="12"/>
      <c r="G11" s="12"/>
      <c r="H11" s="12"/>
      <c r="I11" s="12"/>
      <c r="J11" s="12"/>
      <c r="K11" s="12"/>
      <c r="L11" s="12"/>
      <c r="M11" s="12"/>
      <c r="N11" s="12"/>
      <c r="O11" s="12"/>
      <c r="P11" s="12"/>
      <c r="Q11" s="12"/>
      <c r="R11" s="12"/>
      <c r="S11" s="12"/>
      <c r="T11" s="12"/>
      <c r="U11" s="12"/>
      <c r="V11" s="5"/>
      <c r="W11" s="5"/>
    </row>
    <row r="12" spans="1:23" ht="17.100000000000001" customHeight="1">
      <c r="A12" s="67" t="s">
        <v>231</v>
      </c>
      <c r="B12" s="11"/>
      <c r="C12" s="57"/>
      <c r="D12" s="57">
        <f>+'[34]ESA-Table 1'!G13</f>
        <v>802387.5</v>
      </c>
      <c r="E12" s="57">
        <f t="shared" si="0"/>
        <v>802387.5</v>
      </c>
      <c r="F12" s="12"/>
      <c r="G12" s="12"/>
      <c r="H12" s="12"/>
      <c r="I12" s="12"/>
      <c r="J12" s="12"/>
      <c r="K12" s="12"/>
      <c r="L12" s="12"/>
      <c r="M12" s="12"/>
      <c r="N12" s="12"/>
      <c r="O12" s="12"/>
      <c r="P12" s="12"/>
      <c r="Q12" s="12"/>
      <c r="R12" s="12"/>
      <c r="S12" s="12"/>
      <c r="T12" s="12"/>
      <c r="U12" s="12"/>
      <c r="V12" s="5"/>
      <c r="W12" s="5"/>
    </row>
    <row r="13" spans="1:23" ht="17.100000000000001" customHeight="1">
      <c r="A13" s="67" t="s">
        <v>232</v>
      </c>
      <c r="B13" s="57"/>
      <c r="C13" s="57"/>
      <c r="D13" s="57">
        <v>0</v>
      </c>
      <c r="E13" s="57">
        <f t="shared" si="0"/>
        <v>0</v>
      </c>
      <c r="F13" s="12"/>
      <c r="G13" s="12"/>
      <c r="H13" s="12"/>
      <c r="I13" s="12"/>
      <c r="J13" s="12"/>
      <c r="K13" s="12"/>
      <c r="L13" s="12"/>
      <c r="M13" s="12"/>
      <c r="N13" s="12"/>
      <c r="O13" s="12"/>
      <c r="P13" s="12"/>
      <c r="Q13" s="12"/>
      <c r="R13" s="12"/>
      <c r="S13" s="12"/>
      <c r="T13" s="12"/>
      <c r="U13" s="12"/>
      <c r="V13" s="5"/>
      <c r="W13" s="5"/>
    </row>
    <row r="14" spans="1:23" ht="17.100000000000001" customHeight="1">
      <c r="A14" s="69" t="s">
        <v>4</v>
      </c>
      <c r="B14" s="57"/>
      <c r="C14" s="57"/>
      <c r="D14" s="886">
        <f>SUM(D4:D13)</f>
        <v>50540528.549999997</v>
      </c>
      <c r="E14" s="886">
        <f t="shared" si="0"/>
        <v>50540528.549999997</v>
      </c>
      <c r="F14" s="12"/>
      <c r="G14" s="12"/>
      <c r="H14" s="12"/>
      <c r="I14" s="12"/>
      <c r="J14" s="12"/>
      <c r="K14" s="12"/>
      <c r="L14" s="12"/>
      <c r="M14" s="12"/>
      <c r="N14" s="12"/>
      <c r="O14" s="12"/>
      <c r="P14" s="12"/>
      <c r="Q14" s="12"/>
      <c r="R14" s="12"/>
      <c r="S14" s="12"/>
      <c r="T14" s="12"/>
      <c r="U14" s="12"/>
      <c r="V14" s="5"/>
      <c r="W14" s="5"/>
    </row>
    <row r="15" spans="1:23" ht="17.100000000000001" customHeight="1">
      <c r="A15" s="411"/>
      <c r="B15" s="412">
        <f>SUM(B4:B14)</f>
        <v>0</v>
      </c>
      <c r="C15" s="412">
        <f t="shared" ref="C15" si="1">SUM(C4:C14)</f>
        <v>0</v>
      </c>
      <c r="D15" s="412"/>
      <c r="E15" s="412"/>
      <c r="F15" s="12"/>
      <c r="G15" s="12"/>
      <c r="H15" s="12"/>
      <c r="I15" s="12"/>
      <c r="J15" s="12"/>
      <c r="K15" s="12"/>
      <c r="L15" s="12"/>
      <c r="M15" s="12"/>
      <c r="N15" s="12"/>
      <c r="O15" s="12"/>
      <c r="P15" s="12"/>
      <c r="Q15" s="12"/>
      <c r="R15" s="12"/>
      <c r="S15" s="12"/>
      <c r="T15" s="12"/>
      <c r="U15" s="12"/>
      <c r="V15" s="5"/>
      <c r="W15" s="5"/>
    </row>
    <row r="16" spans="1:23" ht="17.100000000000001" customHeight="1">
      <c r="A16" s="67" t="s">
        <v>5</v>
      </c>
      <c r="B16" s="57">
        <v>95825.88</v>
      </c>
      <c r="C16" s="57">
        <f>-227.43+7095.77+140.55+5970.24+5537.97</f>
        <v>18517.100000000002</v>
      </c>
      <c r="D16" s="57"/>
      <c r="E16" s="57">
        <f t="shared" ref="E16:E23" si="2">+SUM(B16:D16)</f>
        <v>114342.98000000001</v>
      </c>
      <c r="F16" s="12"/>
      <c r="G16" s="12"/>
      <c r="H16" s="12"/>
      <c r="I16" s="12"/>
      <c r="J16" s="12"/>
      <c r="K16" s="12"/>
      <c r="L16" s="12"/>
      <c r="M16" s="12"/>
      <c r="N16" s="12"/>
      <c r="O16" s="12"/>
      <c r="P16" s="12"/>
      <c r="Q16" s="12"/>
      <c r="R16" s="12"/>
      <c r="S16" s="12"/>
      <c r="T16" s="12"/>
      <c r="U16" s="12"/>
      <c r="V16" s="5"/>
      <c r="W16" s="5"/>
    </row>
    <row r="17" spans="1:23" ht="17.100000000000001" customHeight="1">
      <c r="A17" s="67" t="s">
        <v>6</v>
      </c>
      <c r="B17" s="57">
        <v>72410.14</v>
      </c>
      <c r="C17" s="57">
        <f>108.99+190.56+8357.85</f>
        <v>8657.4</v>
      </c>
      <c r="D17" s="57">
        <f>20714+811590.12-6097</f>
        <v>826207.12</v>
      </c>
      <c r="E17" s="57">
        <f t="shared" si="2"/>
        <v>907274.66</v>
      </c>
      <c r="F17" s="12"/>
      <c r="G17" s="12"/>
      <c r="H17" s="12"/>
      <c r="I17" s="12"/>
      <c r="J17" s="12"/>
      <c r="K17" s="12"/>
      <c r="L17" s="12"/>
      <c r="M17" s="12"/>
      <c r="N17" s="12"/>
      <c r="O17" s="12"/>
      <c r="P17" s="12"/>
      <c r="Q17" s="12"/>
      <c r="R17" s="12"/>
      <c r="S17" s="12"/>
      <c r="T17" s="12"/>
      <c r="U17" s="12"/>
      <c r="V17" s="5"/>
      <c r="W17" s="5"/>
    </row>
    <row r="18" spans="1:23" ht="17.100000000000001" customHeight="1">
      <c r="A18" s="67" t="s">
        <v>233</v>
      </c>
      <c r="B18" s="57"/>
      <c r="C18" s="57">
        <f>7604.48+179014.28</f>
        <v>186618.76</v>
      </c>
      <c r="D18" s="57">
        <v>485588.67</v>
      </c>
      <c r="E18" s="57">
        <f t="shared" si="2"/>
        <v>672207.42999999993</v>
      </c>
      <c r="F18" s="12"/>
      <c r="G18" s="12"/>
      <c r="H18" s="12"/>
      <c r="I18" s="12"/>
      <c r="J18" s="12"/>
      <c r="K18" s="12"/>
      <c r="L18" s="12"/>
      <c r="M18" s="12"/>
      <c r="N18" s="12"/>
      <c r="O18" s="12"/>
      <c r="P18" s="12"/>
      <c r="Q18" s="12"/>
      <c r="R18" s="12"/>
      <c r="S18" s="12"/>
      <c r="T18" s="12"/>
      <c r="U18" s="12"/>
      <c r="V18" s="5"/>
      <c r="W18" s="5"/>
    </row>
    <row r="19" spans="1:23" ht="28.5" customHeight="1">
      <c r="A19" s="118" t="s">
        <v>240</v>
      </c>
      <c r="B19" s="57">
        <v>0</v>
      </c>
      <c r="C19" s="57">
        <v>0</v>
      </c>
      <c r="D19" s="57">
        <v>0</v>
      </c>
      <c r="E19" s="57">
        <f t="shared" si="2"/>
        <v>0</v>
      </c>
      <c r="F19" s="12"/>
      <c r="G19" s="12"/>
      <c r="H19" s="12"/>
      <c r="I19" s="12"/>
      <c r="J19" s="12"/>
      <c r="K19" s="12"/>
      <c r="L19" s="12"/>
      <c r="M19" s="12"/>
      <c r="N19" s="12"/>
      <c r="O19" s="12"/>
      <c r="P19" s="12"/>
      <c r="Q19" s="12"/>
      <c r="R19" s="12"/>
      <c r="S19" s="12"/>
      <c r="T19" s="12"/>
      <c r="U19" s="12"/>
      <c r="V19" s="5"/>
      <c r="W19" s="5"/>
    </row>
    <row r="20" spans="1:23" ht="17.100000000000001" customHeight="1">
      <c r="A20" s="118" t="s">
        <v>241</v>
      </c>
      <c r="B20" s="57">
        <v>26568.59</v>
      </c>
      <c r="C20" s="57">
        <f>1432.53-69886.1+1777.01-294.12</f>
        <v>-66970.680000000008</v>
      </c>
      <c r="D20" s="57">
        <f>139079.12</f>
        <v>139079.12</v>
      </c>
      <c r="E20" s="57">
        <f t="shared" si="2"/>
        <v>98677.029999999984</v>
      </c>
      <c r="F20" s="12"/>
      <c r="G20" s="12"/>
      <c r="H20" s="12"/>
      <c r="I20" s="12"/>
      <c r="J20" s="12"/>
      <c r="K20" s="12"/>
      <c r="L20" s="12"/>
      <c r="M20" s="12"/>
      <c r="N20" s="12"/>
      <c r="O20" s="12"/>
      <c r="P20" s="12"/>
      <c r="Q20" s="12"/>
      <c r="R20" s="12"/>
      <c r="S20" s="12"/>
      <c r="T20" s="12"/>
      <c r="U20" s="12"/>
      <c r="V20" s="5"/>
      <c r="W20" s="5"/>
    </row>
    <row r="21" spans="1:23" ht="17.100000000000001" customHeight="1">
      <c r="A21" s="67" t="s">
        <v>7</v>
      </c>
      <c r="B21" s="57">
        <v>379521.38</v>
      </c>
      <c r="C21" s="57">
        <f>1165.91+494.72+3766.01+75.23+294.12-75.23</f>
        <v>5720.76</v>
      </c>
      <c r="D21" s="57"/>
      <c r="E21" s="57">
        <f t="shared" si="2"/>
        <v>385242.14</v>
      </c>
      <c r="F21" s="12"/>
      <c r="G21" s="12"/>
      <c r="H21" s="12"/>
      <c r="I21" s="12"/>
      <c r="J21" s="12"/>
      <c r="K21" s="12"/>
      <c r="L21" s="12"/>
      <c r="M21" s="12"/>
      <c r="N21" s="12"/>
      <c r="O21" s="12"/>
      <c r="P21" s="12"/>
      <c r="Q21" s="12"/>
      <c r="R21" s="12"/>
      <c r="S21" s="12"/>
      <c r="T21" s="12"/>
      <c r="U21" s="12"/>
      <c r="V21" s="5"/>
      <c r="W21" s="5"/>
    </row>
    <row r="22" spans="1:23" ht="12.75" customHeight="1">
      <c r="A22" s="67" t="s">
        <v>45</v>
      </c>
      <c r="B22" s="57">
        <f>1616555.15+34.96+4987+1044.57+23.68+4.93</f>
        <v>1622650.2899999998</v>
      </c>
      <c r="C22" s="57">
        <f>232007.37+225.88+311827.22+20786.41-53.69-50.54+50.54+223.76-250.89-2.58+678.54+736.53+13242.47+17.37+39704.27+15.69+229.17</f>
        <v>619387.52000000014</v>
      </c>
      <c r="D22" s="57">
        <v>1096849.17</v>
      </c>
      <c r="E22" s="57">
        <f t="shared" si="2"/>
        <v>3338886.98</v>
      </c>
      <c r="F22" s="12"/>
      <c r="G22" s="12"/>
    </row>
    <row r="23" spans="1:23">
      <c r="A23" s="67" t="s">
        <v>8</v>
      </c>
      <c r="B23" s="408"/>
      <c r="C23" s="57"/>
      <c r="D23" s="57">
        <v>38809</v>
      </c>
      <c r="E23" s="57">
        <f t="shared" si="2"/>
        <v>38809</v>
      </c>
      <c r="G23" s="12"/>
    </row>
    <row r="24" spans="1:23" ht="27" customHeight="1">
      <c r="A24" s="411"/>
      <c r="B24" s="411"/>
      <c r="C24" s="411"/>
      <c r="D24" s="411"/>
      <c r="E24" s="411"/>
      <c r="F24" s="12"/>
      <c r="G24" s="12"/>
      <c r="J24" s="4"/>
    </row>
    <row r="25" spans="1:23">
      <c r="A25" s="69" t="s">
        <v>9</v>
      </c>
      <c r="B25" s="886">
        <f>+SUM(B16:B23)+B15</f>
        <v>2196976.2799999998</v>
      </c>
      <c r="C25" s="886">
        <f t="shared" ref="C25" si="3">+SUM(C16:C23)+C15</f>
        <v>771930.8600000001</v>
      </c>
      <c r="D25" s="886">
        <f>+SUM(D16:D23)+D14</f>
        <v>53127061.629999995</v>
      </c>
      <c r="E25" s="886">
        <f>+SUM(E16:E23)+E14</f>
        <v>56095968.769999996</v>
      </c>
      <c r="F25" s="12"/>
      <c r="G25" s="12"/>
    </row>
    <row r="26" spans="1:23" ht="15" customHeight="1">
      <c r="B26" s="1004"/>
      <c r="C26" s="1004"/>
      <c r="D26" s="1004"/>
      <c r="E26" s="1004"/>
      <c r="G26" s="12"/>
    </row>
    <row r="27" spans="1:23" ht="43.5" customHeight="1">
      <c r="A27" s="1005" t="s">
        <v>536</v>
      </c>
      <c r="B27" s="1005"/>
      <c r="C27" s="1005"/>
      <c r="D27" s="1005"/>
      <c r="E27" s="1005"/>
    </row>
    <row r="28" spans="1:23" ht="35.25" customHeight="1">
      <c r="A28" s="1005" t="s">
        <v>537</v>
      </c>
      <c r="B28" s="1005"/>
      <c r="C28" s="1005"/>
      <c r="D28" s="1005"/>
      <c r="E28" s="1005"/>
    </row>
    <row r="29" spans="1:23" ht="42.75" customHeight="1">
      <c r="A29" s="1006" t="s">
        <v>538</v>
      </c>
      <c r="B29" s="1006"/>
      <c r="C29" s="1006"/>
      <c r="D29" s="1006"/>
      <c r="E29" s="1006"/>
    </row>
  </sheetData>
  <mergeCells count="5">
    <mergeCell ref="A1:E1"/>
    <mergeCell ref="B26:E26"/>
    <mergeCell ref="A27:E27"/>
    <mergeCell ref="A28:E28"/>
    <mergeCell ref="A29:E29"/>
  </mergeCells>
  <printOptions horizontalCentered="1" headings="1"/>
  <pageMargins left="0.75" right="0.745" top="1" bottom="1" header="0.5" footer="0.5"/>
  <pageSetup scale="91" firstPageNumber="72" orientation="portrait" useFirstPageNumber="1" r:id="rId1"/>
  <headerFooter scaleWithDoc="0" alignWithMargins="0">
    <oddFooter xml:space="preserve">&amp;R&amp;12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22"/>
  <sheetViews>
    <sheetView zoomScale="82" zoomScaleNormal="82" workbookViewId="0">
      <pane ySplit="4" topLeftCell="A5" activePane="bottomLeft" state="frozen"/>
      <selection sqref="A1:J1"/>
      <selection pane="bottomLeft" activeCell="F24" sqref="F24"/>
    </sheetView>
  </sheetViews>
  <sheetFormatPr defaultColWidth="8.88671875" defaultRowHeight="13.2"/>
  <cols>
    <col min="1" max="3" width="14.5546875" style="278" customWidth="1"/>
    <col min="4" max="4" width="17.44140625" style="278" customWidth="1"/>
    <col min="5" max="6" width="14.5546875" style="278" customWidth="1"/>
    <col min="7" max="7" width="13.44140625" style="278" customWidth="1"/>
    <col min="8" max="8" width="14.5546875" style="278" customWidth="1"/>
    <col min="9" max="9" width="10.88671875" style="278" customWidth="1"/>
    <col min="10" max="16384" width="8.88671875" style="278"/>
  </cols>
  <sheetData>
    <row r="1" spans="1:11" ht="63.6" customHeight="1">
      <c r="A1" s="1007" t="s">
        <v>766</v>
      </c>
      <c r="B1" s="1007"/>
      <c r="C1" s="1007"/>
      <c r="D1" s="1007"/>
      <c r="E1" s="1007"/>
      <c r="F1" s="1007"/>
      <c r="G1" s="1007"/>
      <c r="H1" s="1007"/>
      <c r="I1" s="1007"/>
      <c r="K1" s="825"/>
    </row>
    <row r="2" spans="1:11" ht="16.649999999999999" customHeight="1">
      <c r="A2" s="1008" t="s">
        <v>206</v>
      </c>
      <c r="B2" s="1009"/>
      <c r="C2" s="1009"/>
      <c r="D2" s="1009"/>
      <c r="E2" s="1009"/>
      <c r="F2" s="1009"/>
      <c r="G2" s="1009"/>
      <c r="H2" s="1009"/>
      <c r="I2" s="1010"/>
      <c r="J2" s="763"/>
    </row>
    <row r="3" spans="1:11" ht="99" customHeight="1">
      <c r="A3" s="762" t="s">
        <v>82</v>
      </c>
      <c r="B3" s="789" t="s">
        <v>292</v>
      </c>
      <c r="C3" s="789" t="s">
        <v>207</v>
      </c>
      <c r="D3" s="789" t="s">
        <v>208</v>
      </c>
      <c r="E3" s="789" t="s">
        <v>209</v>
      </c>
      <c r="F3" s="789" t="s">
        <v>620</v>
      </c>
      <c r="G3" s="789" t="s">
        <v>619</v>
      </c>
      <c r="H3" s="789" t="s">
        <v>210</v>
      </c>
      <c r="I3" s="789" t="s">
        <v>211</v>
      </c>
    </row>
    <row r="4" spans="1:11">
      <c r="A4" s="143" t="s">
        <v>339</v>
      </c>
      <c r="B4" s="950">
        <v>0</v>
      </c>
      <c r="C4" s="950">
        <v>0</v>
      </c>
      <c r="D4" s="950">
        <v>0</v>
      </c>
      <c r="E4" s="950">
        <v>0</v>
      </c>
      <c r="F4" s="950">
        <v>0</v>
      </c>
      <c r="G4" s="950">
        <v>0</v>
      </c>
      <c r="H4" s="950">
        <v>0</v>
      </c>
      <c r="I4" s="950">
        <v>0</v>
      </c>
      <c r="K4" s="825"/>
    </row>
    <row r="5" spans="1:11">
      <c r="A5" s="143" t="s">
        <v>340</v>
      </c>
      <c r="B5" s="950">
        <v>0</v>
      </c>
      <c r="C5" s="950">
        <v>0</v>
      </c>
      <c r="D5" s="950">
        <v>0</v>
      </c>
      <c r="E5" s="950">
        <v>0</v>
      </c>
      <c r="F5" s="950">
        <v>0</v>
      </c>
      <c r="G5" s="950">
        <v>0</v>
      </c>
      <c r="H5" s="950">
        <v>0</v>
      </c>
      <c r="I5" s="950">
        <v>0</v>
      </c>
    </row>
    <row r="6" spans="1:11">
      <c r="A6" s="761" t="s">
        <v>341</v>
      </c>
      <c r="B6" s="950">
        <v>0</v>
      </c>
      <c r="C6" s="950">
        <v>1</v>
      </c>
      <c r="D6" s="950">
        <v>0</v>
      </c>
      <c r="E6" s="950">
        <v>7</v>
      </c>
      <c r="F6" s="950">
        <v>2</v>
      </c>
      <c r="G6" s="950">
        <v>2</v>
      </c>
      <c r="H6" s="950">
        <v>9</v>
      </c>
      <c r="I6" s="950">
        <v>7</v>
      </c>
    </row>
    <row r="7" spans="1:11">
      <c r="A7" s="143" t="s">
        <v>342</v>
      </c>
      <c r="B7" s="950">
        <v>8</v>
      </c>
      <c r="C7" s="950">
        <v>28</v>
      </c>
      <c r="D7" s="950">
        <v>2</v>
      </c>
      <c r="E7" s="950">
        <v>239</v>
      </c>
      <c r="F7" s="950">
        <v>516</v>
      </c>
      <c r="G7" s="950">
        <v>4</v>
      </c>
      <c r="H7" s="950">
        <v>271</v>
      </c>
      <c r="I7" s="950">
        <v>489</v>
      </c>
    </row>
    <row r="8" spans="1:11">
      <c r="A8" s="143" t="s">
        <v>343</v>
      </c>
      <c r="B8" s="950">
        <v>10</v>
      </c>
      <c r="C8" s="950">
        <v>13</v>
      </c>
      <c r="D8" s="950">
        <v>4</v>
      </c>
      <c r="E8" s="950">
        <v>120</v>
      </c>
      <c r="F8" s="950">
        <v>227</v>
      </c>
      <c r="G8" s="950">
        <v>4</v>
      </c>
      <c r="H8" s="950">
        <v>80</v>
      </c>
      <c r="I8" s="950">
        <v>88</v>
      </c>
    </row>
    <row r="9" spans="1:11">
      <c r="A9" s="143" t="s">
        <v>344</v>
      </c>
      <c r="B9" s="950">
        <v>239</v>
      </c>
      <c r="C9" s="950">
        <v>261</v>
      </c>
      <c r="D9" s="950">
        <v>77</v>
      </c>
      <c r="E9" s="950">
        <v>2916</v>
      </c>
      <c r="F9" s="950">
        <v>8243</v>
      </c>
      <c r="G9" s="950">
        <v>169</v>
      </c>
      <c r="H9" s="950">
        <v>4720</v>
      </c>
      <c r="I9" s="950">
        <v>11462</v>
      </c>
    </row>
    <row r="10" spans="1:11">
      <c r="A10" s="143" t="s">
        <v>345</v>
      </c>
      <c r="B10" s="950">
        <v>0</v>
      </c>
      <c r="C10" s="950">
        <v>0</v>
      </c>
      <c r="D10" s="950">
        <v>0</v>
      </c>
      <c r="E10" s="950">
        <v>0</v>
      </c>
      <c r="F10" s="950">
        <v>0</v>
      </c>
      <c r="G10" s="950">
        <v>0</v>
      </c>
      <c r="H10" s="950">
        <v>0</v>
      </c>
      <c r="I10" s="950">
        <v>0</v>
      </c>
    </row>
    <row r="11" spans="1:11">
      <c r="A11" s="143" t="s">
        <v>346</v>
      </c>
      <c r="B11" s="950">
        <v>0</v>
      </c>
      <c r="C11" s="950">
        <v>1</v>
      </c>
      <c r="D11" s="950">
        <v>0</v>
      </c>
      <c r="E11" s="950">
        <v>2</v>
      </c>
      <c r="F11" s="950">
        <v>2</v>
      </c>
      <c r="G11" s="950">
        <v>2</v>
      </c>
      <c r="H11" s="950">
        <v>0</v>
      </c>
      <c r="I11" s="950">
        <v>0</v>
      </c>
    </row>
    <row r="12" spans="1:11">
      <c r="A12" s="143" t="s">
        <v>347</v>
      </c>
      <c r="B12" s="950">
        <v>31</v>
      </c>
      <c r="C12" s="950">
        <v>140</v>
      </c>
      <c r="D12" s="950">
        <v>3</v>
      </c>
      <c r="E12" s="950">
        <v>903</v>
      </c>
      <c r="F12" s="950">
        <v>1755</v>
      </c>
      <c r="G12" s="950">
        <v>80</v>
      </c>
      <c r="H12" s="950">
        <v>1245</v>
      </c>
      <c r="I12" s="950">
        <v>2690</v>
      </c>
    </row>
    <row r="13" spans="1:11">
      <c r="A13" s="143" t="s">
        <v>348</v>
      </c>
      <c r="B13" s="950">
        <v>212</v>
      </c>
      <c r="C13" s="950">
        <v>329</v>
      </c>
      <c r="D13" s="950">
        <v>23</v>
      </c>
      <c r="E13" s="950">
        <v>2712</v>
      </c>
      <c r="F13" s="950">
        <v>2836</v>
      </c>
      <c r="G13" s="950">
        <v>89</v>
      </c>
      <c r="H13" s="950">
        <v>4037</v>
      </c>
      <c r="I13" s="950">
        <v>3321</v>
      </c>
    </row>
    <row r="14" spans="1:11">
      <c r="A14" s="143" t="s">
        <v>349</v>
      </c>
      <c r="B14" s="950">
        <v>443</v>
      </c>
      <c r="C14" s="950">
        <v>471</v>
      </c>
      <c r="D14" s="950">
        <v>45</v>
      </c>
      <c r="E14" s="950">
        <v>3501</v>
      </c>
      <c r="F14" s="950">
        <v>4771</v>
      </c>
      <c r="G14" s="950">
        <v>93</v>
      </c>
      <c r="H14" s="950">
        <v>3176</v>
      </c>
      <c r="I14" s="950">
        <v>3366</v>
      </c>
    </row>
    <row r="15" spans="1:11">
      <c r="A15" s="143" t="s">
        <v>618</v>
      </c>
      <c r="B15" s="950">
        <v>0</v>
      </c>
      <c r="C15" s="950">
        <v>0</v>
      </c>
      <c r="D15" s="950">
        <v>0</v>
      </c>
      <c r="E15" s="950">
        <v>0</v>
      </c>
      <c r="F15" s="950">
        <v>0</v>
      </c>
      <c r="G15" s="950">
        <v>0</v>
      </c>
      <c r="H15" s="950">
        <v>0</v>
      </c>
      <c r="I15" s="950">
        <v>0</v>
      </c>
    </row>
    <row r="16" spans="1:11">
      <c r="A16" s="143" t="s">
        <v>351</v>
      </c>
      <c r="B16" s="950">
        <v>1</v>
      </c>
      <c r="C16" s="950">
        <v>4</v>
      </c>
      <c r="D16" s="950">
        <v>0</v>
      </c>
      <c r="E16" s="950">
        <v>28</v>
      </c>
      <c r="F16" s="950">
        <v>2</v>
      </c>
      <c r="G16" s="950">
        <v>3</v>
      </c>
      <c r="H16" s="950">
        <v>1</v>
      </c>
      <c r="I16" s="950">
        <v>22</v>
      </c>
    </row>
    <row r="17" spans="1:13">
      <c r="A17" s="143" t="s">
        <v>352</v>
      </c>
      <c r="B17" s="950">
        <v>45</v>
      </c>
      <c r="C17" s="950">
        <v>71</v>
      </c>
      <c r="D17" s="950">
        <v>10</v>
      </c>
      <c r="E17" s="950">
        <v>742</v>
      </c>
      <c r="F17" s="950">
        <v>2263</v>
      </c>
      <c r="G17" s="950">
        <v>21</v>
      </c>
      <c r="H17" s="950">
        <v>347</v>
      </c>
      <c r="I17" s="950">
        <v>465</v>
      </c>
    </row>
    <row r="18" spans="1:13">
      <c r="A18" s="143" t="s">
        <v>617</v>
      </c>
      <c r="B18" s="950">
        <v>0</v>
      </c>
      <c r="C18" s="950">
        <v>0</v>
      </c>
      <c r="D18" s="950">
        <v>0</v>
      </c>
      <c r="E18" s="950">
        <v>0</v>
      </c>
      <c r="F18" s="950">
        <v>0</v>
      </c>
      <c r="G18" s="950">
        <v>0</v>
      </c>
      <c r="H18" s="950">
        <v>0</v>
      </c>
      <c r="I18" s="950">
        <v>0</v>
      </c>
    </row>
    <row r="19" spans="1:13">
      <c r="A19" s="143" t="s">
        <v>353</v>
      </c>
      <c r="B19" s="950">
        <v>18</v>
      </c>
      <c r="C19" s="950">
        <v>30</v>
      </c>
      <c r="D19" s="950">
        <v>1</v>
      </c>
      <c r="E19" s="950">
        <v>279</v>
      </c>
      <c r="F19" s="950">
        <v>158</v>
      </c>
      <c r="G19" s="950">
        <v>15</v>
      </c>
      <c r="H19" s="950">
        <v>126</v>
      </c>
      <c r="I19" s="950">
        <v>648</v>
      </c>
    </row>
    <row r="20" spans="1:13">
      <c r="A20" s="760" t="s">
        <v>50</v>
      </c>
      <c r="B20" s="951">
        <v>1007</v>
      </c>
      <c r="C20" s="951">
        <v>1349</v>
      </c>
      <c r="D20" s="951">
        <v>165</v>
      </c>
      <c r="E20" s="951">
        <v>11449</v>
      </c>
      <c r="F20" s="951">
        <v>20775</v>
      </c>
      <c r="G20" s="951">
        <v>482</v>
      </c>
      <c r="H20" s="951">
        <v>14012</v>
      </c>
      <c r="I20" s="951">
        <v>22558</v>
      </c>
      <c r="J20" s="767"/>
      <c r="L20" s="824"/>
      <c r="M20" s="825"/>
    </row>
    <row r="22" spans="1:13" s="231" customFormat="1">
      <c r="A22" s="1011" t="s">
        <v>800</v>
      </c>
      <c r="B22" s="1011"/>
      <c r="C22" s="1011"/>
      <c r="D22" s="1011"/>
      <c r="E22" s="1011"/>
      <c r="F22" s="1011"/>
      <c r="G22" s="1011"/>
      <c r="H22" s="1011"/>
      <c r="I22" s="1011"/>
    </row>
  </sheetData>
  <mergeCells count="3">
    <mergeCell ref="A1:I1"/>
    <mergeCell ref="A2:I2"/>
    <mergeCell ref="A22:I22"/>
  </mergeCells>
  <printOptions headings="1"/>
  <pageMargins left="0.7" right="0.7" top="0.75" bottom="0.75" header="0.3" footer="0.3"/>
  <pageSetup scale="94"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7"/>
  <sheetViews>
    <sheetView zoomScale="78" zoomScaleNormal="78" workbookViewId="0">
      <selection sqref="A1:G1"/>
    </sheetView>
  </sheetViews>
  <sheetFormatPr defaultColWidth="20.5546875" defaultRowHeight="13.8"/>
  <cols>
    <col min="1" max="1" width="38.5546875" style="201" customWidth="1"/>
    <col min="2" max="2" width="11.88671875" style="201" customWidth="1"/>
    <col min="3" max="3" width="10.5546875" style="201" customWidth="1"/>
    <col min="4" max="4" width="11.5546875" style="201" customWidth="1"/>
    <col min="5" max="5" width="12.88671875" style="201" customWidth="1"/>
    <col min="6" max="6" width="10.88671875" style="201" customWidth="1"/>
    <col min="7" max="7" width="17.5546875" style="202" customWidth="1"/>
    <col min="8" max="8" width="21.44140625" style="203" customWidth="1"/>
    <col min="9" max="9" width="30.44140625" style="204" customWidth="1"/>
    <col min="10" max="10" width="16.88671875" style="204" customWidth="1"/>
    <col min="11" max="11" width="11.88671875" style="204" bestFit="1" customWidth="1"/>
    <col min="12" max="12" width="17.5546875" style="204" bestFit="1" customWidth="1"/>
    <col min="13" max="13" width="18.5546875" style="201" bestFit="1" customWidth="1"/>
    <col min="14" max="14" width="16.109375" style="201" bestFit="1" customWidth="1"/>
    <col min="15" max="15" width="13.88671875" style="201" bestFit="1" customWidth="1"/>
    <col min="16" max="16" width="9.109375" style="201" customWidth="1"/>
    <col min="17" max="17" width="8" style="201" bestFit="1" customWidth="1"/>
    <col min="18" max="18" width="16.5546875" style="201" bestFit="1" customWidth="1"/>
    <col min="19" max="19" width="14.5546875" style="201" bestFit="1" customWidth="1"/>
    <col min="20" max="20" width="10.5546875" style="201" bestFit="1" customWidth="1"/>
    <col min="21" max="21" width="19.44140625" style="201" bestFit="1" customWidth="1"/>
    <col min="22" max="22" width="16.88671875" style="201" bestFit="1" customWidth="1"/>
    <col min="23" max="23" width="17" style="201" bestFit="1" customWidth="1"/>
    <col min="24" max="25" width="19.44140625" style="201" bestFit="1" customWidth="1"/>
    <col min="26" max="27" width="18.44140625" style="201" bestFit="1" customWidth="1"/>
    <col min="28" max="16384" width="20.5546875" style="201"/>
  </cols>
  <sheetData>
    <row r="1" spans="1:12" s="207" customFormat="1" ht="69" customHeight="1">
      <c r="A1" s="1012" t="s">
        <v>755</v>
      </c>
      <c r="B1" s="1012"/>
      <c r="C1" s="1012"/>
      <c r="D1" s="1012"/>
      <c r="E1" s="1012"/>
      <c r="F1" s="1012"/>
      <c r="G1" s="1012"/>
      <c r="H1" s="205"/>
      <c r="I1" s="206"/>
      <c r="J1" s="206"/>
      <c r="K1" s="206"/>
      <c r="L1" s="206"/>
    </row>
    <row r="2" spans="1:12" ht="85.2">
      <c r="A2" s="356"/>
      <c r="B2" s="356"/>
      <c r="C2" s="356" t="s">
        <v>756</v>
      </c>
      <c r="D2" s="356" t="s">
        <v>647</v>
      </c>
      <c r="E2" s="356" t="s">
        <v>51</v>
      </c>
      <c r="F2" s="356" t="s">
        <v>648</v>
      </c>
      <c r="G2" s="355" t="s">
        <v>757</v>
      </c>
      <c r="H2" s="208"/>
    </row>
    <row r="3" spans="1:12" ht="14.25" customHeight="1">
      <c r="A3" s="293" t="s">
        <v>237</v>
      </c>
      <c r="B3" s="294"/>
      <c r="C3" s="294"/>
      <c r="D3" s="209"/>
      <c r="E3" s="209"/>
      <c r="F3" s="210"/>
      <c r="G3" s="357"/>
      <c r="H3" s="204"/>
      <c r="I3" s="211"/>
      <c r="J3" s="211"/>
    </row>
    <row r="4" spans="1:12" ht="14.25" customHeight="1">
      <c r="A4" s="295" t="s">
        <v>98</v>
      </c>
      <c r="B4" s="130" t="s">
        <v>13</v>
      </c>
      <c r="C4" s="216"/>
      <c r="D4" s="52"/>
      <c r="E4" s="52"/>
      <c r="F4" s="212"/>
      <c r="G4" s="358"/>
      <c r="I4" s="211"/>
      <c r="J4" s="211"/>
    </row>
    <row r="5" spans="1:12" ht="14.25" customHeight="1">
      <c r="A5" s="295" t="s">
        <v>15</v>
      </c>
      <c r="B5" s="130" t="s">
        <v>13</v>
      </c>
      <c r="C5" s="215">
        <f>+'[34]ESA-Table 2'!C6</f>
        <v>13648</v>
      </c>
      <c r="D5" s="32">
        <v>773.87</v>
      </c>
      <c r="E5" s="52"/>
      <c r="F5" s="52">
        <v>14</v>
      </c>
      <c r="G5" s="414">
        <v>14194967</v>
      </c>
      <c r="I5" s="873"/>
      <c r="J5" s="213"/>
      <c r="K5" s="211"/>
    </row>
    <row r="6" spans="1:12" ht="14.25" customHeight="1">
      <c r="A6" s="295" t="s">
        <v>289</v>
      </c>
      <c r="B6" s="130" t="s">
        <v>13</v>
      </c>
      <c r="C6" s="215"/>
      <c r="D6" s="52"/>
      <c r="E6" s="52"/>
      <c r="F6" s="52"/>
      <c r="G6" s="52"/>
      <c r="I6" s="873"/>
      <c r="J6" s="213"/>
      <c r="K6" s="211"/>
    </row>
    <row r="7" spans="1:12" ht="14.25" customHeight="1">
      <c r="A7" s="293" t="s">
        <v>288</v>
      </c>
      <c r="B7" s="294"/>
      <c r="C7" s="359"/>
      <c r="D7" s="214"/>
      <c r="E7" s="294"/>
      <c r="F7" s="294"/>
      <c r="G7" s="294"/>
      <c r="I7" s="211"/>
      <c r="J7" s="213"/>
      <c r="K7" s="211"/>
    </row>
    <row r="8" spans="1:12" ht="14.25" customHeight="1">
      <c r="A8" s="297" t="s">
        <v>287</v>
      </c>
      <c r="B8" s="130" t="s">
        <v>14</v>
      </c>
      <c r="C8" s="215">
        <f>+'[34]ESA-Table 2'!C9</f>
        <v>36</v>
      </c>
      <c r="D8" s="32">
        <v>87.21</v>
      </c>
      <c r="E8" s="52"/>
      <c r="F8" s="52">
        <v>7</v>
      </c>
      <c r="G8" s="414">
        <v>2466</v>
      </c>
      <c r="I8" s="211"/>
      <c r="J8" s="213"/>
      <c r="K8" s="211"/>
    </row>
    <row r="9" spans="1:12" ht="14.25" customHeight="1">
      <c r="A9" s="295" t="s">
        <v>286</v>
      </c>
      <c r="B9" s="130" t="s">
        <v>14</v>
      </c>
      <c r="C9" s="215">
        <f>+'[34]ESA-Table 2'!C10</f>
        <v>386</v>
      </c>
      <c r="D9" s="32">
        <v>108.19</v>
      </c>
      <c r="E9" s="52"/>
      <c r="F9" s="52">
        <v>10</v>
      </c>
      <c r="G9" s="414">
        <v>43779</v>
      </c>
      <c r="I9" s="211"/>
      <c r="J9" s="213"/>
      <c r="K9" s="211"/>
    </row>
    <row r="10" spans="1:12" ht="14.25" customHeight="1">
      <c r="A10" s="295" t="s">
        <v>285</v>
      </c>
      <c r="B10" s="130" t="s">
        <v>14</v>
      </c>
      <c r="C10" s="215">
        <f>+'[34]ESA-Table 2'!C11</f>
        <v>97</v>
      </c>
      <c r="D10" s="32">
        <v>85.4</v>
      </c>
      <c r="E10" s="52"/>
      <c r="F10" s="52">
        <v>11</v>
      </c>
      <c r="G10" s="414">
        <v>9342</v>
      </c>
      <c r="I10" s="211"/>
      <c r="J10" s="213"/>
      <c r="K10" s="211"/>
    </row>
    <row r="11" spans="1:12" ht="14.25" customHeight="1">
      <c r="A11" s="295" t="s">
        <v>284</v>
      </c>
      <c r="B11" s="130" t="s">
        <v>14</v>
      </c>
      <c r="C11" s="215">
        <f>+'[34]ESA-Table 2'!C12</f>
        <v>363</v>
      </c>
      <c r="D11" s="32">
        <v>161.72</v>
      </c>
      <c r="E11" s="52"/>
      <c r="F11" s="52">
        <v>10</v>
      </c>
      <c r="G11" s="414">
        <v>61543</v>
      </c>
      <c r="I11" s="211"/>
      <c r="J11" s="213"/>
      <c r="K11" s="211"/>
    </row>
    <row r="12" spans="1:12" ht="14.25" customHeight="1">
      <c r="A12" s="295" t="s">
        <v>283</v>
      </c>
      <c r="B12" s="130" t="s">
        <v>13</v>
      </c>
      <c r="C12" s="215"/>
      <c r="D12" s="52"/>
      <c r="E12" s="52"/>
      <c r="F12" s="52"/>
      <c r="G12" s="52"/>
      <c r="I12" s="211"/>
      <c r="J12" s="213"/>
      <c r="K12" s="211"/>
    </row>
    <row r="13" spans="1:12" ht="14.25" customHeight="1">
      <c r="A13" s="295" t="s">
        <v>99</v>
      </c>
      <c r="B13" s="130" t="s">
        <v>13</v>
      </c>
      <c r="C13" s="215"/>
      <c r="D13" s="52"/>
      <c r="E13" s="52"/>
      <c r="F13" s="52"/>
      <c r="G13" s="52"/>
      <c r="I13" s="211"/>
      <c r="J13" s="213"/>
      <c r="K13" s="211"/>
    </row>
    <row r="14" spans="1:12" ht="14.25" customHeight="1">
      <c r="A14" s="293" t="s">
        <v>282</v>
      </c>
      <c r="B14" s="294"/>
      <c r="C14" s="359"/>
      <c r="D14" s="214"/>
      <c r="E14" s="294"/>
      <c r="F14" s="294"/>
      <c r="G14" s="294"/>
      <c r="I14" s="211"/>
      <c r="J14" s="213"/>
      <c r="K14" s="211"/>
    </row>
    <row r="15" spans="1:12" ht="14.25" customHeight="1">
      <c r="A15" s="295" t="s">
        <v>281</v>
      </c>
      <c r="B15" s="130" t="s">
        <v>14</v>
      </c>
      <c r="C15" s="215">
        <f>+'[34]ESA-Table 2'!C16</f>
        <v>675</v>
      </c>
      <c r="D15" s="32">
        <v>76.31</v>
      </c>
      <c r="E15" s="52"/>
      <c r="F15" s="52">
        <v>18</v>
      </c>
      <c r="G15" s="414">
        <v>58090</v>
      </c>
      <c r="I15" s="211"/>
      <c r="J15" s="213"/>
      <c r="K15" s="211"/>
    </row>
    <row r="16" spans="1:12" ht="14.25" customHeight="1">
      <c r="A16" s="295" t="s">
        <v>88</v>
      </c>
      <c r="B16" s="130" t="s">
        <v>14</v>
      </c>
      <c r="C16" s="215">
        <f>+'[34]ESA-Table 2'!C17</f>
        <v>1</v>
      </c>
      <c r="D16" s="32"/>
      <c r="E16" s="52"/>
      <c r="F16" s="52"/>
      <c r="G16" s="52"/>
      <c r="I16" s="211"/>
      <c r="J16" s="213"/>
      <c r="K16" s="211"/>
    </row>
    <row r="17" spans="1:11" ht="14.25" customHeight="1">
      <c r="A17" s="293" t="s">
        <v>280</v>
      </c>
      <c r="B17" s="294"/>
      <c r="C17" s="359"/>
      <c r="D17" s="214"/>
      <c r="E17" s="294"/>
      <c r="F17" s="294"/>
      <c r="G17" s="294"/>
      <c r="I17" s="211"/>
      <c r="J17" s="213"/>
      <c r="K17" s="211"/>
    </row>
    <row r="18" spans="1:11" ht="14.25" customHeight="1">
      <c r="A18" s="295" t="s">
        <v>279</v>
      </c>
      <c r="B18" s="130" t="s">
        <v>13</v>
      </c>
      <c r="C18" s="215"/>
      <c r="D18" s="52"/>
      <c r="E18" s="52"/>
      <c r="F18" s="52"/>
      <c r="G18" s="52"/>
      <c r="I18" s="211"/>
      <c r="J18" s="213"/>
      <c r="K18" s="211"/>
    </row>
    <row r="19" spans="1:11" ht="14.25" customHeight="1">
      <c r="A19" s="295" t="s">
        <v>278</v>
      </c>
      <c r="B19" s="130" t="s">
        <v>13</v>
      </c>
      <c r="C19" s="215">
        <f>+'[34]ESA-Table 2'!C20</f>
        <v>0</v>
      </c>
      <c r="D19" s="52"/>
      <c r="E19" s="52"/>
      <c r="F19" s="52"/>
      <c r="G19" s="52"/>
      <c r="I19" s="211"/>
      <c r="J19" s="213"/>
      <c r="K19" s="211"/>
    </row>
    <row r="20" spans="1:11" ht="14.25" customHeight="1">
      <c r="A20" s="295" t="s">
        <v>277</v>
      </c>
      <c r="B20" s="130" t="s">
        <v>13</v>
      </c>
      <c r="C20" s="215">
        <f>+'[34]ESA-Table 2'!C21</f>
        <v>962</v>
      </c>
      <c r="D20" s="32">
        <v>99.02</v>
      </c>
      <c r="E20" s="52"/>
      <c r="F20" s="52">
        <v>9</v>
      </c>
      <c r="G20" s="414">
        <v>91920</v>
      </c>
      <c r="I20" s="211"/>
      <c r="J20" s="213"/>
      <c r="K20" s="211"/>
    </row>
    <row r="21" spans="1:11" ht="14.25" customHeight="1">
      <c r="A21" s="295" t="s">
        <v>276</v>
      </c>
      <c r="B21" s="130" t="s">
        <v>13</v>
      </c>
      <c r="C21" s="215">
        <f>+'[34]ESA-Table 2'!C22</f>
        <v>2933</v>
      </c>
      <c r="D21" s="32">
        <v>184.85</v>
      </c>
      <c r="E21" s="52"/>
      <c r="F21" s="52">
        <v>15</v>
      </c>
      <c r="G21" s="414">
        <v>764033</v>
      </c>
      <c r="I21" s="211"/>
      <c r="J21" s="213"/>
      <c r="K21" s="211"/>
    </row>
    <row r="22" spans="1:11" ht="14.25" customHeight="1">
      <c r="A22" s="295" t="s">
        <v>275</v>
      </c>
      <c r="B22" s="130" t="s">
        <v>13</v>
      </c>
      <c r="C22" s="215">
        <f>+'[34]ESA-Table 2'!C23</f>
        <v>136</v>
      </c>
      <c r="D22" s="32">
        <v>649.38</v>
      </c>
      <c r="E22" s="52"/>
      <c r="F22" s="52">
        <v>15</v>
      </c>
      <c r="G22" s="414">
        <v>124453</v>
      </c>
      <c r="I22" s="211"/>
      <c r="J22" s="211"/>
    </row>
    <row r="23" spans="1:11" ht="14.25" customHeight="1">
      <c r="A23" s="295" t="s">
        <v>274</v>
      </c>
      <c r="B23" s="130" t="s">
        <v>13</v>
      </c>
      <c r="C23" s="215"/>
      <c r="D23" s="52"/>
      <c r="E23" s="52"/>
      <c r="F23" s="52"/>
      <c r="G23" s="52"/>
      <c r="I23" s="211"/>
      <c r="J23" s="211"/>
    </row>
    <row r="24" spans="1:11" ht="14.25" customHeight="1">
      <c r="A24" s="272" t="s">
        <v>273</v>
      </c>
      <c r="B24" s="130" t="s">
        <v>13</v>
      </c>
      <c r="C24" s="215">
        <f>+'[34]ESA-Table 2'!C25</f>
        <v>10219</v>
      </c>
      <c r="D24" s="32">
        <v>479.48</v>
      </c>
      <c r="E24" s="52"/>
      <c r="F24" s="52">
        <v>15</v>
      </c>
      <c r="G24" s="414">
        <v>6905407</v>
      </c>
      <c r="I24" s="211"/>
      <c r="J24" s="211"/>
    </row>
    <row r="25" spans="1:11" ht="14.25" customHeight="1">
      <c r="A25" s="272" t="s">
        <v>272</v>
      </c>
      <c r="B25" s="130" t="s">
        <v>14</v>
      </c>
      <c r="C25" s="215">
        <f>+'[34]ESA-Table 2'!C26</f>
        <v>2864</v>
      </c>
      <c r="D25" s="32">
        <v>26.14</v>
      </c>
      <c r="E25" s="52"/>
      <c r="F25" s="52">
        <v>18</v>
      </c>
      <c r="G25" s="414">
        <v>118800</v>
      </c>
      <c r="I25" s="211"/>
      <c r="J25" s="211"/>
    </row>
    <row r="26" spans="1:11" ht="14.25" customHeight="1">
      <c r="A26" s="293" t="s">
        <v>239</v>
      </c>
      <c r="B26" s="294"/>
      <c r="C26" s="359"/>
      <c r="D26" s="214"/>
      <c r="E26" s="294"/>
      <c r="F26" s="294"/>
      <c r="G26" s="294"/>
      <c r="I26" s="211"/>
      <c r="J26" s="211"/>
    </row>
    <row r="27" spans="1:11" ht="14.25" customHeight="1">
      <c r="A27" s="295" t="s">
        <v>93</v>
      </c>
      <c r="B27" s="130" t="s">
        <v>14</v>
      </c>
      <c r="C27" s="215"/>
      <c r="D27" s="52"/>
      <c r="E27" s="52"/>
      <c r="F27" s="52"/>
      <c r="G27" s="52"/>
      <c r="I27" s="211"/>
      <c r="J27" s="211"/>
    </row>
    <row r="28" spans="1:11" ht="14.25" customHeight="1">
      <c r="A28" s="295" t="s">
        <v>271</v>
      </c>
      <c r="B28" s="130" t="s">
        <v>14</v>
      </c>
      <c r="C28" s="215">
        <f>+'[34]ESA-Table 2'!C29</f>
        <v>3</v>
      </c>
      <c r="D28" s="32">
        <v>204</v>
      </c>
      <c r="E28" s="52"/>
      <c r="F28" s="52">
        <v>5</v>
      </c>
      <c r="G28" s="414">
        <v>360</v>
      </c>
      <c r="I28" s="211"/>
      <c r="J28" s="211"/>
    </row>
    <row r="29" spans="1:11" ht="14.25" customHeight="1">
      <c r="A29" s="295" t="s">
        <v>87</v>
      </c>
      <c r="B29" s="130" t="s">
        <v>14</v>
      </c>
      <c r="C29" s="215"/>
      <c r="D29" s="52"/>
      <c r="E29" s="52"/>
      <c r="F29" s="52"/>
      <c r="G29" s="52"/>
      <c r="I29" s="211"/>
      <c r="J29" s="211"/>
    </row>
    <row r="30" spans="1:11" ht="14.25" customHeight="1">
      <c r="A30" s="293" t="s">
        <v>86</v>
      </c>
      <c r="B30" s="294"/>
      <c r="C30" s="359"/>
      <c r="D30" s="214"/>
      <c r="E30" s="294"/>
      <c r="F30" s="294"/>
      <c r="G30" s="294"/>
      <c r="I30" s="211"/>
      <c r="J30" s="211"/>
    </row>
    <row r="31" spans="1:11" ht="14.25" customHeight="1">
      <c r="A31" s="295" t="s">
        <v>270</v>
      </c>
      <c r="B31" s="130" t="s">
        <v>13</v>
      </c>
      <c r="C31" s="215">
        <f>+'[34]ESA-Table 2'!C32</f>
        <v>287990</v>
      </c>
      <c r="D31" s="32">
        <v>16.63</v>
      </c>
      <c r="E31" s="52"/>
      <c r="F31" s="52">
        <v>9.24</v>
      </c>
      <c r="G31" s="414">
        <v>4622421</v>
      </c>
      <c r="I31" s="211"/>
      <c r="J31" s="211"/>
    </row>
    <row r="32" spans="1:11" ht="14.25" customHeight="1">
      <c r="A32" s="295" t="s">
        <v>89</v>
      </c>
      <c r="B32" s="130" t="s">
        <v>13</v>
      </c>
      <c r="C32" s="215"/>
      <c r="D32" s="52"/>
      <c r="E32" s="52"/>
      <c r="F32" s="52"/>
      <c r="G32" s="414"/>
      <c r="I32" s="211"/>
      <c r="J32" s="211"/>
    </row>
    <row r="33" spans="1:10" ht="14.25" customHeight="1">
      <c r="A33" s="295" t="s">
        <v>90</v>
      </c>
      <c r="B33" s="130" t="s">
        <v>13</v>
      </c>
      <c r="C33" s="215">
        <f>+'[34]ESA-Table 2'!C34</f>
        <v>2537</v>
      </c>
      <c r="D33" s="32">
        <v>35</v>
      </c>
      <c r="E33" s="52"/>
      <c r="F33" s="52">
        <v>16</v>
      </c>
      <c r="G33" s="414">
        <v>130652</v>
      </c>
      <c r="I33" s="211"/>
      <c r="J33" s="211"/>
    </row>
    <row r="34" spans="1:10" ht="14.25" customHeight="1">
      <c r="A34" s="295" t="s">
        <v>91</v>
      </c>
      <c r="B34" s="130" t="s">
        <v>13</v>
      </c>
      <c r="C34" s="215">
        <f>+'[34]ESA-Table 2'!C35</f>
        <v>10134</v>
      </c>
      <c r="D34" s="32">
        <v>90.17</v>
      </c>
      <c r="E34" s="52"/>
      <c r="F34" s="52">
        <v>16</v>
      </c>
      <c r="G34" s="414">
        <v>1344693</v>
      </c>
      <c r="I34" s="211"/>
      <c r="J34" s="211"/>
    </row>
    <row r="35" spans="1:10" ht="14.25" customHeight="1">
      <c r="A35" s="295" t="s">
        <v>100</v>
      </c>
      <c r="B35" s="130" t="s">
        <v>13</v>
      </c>
      <c r="C35" s="215"/>
      <c r="D35" s="52"/>
      <c r="E35" s="52"/>
      <c r="F35" s="52"/>
      <c r="G35" s="52"/>
      <c r="I35" s="211"/>
      <c r="J35" s="211"/>
    </row>
    <row r="36" spans="1:10" ht="14.25" customHeight="1">
      <c r="A36" s="295" t="s">
        <v>94</v>
      </c>
      <c r="B36" s="130" t="s">
        <v>13</v>
      </c>
      <c r="C36" s="215"/>
      <c r="D36" s="52"/>
      <c r="E36" s="52"/>
      <c r="F36" s="52"/>
      <c r="G36" s="52"/>
      <c r="I36" s="211"/>
      <c r="J36" s="211"/>
    </row>
    <row r="37" spans="1:10" ht="14.25" customHeight="1">
      <c r="A37" s="293" t="s">
        <v>269</v>
      </c>
      <c r="B37" s="294"/>
      <c r="C37" s="359"/>
      <c r="D37" s="214"/>
      <c r="E37" s="294"/>
      <c r="F37" s="294"/>
      <c r="G37" s="294"/>
      <c r="I37" s="211"/>
      <c r="J37" s="211"/>
    </row>
    <row r="38" spans="1:10" ht="14.25" customHeight="1">
      <c r="A38" s="136" t="s">
        <v>92</v>
      </c>
      <c r="B38" s="130" t="s">
        <v>13</v>
      </c>
      <c r="C38" s="215">
        <f>+'[34]ESA-Table 2'!C39</f>
        <v>2426</v>
      </c>
      <c r="D38" s="32">
        <v>1743.08</v>
      </c>
      <c r="E38" s="52"/>
      <c r="F38" s="52">
        <v>10</v>
      </c>
      <c r="G38" s="414">
        <v>4433126</v>
      </c>
      <c r="I38" s="211"/>
      <c r="J38" s="211"/>
    </row>
    <row r="39" spans="1:10" ht="14.25" customHeight="1">
      <c r="A39" s="136" t="s">
        <v>268</v>
      </c>
      <c r="B39" s="130" t="s">
        <v>13</v>
      </c>
      <c r="C39" s="215">
        <f>+'[34]ESA-Table 2'!C40</f>
        <v>39510</v>
      </c>
      <c r="D39" s="32">
        <v>24.3</v>
      </c>
      <c r="E39" s="52"/>
      <c r="F39" s="52">
        <v>5</v>
      </c>
      <c r="G39" s="414">
        <v>564283</v>
      </c>
      <c r="I39" s="211"/>
      <c r="J39" s="211"/>
    </row>
    <row r="40" spans="1:10" ht="14.25" customHeight="1">
      <c r="A40" s="293" t="s">
        <v>31</v>
      </c>
      <c r="B40" s="293"/>
      <c r="C40" s="360"/>
      <c r="D40" s="294"/>
      <c r="E40" s="294"/>
      <c r="F40" s="294"/>
      <c r="G40" s="294"/>
      <c r="I40" s="211"/>
      <c r="J40" s="211"/>
    </row>
    <row r="41" spans="1:10" ht="14.25" customHeight="1">
      <c r="A41" s="295"/>
      <c r="B41" s="130" t="s">
        <v>13</v>
      </c>
      <c r="C41" s="216"/>
      <c r="D41" s="52"/>
      <c r="E41" s="52"/>
      <c r="F41" s="52"/>
      <c r="G41" s="52"/>
      <c r="I41" s="211"/>
      <c r="J41" s="211"/>
    </row>
    <row r="42" spans="1:10" ht="14.25" customHeight="1">
      <c r="A42" s="293"/>
      <c r="B42" s="294"/>
      <c r="C42" s="359"/>
      <c r="D42" s="294"/>
      <c r="E42" s="294"/>
      <c r="F42" s="294"/>
      <c r="G42" s="294"/>
      <c r="I42" s="211"/>
      <c r="J42" s="211"/>
    </row>
    <row r="43" spans="1:10" ht="14.25" customHeight="1">
      <c r="A43" s="361" t="s">
        <v>52</v>
      </c>
      <c r="B43" s="215">
        <f>+'[34]ESA-Table 2'!C56</f>
        <v>41070</v>
      </c>
      <c r="C43" s="216"/>
      <c r="D43" s="52"/>
      <c r="E43" s="52"/>
      <c r="F43" s="52"/>
      <c r="G43" s="414"/>
      <c r="I43" s="211"/>
      <c r="J43" s="211"/>
    </row>
    <row r="44" spans="1:10" ht="14.25" customHeight="1">
      <c r="A44" s="362" t="s">
        <v>18</v>
      </c>
      <c r="B44" s="424"/>
      <c r="C44" s="216"/>
      <c r="D44" s="52"/>
      <c r="E44" s="52"/>
      <c r="F44" s="52"/>
      <c r="G44" s="943">
        <f>+SUM(G4:G39)/B43</f>
        <v>814.95824202580957</v>
      </c>
      <c r="I44" s="211"/>
      <c r="J44" s="211"/>
    </row>
    <row r="45" spans="1:10">
      <c r="C45" s="217"/>
      <c r="D45" s="217"/>
      <c r="E45" s="217"/>
      <c r="F45" s="217"/>
      <c r="G45" s="218"/>
      <c r="H45" s="219"/>
      <c r="I45" s="220"/>
      <c r="J45" s="220"/>
    </row>
    <row r="46" spans="1:10" ht="22.5" customHeight="1">
      <c r="A46" s="1013" t="s">
        <v>649</v>
      </c>
      <c r="B46" s="1013"/>
      <c r="C46" s="1013"/>
      <c r="D46" s="1013"/>
      <c r="E46" s="1013"/>
      <c r="F46" s="1013"/>
      <c r="G46" s="1013"/>
    </row>
    <row r="47" spans="1:10" ht="42" customHeight="1">
      <c r="A47" s="1014" t="s">
        <v>646</v>
      </c>
      <c r="B47" s="1014"/>
      <c r="C47" s="1014"/>
      <c r="D47" s="1014"/>
      <c r="E47" s="1014"/>
      <c r="F47" s="1014"/>
      <c r="G47" s="1014"/>
    </row>
  </sheetData>
  <mergeCells count="3">
    <mergeCell ref="A1:G1"/>
    <mergeCell ref="A46:G46"/>
    <mergeCell ref="A47:G47"/>
  </mergeCells>
  <printOptions horizontalCentered="1" headings="1"/>
  <pageMargins left="0.75" right="0.75" top="0.5" bottom="0.5" header="0.25" footer="0.25"/>
  <pageSetup scale="76" firstPageNumber="74" orientation="portrait" useFirstPageNumber="1" r:id="rId1"/>
  <headerFooter scaleWithDoc="0"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_x0020_Date xmlns="ec52a836-0bb4-4d79-aa0d-20b4805e15e2">2017-03-02T08:00:00+00:00</Document_x0020_Date>
    <TaxCatchAll xmlns="e45da448-bf9c-43e8-8676-7e88d583ded9"/>
    <Legal_x0020_Group1 xmlns="ec52a836-0bb4-4d79-aa0d-20b4805e15e2">Customer and Tariff</Legal_x0020_Group1>
    <TaxKeywordTaxHTField xmlns="ec52a836-0bb4-4d79-aa0d-20b4805e15e2">
      <Terms xmlns="http://schemas.microsoft.com/office/infopath/2007/PartnerControls"/>
    </TaxKeywordTaxHTField>
    <_dlc_DocId xmlns="ec52a836-0bb4-4d79-aa0d-20b4805e15e2">LIMSO365-1779931240-1382</_dlc_DocId>
    <_dlc_DocIdUrl xmlns="ec52a836-0bb4-4d79-aa0d-20b4805e15e2">
      <Url>https://edisonintl.sharepoint.com/teams/LIMS%20O365/CTWS/_layouts/15/DocIdRedir.aspx?ID=LIMSO365-1779931240-1382</Url>
      <Description>LIMSO365-1779931240-1382</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Legal Document" ma:contentTypeID="0x01010059CF184591B1604A8B5108A47612E8120079F4DEF02488604A908630558A2EAE2A" ma:contentTypeVersion="21" ma:contentTypeDescription="" ma:contentTypeScope="" ma:versionID="55859c032923fdd74b99fad50e4c4800">
  <xsd:schema xmlns:xsd="http://www.w3.org/2001/XMLSchema" xmlns:xs="http://www.w3.org/2001/XMLSchema" xmlns:p="http://schemas.microsoft.com/office/2006/metadata/properties" xmlns:ns3="ec52a836-0bb4-4d79-aa0d-20b4805e15e2" xmlns:ns4="e45da448-bf9c-43e8-8676-7e88d583ded9" xmlns:ns5="43ebc385-919f-4264-8390-972eb2033e46" targetNamespace="http://schemas.microsoft.com/office/2006/metadata/properties" ma:root="true" ma:fieldsID="1bbc2c0f9d5da44bf070fee28fc0ece8" ns3:_="" ns4:_="" ns5:_="">
    <xsd:import namespace="ec52a836-0bb4-4d79-aa0d-20b4805e15e2"/>
    <xsd:import namespace="e45da448-bf9c-43e8-8676-7e88d583ded9"/>
    <xsd:import namespace="43ebc385-919f-4264-8390-972eb2033e46"/>
    <xsd:element name="properties">
      <xsd:complexType>
        <xsd:sequence>
          <xsd:element name="documentManagement">
            <xsd:complexType>
              <xsd:all>
                <xsd:element ref="ns3:Document_x0020_Date" minOccurs="0"/>
                <xsd:element ref="ns3:SharedWithUsers" minOccurs="0"/>
                <xsd:element ref="ns3:SharedWithDetails" minOccurs="0"/>
                <xsd:element ref="ns3:Legal_x0020_Group1" minOccurs="0"/>
                <xsd:element ref="ns4:TaxCatchAll" minOccurs="0"/>
                <xsd:element ref="ns4:TaxCatchAllLabel" minOccurs="0"/>
                <xsd:element ref="ns3:TaxKeywordTaxHTField" minOccurs="0"/>
                <xsd:element ref="ns5:LastSharedByUser" minOccurs="0"/>
                <xsd:element ref="ns5:LastSharedByTim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52a836-0bb4-4d79-aa0d-20b4805e15e2" elementFormDefault="qualified">
    <xsd:import namespace="http://schemas.microsoft.com/office/2006/documentManagement/types"/>
    <xsd:import namespace="http://schemas.microsoft.com/office/infopath/2007/PartnerControls"/>
    <xsd:element name="Document_x0020_Date" ma:index="3" nillable="true" ma:displayName="Document Date" ma:format="DateOnly" ma:internalName="Document_x0020_Date">
      <xsd:simpleType>
        <xsd:restriction base="dms:DateTime"/>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element name="Legal_x0020_Group1" ma:index="13" nillable="true" ma:displayName="Legal Group" ma:format="Dropdown" ma:internalName="Legal_x0020_Group1">
      <xsd:simpleType>
        <xsd:restriction base="dms:Choice">
          <xsd:enumeration value="Claims and General Litigation"/>
          <xsd:enumeration value="Commercial Litigation"/>
          <xsd:enumeration value="Contracts And Intellectual Property"/>
          <xsd:enumeration value="Base Rates and Grid Support"/>
          <xsd:enumeration value="Corporate Governance - Area"/>
          <xsd:enumeration value="Customer and Tariff"/>
          <xsd:enumeration value="Labor and Employment"/>
          <xsd:enumeration value="Licensing and Environmental"/>
          <xsd:enumeration value="Power Procurement"/>
          <xsd:enumeration value="Real Prop and Local Government"/>
          <xsd:enumeration value="Resource Policy and Planning"/>
          <xsd:enumeration value="Transmission and Wholesale Markets"/>
        </xsd:restriction>
      </xsd:simpleType>
    </xsd:element>
    <xsd:element name="TaxKeywordTaxHTField" ma:index="17" nillable="true" ma:taxonomy="true" ma:internalName="TaxKeywordTaxHTField" ma:taxonomyFieldName="TaxKeyword" ma:displayName="Enterprise Keywords" ma:fieldId="{23f27201-bee3-471e-b2e7-b64fd8b7ca38}" ma:taxonomyMulti="true" ma:sspId="1da7e81d-6ea8-45c5-b51f-f6fb8dd5843f" ma:termSetId="00000000-0000-0000-0000-000000000000" ma:anchorId="00000000-0000-0000-0000-000000000000" ma:open="true" ma:isKeyword="true">
      <xsd:complexType>
        <xsd:sequence>
          <xsd:element ref="pc:Terms" minOccurs="0" maxOccurs="1"/>
        </xsd:sequence>
      </xsd:complexType>
    </xsd:element>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14" nillable="true" ma:displayName="Taxonomy Catch All Column" ma:description="" ma:hidden="true" ma:list="{0a8c02f6-2558-4537-a7e1-51f8d166058a}" ma:internalName="TaxCatchAll" ma:showField="CatchAllData" ma:web="ec52a836-0bb4-4d79-aa0d-20b4805e15e2">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description="" ma:hidden="true" ma:list="{0a8c02f6-2558-4537-a7e1-51f8d166058a}" ma:internalName="TaxCatchAllLabel" ma:readOnly="true" ma:showField="CatchAllDataLabel" ma:web="ec52a836-0bb4-4d79-aa0d-20b4805e15e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3ebc385-919f-4264-8390-972eb2033e46" elementFormDefault="qualified">
    <xsd:import namespace="http://schemas.microsoft.com/office/2006/documentManagement/types"/>
    <xsd:import namespace="http://schemas.microsoft.com/office/infopath/2007/PartnerControls"/>
    <xsd:element name="LastSharedByUser" ma:index="18" nillable="true" ma:displayName="Last Shared By User" ma:internalName="LastSharedByUser" ma:readOnly="true">
      <xsd:simpleType>
        <xsd:restriction base="dms:Note">
          <xsd:maxLength value="255"/>
        </xsd:restriction>
      </xsd:simpleType>
    </xsd:element>
    <xsd:element name="LastSharedByTime" ma:index="19"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6" ma:displayName="Content Typ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2489B244-8B8D-4874-8487-7C297B540192}">
  <ds:schemaRefs>
    <ds:schemaRef ds:uri="43ebc385-919f-4264-8390-972eb2033e46"/>
    <ds:schemaRef ds:uri="http://purl.org/dc/terms/"/>
    <ds:schemaRef ds:uri="http://www.w3.org/XML/1998/namespace"/>
    <ds:schemaRef ds:uri="http://purl.org/dc/elements/1.1/"/>
    <ds:schemaRef ds:uri="e45da448-bf9c-43e8-8676-7e88d583ded9"/>
    <ds:schemaRef ds:uri="http://schemas.microsoft.com/office/2006/documentManagement/types"/>
    <ds:schemaRef ds:uri="http://schemas.openxmlformats.org/package/2006/metadata/core-properties"/>
    <ds:schemaRef ds:uri="http://schemas.microsoft.com/office/infopath/2007/PartnerControls"/>
    <ds:schemaRef ds:uri="ec52a836-0bb4-4d79-aa0d-20b4805e15e2"/>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0E690712-F3EF-41EE-AA5C-CD7C4BD9B0BE}">
  <ds:schemaRefs>
    <ds:schemaRef ds:uri="http://schemas.microsoft.com/sharepoint/v3/contenttype/forms"/>
  </ds:schemaRefs>
</ds:datastoreItem>
</file>

<file path=customXml/itemProps3.xml><?xml version="1.0" encoding="utf-8"?>
<ds:datastoreItem xmlns:ds="http://schemas.openxmlformats.org/officeDocument/2006/customXml" ds:itemID="{1C657C92-2AA2-4946-A301-850CA80F2B40}">
  <ds:schemaRefs>
    <ds:schemaRef ds:uri="http://schemas.microsoft.com/sharepoint/events"/>
  </ds:schemaRefs>
</ds:datastoreItem>
</file>

<file path=customXml/itemProps4.xml><?xml version="1.0" encoding="utf-8"?>
<ds:datastoreItem xmlns:ds="http://schemas.openxmlformats.org/officeDocument/2006/customXml" ds:itemID="{8384E8A2-B96C-454F-84AD-1022681988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52a836-0bb4-4d79-aa0d-20b4805e15e2"/>
    <ds:schemaRef ds:uri="e45da448-bf9c-43e8-8676-7e88d583ded9"/>
    <ds:schemaRef ds:uri="43ebc385-919f-4264-8390-972eb2033e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5.xml><?xml version="1.0" encoding="utf-8"?>
<ds:datastoreItem xmlns:ds="http://schemas.openxmlformats.org/officeDocument/2006/customXml" ds:itemID="{0FAC2170-233C-4103-89AE-A2E8EB5083C8}">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38</vt:i4>
      </vt:variant>
    </vt:vector>
  </HeadingPairs>
  <TitlesOfParts>
    <vt:vector size="72" baseType="lpstr">
      <vt:lpstr>ESA-Table 1</vt:lpstr>
      <vt:lpstr>ESA-Table 2</vt:lpstr>
      <vt:lpstr>ESA-Table 3</vt:lpstr>
      <vt:lpstr>ESA Table 4 </vt:lpstr>
      <vt:lpstr>ESA-Table 5</vt:lpstr>
      <vt:lpstr>ESA-Table 6</vt:lpstr>
      <vt:lpstr>ESA-Table 7</vt:lpstr>
      <vt:lpstr>ESA-Table 8</vt:lpstr>
      <vt:lpstr>ESA-Table 9</vt:lpstr>
      <vt:lpstr>ESA-Table 10</vt:lpstr>
      <vt:lpstr>ESA-Table 11</vt:lpstr>
      <vt:lpstr>ESA Table 12</vt:lpstr>
      <vt:lpstr>ESA-Table 13</vt:lpstr>
      <vt:lpstr>ESA -Table 14</vt:lpstr>
      <vt:lpstr>ESA-Table 15-</vt:lpstr>
      <vt:lpstr>ESA-Table 16</vt:lpstr>
      <vt:lpstr>CARE- Table 1</vt:lpstr>
      <vt:lpstr>CARE-Table 2</vt:lpstr>
      <vt:lpstr>CARE -Table 3</vt:lpstr>
      <vt:lpstr>CARE-Table 4</vt:lpstr>
      <vt:lpstr>CARE-Table 5</vt:lpstr>
      <vt:lpstr>CARE-Table 6</vt:lpstr>
      <vt:lpstr>CARE-Table 7</vt:lpstr>
      <vt:lpstr>CARE-Table 8</vt:lpstr>
      <vt:lpstr>CARE-Table 9</vt:lpstr>
      <vt:lpstr>CARE-Table 10</vt:lpstr>
      <vt:lpstr>CARE-Table 11</vt:lpstr>
      <vt:lpstr>CARE-Table 12</vt:lpstr>
      <vt:lpstr>CARE-Table 13</vt:lpstr>
      <vt:lpstr>CARE-Table 14</vt:lpstr>
      <vt:lpstr>CARE-Table 15</vt:lpstr>
      <vt:lpstr>CARE-Table 16</vt:lpstr>
      <vt:lpstr>CARE-Table 17</vt:lpstr>
      <vt:lpstr>CARE-Table 18</vt:lpstr>
      <vt:lpstr>'ESA-Table 9'!EUL</vt:lpstr>
      <vt:lpstr>'CARE- Table 1'!Print_Area</vt:lpstr>
      <vt:lpstr>'CARE -Table 3'!Print_Area</vt:lpstr>
      <vt:lpstr>'CARE-Table 10'!Print_Area</vt:lpstr>
      <vt:lpstr>'CARE-Table 11'!Print_Area</vt:lpstr>
      <vt:lpstr>'CARE-Table 12'!Print_Area</vt:lpstr>
      <vt:lpstr>'CARE-Table 13'!Print_Area</vt:lpstr>
      <vt:lpstr>'CARE-Table 14'!Print_Area</vt:lpstr>
      <vt:lpstr>'CARE-Table 15'!Print_Area</vt:lpstr>
      <vt:lpstr>'CARE-Table 16'!Print_Area</vt:lpstr>
      <vt:lpstr>'CARE-Table 17'!Print_Area</vt:lpstr>
      <vt:lpstr>'CARE-Table 18'!Print_Area</vt:lpstr>
      <vt:lpstr>'CARE-Table 2'!Print_Area</vt:lpstr>
      <vt:lpstr>'CARE-Table 4'!Print_Area</vt:lpstr>
      <vt:lpstr>'CARE-Table 5'!Print_Area</vt:lpstr>
      <vt:lpstr>'CARE-Table 6'!Print_Area</vt:lpstr>
      <vt:lpstr>'CARE-Table 7'!Print_Area</vt:lpstr>
      <vt:lpstr>'CARE-Table 8'!Print_Area</vt:lpstr>
      <vt:lpstr>'CARE-Table 9'!Print_Area</vt:lpstr>
      <vt:lpstr>'ESA Table 12'!Print_Area</vt:lpstr>
      <vt:lpstr>'ESA -Table 14'!Print_Area</vt:lpstr>
      <vt:lpstr>'ESA Table 4 '!Print_Area</vt:lpstr>
      <vt:lpstr>'ESA-Table 1'!Print_Area</vt:lpstr>
      <vt:lpstr>'ESA-Table 10'!Print_Area</vt:lpstr>
      <vt:lpstr>'ESA-Table 11'!Print_Area</vt:lpstr>
      <vt:lpstr>'ESA-Table 13'!Print_Area</vt:lpstr>
      <vt:lpstr>'ESA-Table 15-'!Print_Area</vt:lpstr>
      <vt:lpstr>'ESA-Table 16'!Print_Area</vt:lpstr>
      <vt:lpstr>'ESA-Table 2'!Print_Area</vt:lpstr>
      <vt:lpstr>'ESA-Table 3'!Print_Area</vt:lpstr>
      <vt:lpstr>'ESA-Table 5'!Print_Area</vt:lpstr>
      <vt:lpstr>'ESA-Table 6'!Print_Area</vt:lpstr>
      <vt:lpstr>'ESA-Table 7'!Print_Area</vt:lpstr>
      <vt:lpstr>'ESA-Table 8'!Print_Area</vt:lpstr>
      <vt:lpstr>'ESA-Table 9'!Print_Area</vt:lpstr>
      <vt:lpstr>'CARE-Table 11'!Print_Titles</vt:lpstr>
      <vt:lpstr>'CARE-Table 7'!Print_Titles</vt:lpstr>
      <vt:lpstr>'ESA-Table 2'!Print_Titles</vt:lpstr>
    </vt:vector>
  </TitlesOfParts>
  <Company>Sempra Energy Utilities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ESA-CARE Tables_Assignee Working File</dc:title>
  <dc:creator>Melinda Martinez</dc:creator>
  <cp:keywords/>
  <dc:description/>
  <cp:lastModifiedBy>Olivia Samad</cp:lastModifiedBy>
  <cp:lastPrinted>2017-04-28T19:57:43Z</cp:lastPrinted>
  <dcterms:created xsi:type="dcterms:W3CDTF">2006-06-19T18:23:44Z</dcterms:created>
  <dcterms:modified xsi:type="dcterms:W3CDTF">2017-05-01T17:25:58Z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y fmtid="{D5CDD505-2E9C-101B-9397-08002B2CF9AE}" pid="3" name="ContentType">
    <vt:lpwstr>Document</vt:lpwstr>
  </property>
  <property fmtid="{D5CDD505-2E9C-101B-9397-08002B2CF9AE}" pid="4" name="ContentTypeId">
    <vt:lpwstr>0x01010059CF184591B1604A8B5108A47612E8120079F4DEF02488604A908630558A2EAE2A</vt:lpwstr>
  </property>
  <property fmtid="{D5CDD505-2E9C-101B-9397-08002B2CF9AE}" pid="5" name="_dlc_DocIdItemGuid">
    <vt:lpwstr>49a63d4f-95e5-4939-91d1-b857467ff5c1</vt:lpwstr>
  </property>
  <property fmtid="{D5CDD505-2E9C-101B-9397-08002B2CF9AE}" pid="6" name="TaxKeyword">
    <vt:lpwstr/>
  </property>
</Properties>
</file>